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Marts\"/>
    </mc:Choice>
  </mc:AlternateContent>
  <xr:revisionPtr revIDLastSave="0" documentId="8_{D89D782E-F384-409D-9694-D9D49DB74250}" xr6:coauthVersionLast="45" xr6:coauthVersionMax="45" xr10:uidLastSave="{00000000-0000-0000-0000-000000000000}"/>
  <bookViews>
    <workbookView xWindow="1152" yWindow="348" windowWidth="12828" windowHeight="12012" tabRatio="367" firstSheet="3" activeTab="4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  <sheet name="Grand Fināls-Reitings" sheetId="6" r:id="rId7"/>
  </sheets>
  <definedNames>
    <definedName name="_xlnm.Print_Area" localSheetId="3">Desperado!$A$2:$F$20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5" l="1"/>
  <c r="C20" i="2"/>
  <c r="C13" i="2" s="1"/>
  <c r="C6" i="5" s="1"/>
  <c r="C22" i="2"/>
  <c r="C10" i="5" s="1"/>
  <c r="F7" i="2"/>
  <c r="C7" i="2"/>
  <c r="C4" i="5" s="1"/>
  <c r="B17" i="4"/>
  <c r="D17" i="4"/>
  <c r="F17" i="4" s="1"/>
  <c r="B20" i="4"/>
  <c r="D20" i="4"/>
  <c r="B10" i="4"/>
  <c r="C21" i="2" s="1"/>
  <c r="C9" i="5" s="1"/>
  <c r="D10" i="4"/>
  <c r="F10" i="4" s="1"/>
  <c r="B15" i="4"/>
  <c r="D15" i="4"/>
  <c r="B16" i="4"/>
  <c r="D16" i="4"/>
  <c r="F16" i="4" s="1"/>
  <c r="B19" i="4"/>
  <c r="D19" i="4"/>
  <c r="B13" i="4"/>
  <c r="D13" i="4"/>
  <c r="B11" i="4"/>
  <c r="C18" i="2" s="1"/>
  <c r="C15" i="2" s="1"/>
  <c r="C8" i="5" s="1"/>
  <c r="D11" i="4"/>
  <c r="B12" i="4"/>
  <c r="D12" i="4"/>
  <c r="B14" i="4"/>
  <c r="D14" i="4"/>
  <c r="D18" i="4"/>
  <c r="B18" i="4"/>
  <c r="B10" i="7"/>
  <c r="D10" i="7"/>
  <c r="B14" i="7"/>
  <c r="D14" i="7"/>
  <c r="F14" i="7" s="1"/>
  <c r="B11" i="7"/>
  <c r="D11" i="7"/>
  <c r="B15" i="7"/>
  <c r="D15" i="7"/>
  <c r="F15" i="7" s="1"/>
  <c r="B13" i="7"/>
  <c r="D13" i="7"/>
  <c r="B12" i="7"/>
  <c r="D12" i="7"/>
  <c r="B28" i="3"/>
  <c r="C28" i="3"/>
  <c r="D28" i="3"/>
  <c r="E28" i="3"/>
  <c r="F28" i="3"/>
  <c r="G28" i="3"/>
  <c r="H28" i="3"/>
  <c r="I28" i="3"/>
  <c r="B8" i="3"/>
  <c r="C19" i="2" s="1"/>
  <c r="C14" i="2" s="1"/>
  <c r="C7" i="5" s="1"/>
  <c r="C8" i="3"/>
  <c r="D8" i="3"/>
  <c r="E8" i="3"/>
  <c r="F8" i="3"/>
  <c r="G8" i="3"/>
  <c r="H8" i="3"/>
  <c r="I8" i="3"/>
  <c r="B11" i="3"/>
  <c r="C11" i="3"/>
  <c r="D11" i="3"/>
  <c r="E11" i="3"/>
  <c r="F11" i="3"/>
  <c r="G11" i="3"/>
  <c r="H11" i="3"/>
  <c r="I11" i="3"/>
  <c r="B27" i="3"/>
  <c r="C27" i="3"/>
  <c r="D27" i="3"/>
  <c r="E27" i="3"/>
  <c r="F27" i="3"/>
  <c r="G27" i="3"/>
  <c r="H27" i="3"/>
  <c r="I27" i="3"/>
  <c r="B6" i="3"/>
  <c r="C23" i="2" s="1"/>
  <c r="C11" i="5" s="1"/>
  <c r="C6" i="3"/>
  <c r="D6" i="3"/>
  <c r="E6" i="3"/>
  <c r="F6" i="3"/>
  <c r="G6" i="3"/>
  <c r="H6" i="3"/>
  <c r="I6" i="3"/>
  <c r="B12" i="3"/>
  <c r="C12" i="3"/>
  <c r="D12" i="3"/>
  <c r="E12" i="3"/>
  <c r="F12" i="3"/>
  <c r="G12" i="3"/>
  <c r="H12" i="3"/>
  <c r="I12" i="3"/>
  <c r="B22" i="3"/>
  <c r="C22" i="3"/>
  <c r="D22" i="3"/>
  <c r="E22" i="3"/>
  <c r="F22" i="3"/>
  <c r="G22" i="3"/>
  <c r="H22" i="3"/>
  <c r="I22" i="3"/>
  <c r="B13" i="3"/>
  <c r="C13" i="3"/>
  <c r="D13" i="3"/>
  <c r="E13" i="3"/>
  <c r="F13" i="3"/>
  <c r="G13" i="3"/>
  <c r="H13" i="3"/>
  <c r="I13" i="3"/>
  <c r="B19" i="3"/>
  <c r="C19" i="3"/>
  <c r="D19" i="3"/>
  <c r="E19" i="3"/>
  <c r="F19" i="3"/>
  <c r="G19" i="3"/>
  <c r="H19" i="3"/>
  <c r="I19" i="3"/>
  <c r="B7" i="3"/>
  <c r="C7" i="3"/>
  <c r="D7" i="3"/>
  <c r="E7" i="3"/>
  <c r="F7" i="3"/>
  <c r="G7" i="3"/>
  <c r="H7" i="3"/>
  <c r="I7" i="3"/>
  <c r="B26" i="3"/>
  <c r="C26" i="3"/>
  <c r="D26" i="3"/>
  <c r="E26" i="3"/>
  <c r="F26" i="3"/>
  <c r="G26" i="3"/>
  <c r="H26" i="3"/>
  <c r="I26" i="3"/>
  <c r="B25" i="3"/>
  <c r="C25" i="3"/>
  <c r="D25" i="3"/>
  <c r="E25" i="3"/>
  <c r="F25" i="3"/>
  <c r="G25" i="3"/>
  <c r="H25" i="3"/>
  <c r="I25" i="3"/>
  <c r="B9" i="3"/>
  <c r="C9" i="3"/>
  <c r="D9" i="3"/>
  <c r="E9" i="3"/>
  <c r="F9" i="3"/>
  <c r="G9" i="3"/>
  <c r="H9" i="3"/>
  <c r="I9" i="3"/>
  <c r="B16" i="3"/>
  <c r="C16" i="3"/>
  <c r="D16" i="3"/>
  <c r="E16" i="3"/>
  <c r="F16" i="3"/>
  <c r="G16" i="3"/>
  <c r="H16" i="3"/>
  <c r="I16" i="3"/>
  <c r="B20" i="3"/>
  <c r="C20" i="3"/>
  <c r="D20" i="3"/>
  <c r="E20" i="3"/>
  <c r="F20" i="3"/>
  <c r="G20" i="3"/>
  <c r="H20" i="3"/>
  <c r="I20" i="3"/>
  <c r="B24" i="3"/>
  <c r="C24" i="3"/>
  <c r="D24" i="3"/>
  <c r="E24" i="3"/>
  <c r="F24" i="3"/>
  <c r="G24" i="3"/>
  <c r="H24" i="3"/>
  <c r="I24" i="3"/>
  <c r="B15" i="3"/>
  <c r="C15" i="3"/>
  <c r="D15" i="3"/>
  <c r="E15" i="3"/>
  <c r="F15" i="3"/>
  <c r="G15" i="3"/>
  <c r="H15" i="3"/>
  <c r="I15" i="3"/>
  <c r="B23" i="3"/>
  <c r="C23" i="3"/>
  <c r="D23" i="3"/>
  <c r="E23" i="3"/>
  <c r="F23" i="3"/>
  <c r="G23" i="3"/>
  <c r="H23" i="3"/>
  <c r="I23" i="3"/>
  <c r="B5" i="3"/>
  <c r="C12" i="2" s="1"/>
  <c r="C5" i="3"/>
  <c r="D5" i="3"/>
  <c r="E5" i="3"/>
  <c r="F5" i="3"/>
  <c r="G5" i="3"/>
  <c r="H5" i="3"/>
  <c r="I5" i="3"/>
  <c r="B18" i="3"/>
  <c r="C18" i="3"/>
  <c r="D18" i="3"/>
  <c r="E18" i="3"/>
  <c r="F18" i="3"/>
  <c r="G18" i="3"/>
  <c r="H18" i="3"/>
  <c r="I18" i="3"/>
  <c r="B4" i="3"/>
  <c r="C4" i="3"/>
  <c r="D4" i="3"/>
  <c r="E4" i="3"/>
  <c r="F4" i="3"/>
  <c r="G4" i="3"/>
  <c r="H4" i="3"/>
  <c r="I4" i="3"/>
  <c r="B17" i="3"/>
  <c r="C17" i="3"/>
  <c r="D17" i="3"/>
  <c r="E17" i="3"/>
  <c r="F17" i="3"/>
  <c r="G17" i="3"/>
  <c r="H17" i="3"/>
  <c r="I17" i="3"/>
  <c r="B21" i="3"/>
  <c r="C21" i="3"/>
  <c r="D21" i="3"/>
  <c r="E21" i="3"/>
  <c r="F21" i="3"/>
  <c r="G21" i="3"/>
  <c r="H21" i="3"/>
  <c r="I21" i="3"/>
  <c r="B14" i="3"/>
  <c r="C14" i="3"/>
  <c r="D14" i="3"/>
  <c r="E14" i="3"/>
  <c r="F14" i="3"/>
  <c r="G14" i="3"/>
  <c r="H14" i="3"/>
  <c r="I14" i="3"/>
  <c r="B34" i="3"/>
  <c r="C34" i="3"/>
  <c r="D34" i="3"/>
  <c r="E34" i="3"/>
  <c r="F34" i="3"/>
  <c r="G34" i="3"/>
  <c r="H34" i="3"/>
  <c r="I34" i="3"/>
  <c r="M34" i="3"/>
  <c r="B35" i="3"/>
  <c r="C35" i="3"/>
  <c r="D35" i="3"/>
  <c r="E35" i="3"/>
  <c r="F35" i="3"/>
  <c r="G35" i="3"/>
  <c r="H35" i="3"/>
  <c r="I35" i="3"/>
  <c r="M35" i="3"/>
  <c r="B36" i="3"/>
  <c r="C36" i="3"/>
  <c r="D36" i="3"/>
  <c r="E36" i="3"/>
  <c r="F36" i="3"/>
  <c r="G36" i="3"/>
  <c r="H36" i="3"/>
  <c r="I36" i="3"/>
  <c r="M36" i="3"/>
  <c r="B37" i="3"/>
  <c r="C37" i="3"/>
  <c r="D37" i="3"/>
  <c r="E37" i="3"/>
  <c r="F37" i="3"/>
  <c r="G37" i="3"/>
  <c r="H37" i="3"/>
  <c r="I37" i="3"/>
  <c r="J37" i="3"/>
  <c r="K37" i="3"/>
  <c r="L37" i="3"/>
  <c r="M37" i="3"/>
  <c r="B38" i="3"/>
  <c r="C38" i="3"/>
  <c r="D38" i="3"/>
  <c r="E38" i="3"/>
  <c r="F38" i="3"/>
  <c r="G38" i="3"/>
  <c r="H38" i="3"/>
  <c r="I38" i="3"/>
  <c r="J38" i="3"/>
  <c r="K38" i="3"/>
  <c r="L38" i="3"/>
  <c r="M38" i="3"/>
  <c r="C10" i="3"/>
  <c r="D10" i="3"/>
  <c r="E10" i="3"/>
  <c r="F10" i="3"/>
  <c r="G10" i="3"/>
  <c r="H10" i="3"/>
  <c r="I10" i="3"/>
  <c r="B10" i="3"/>
  <c r="F14" i="4"/>
  <c r="F12" i="4"/>
  <c r="F11" i="4"/>
  <c r="F15" i="4"/>
  <c r="F13" i="4"/>
  <c r="F13" i="7"/>
  <c r="F12" i="7"/>
  <c r="F11" i="7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J34" i="3" s="1"/>
  <c r="K34" i="1"/>
  <c r="K34" i="3" s="1"/>
  <c r="L34" i="1"/>
  <c r="L34" i="3" s="1"/>
  <c r="N34" i="3" s="1"/>
  <c r="M34" i="1"/>
  <c r="J35" i="1"/>
  <c r="J35" i="3" s="1"/>
  <c r="K35" i="1"/>
  <c r="K35" i="3" s="1"/>
  <c r="L35" i="1"/>
  <c r="L35" i="3" s="1"/>
  <c r="M35" i="1"/>
  <c r="J36" i="1"/>
  <c r="J36" i="3" s="1"/>
  <c r="K36" i="1"/>
  <c r="K36" i="3" s="1"/>
  <c r="L36" i="1"/>
  <c r="L36" i="3" s="1"/>
  <c r="M36" i="1"/>
  <c r="F10" i="7"/>
  <c r="F19" i="2"/>
  <c r="F23" i="2"/>
  <c r="F8" i="2"/>
  <c r="F20" i="2"/>
  <c r="F22" i="2"/>
  <c r="F21" i="2"/>
  <c r="J4" i="1"/>
  <c r="J10" i="3"/>
  <c r="K4" i="1"/>
  <c r="K10" i="3" s="1"/>
  <c r="L4" i="1"/>
  <c r="L10" i="3"/>
  <c r="M4" i="1"/>
  <c r="M10" i="3" s="1"/>
  <c r="J25" i="1"/>
  <c r="J4" i="3"/>
  <c r="K25" i="1"/>
  <c r="K4" i="3" s="1"/>
  <c r="L25" i="1"/>
  <c r="L4" i="3"/>
  <c r="N4" i="3" s="1"/>
  <c r="M25" i="1"/>
  <c r="M4" i="3" s="1"/>
  <c r="J5" i="1"/>
  <c r="J28" i="3"/>
  <c r="K5" i="1"/>
  <c r="K28" i="3" s="1"/>
  <c r="L5" i="1"/>
  <c r="L28" i="3"/>
  <c r="M5" i="1"/>
  <c r="M28" i="3" s="1"/>
  <c r="J12" i="1"/>
  <c r="J13" i="3"/>
  <c r="K12" i="1"/>
  <c r="K13" i="3" s="1"/>
  <c r="L12" i="1"/>
  <c r="L13" i="3"/>
  <c r="N30" i="3" s="1"/>
  <c r="M12" i="1"/>
  <c r="M13" i="3" s="1"/>
  <c r="J9" i="1"/>
  <c r="J6" i="3"/>
  <c r="K9" i="1"/>
  <c r="K6" i="3" s="1"/>
  <c r="L9" i="1"/>
  <c r="L6" i="3"/>
  <c r="N6" i="3" s="1"/>
  <c r="M9" i="1"/>
  <c r="M6" i="3" s="1"/>
  <c r="J26" i="1"/>
  <c r="J17" i="3"/>
  <c r="K26" i="1"/>
  <c r="K17" i="3" s="1"/>
  <c r="L26" i="1"/>
  <c r="L17" i="3"/>
  <c r="N17" i="3" s="1"/>
  <c r="M26" i="1"/>
  <c r="M17" i="3" s="1"/>
  <c r="J20" i="1"/>
  <c r="J24" i="3"/>
  <c r="K20" i="1"/>
  <c r="K24" i="3" s="1"/>
  <c r="L20" i="1"/>
  <c r="L24" i="3"/>
  <c r="M20" i="1"/>
  <c r="M24" i="3" s="1"/>
  <c r="J19" i="1"/>
  <c r="J20" i="3"/>
  <c r="K19" i="1"/>
  <c r="K20" i="3" s="1"/>
  <c r="L19" i="1"/>
  <c r="L20" i="3"/>
  <c r="N20" i="3" s="1"/>
  <c r="M19" i="1"/>
  <c r="M20" i="3" s="1"/>
  <c r="J14" i="1"/>
  <c r="J7" i="3"/>
  <c r="K14" i="1"/>
  <c r="K7" i="3" s="1"/>
  <c r="L14" i="1"/>
  <c r="L7" i="3"/>
  <c r="N7" i="3" s="1"/>
  <c r="M14" i="1"/>
  <c r="M7" i="3" s="1"/>
  <c r="J27" i="1"/>
  <c r="J21" i="3"/>
  <c r="K27" i="1"/>
  <c r="K21" i="3" s="1"/>
  <c r="L27" i="1"/>
  <c r="L21" i="3"/>
  <c r="N21" i="3" s="1"/>
  <c r="M27" i="1"/>
  <c r="M21" i="3" s="1"/>
  <c r="J28" i="1"/>
  <c r="J14" i="3"/>
  <c r="K28" i="1"/>
  <c r="K14" i="3" s="1"/>
  <c r="L28" i="1"/>
  <c r="L14" i="3"/>
  <c r="N31" i="3" s="1"/>
  <c r="M28" i="1"/>
  <c r="M14" i="3" s="1"/>
  <c r="J29" i="1"/>
  <c r="L29" i="1" s="1"/>
  <c r="K29" i="1"/>
  <c r="M29" i="1"/>
  <c r="J10" i="1"/>
  <c r="J12" i="3"/>
  <c r="K10" i="1"/>
  <c r="K12" i="3" s="1"/>
  <c r="L10" i="1"/>
  <c r="L12" i="3"/>
  <c r="M10" i="1"/>
  <c r="M12" i="3" s="1"/>
  <c r="L11" i="6"/>
  <c r="L12" i="6"/>
  <c r="L13" i="6"/>
  <c r="L14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6" i="6"/>
  <c r="L37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10" i="6"/>
  <c r="J23" i="1"/>
  <c r="J5" i="3" s="1"/>
  <c r="K23" i="1"/>
  <c r="K5" i="3"/>
  <c r="L23" i="1"/>
  <c r="L5" i="3" s="1"/>
  <c r="M23" i="1"/>
  <c r="M5" i="3"/>
  <c r="J15" i="1"/>
  <c r="J26" i="3" s="1"/>
  <c r="K15" i="1"/>
  <c r="K26" i="3"/>
  <c r="L15" i="1"/>
  <c r="L26" i="3" s="1"/>
  <c r="M15" i="1"/>
  <c r="M26" i="3"/>
  <c r="J16" i="1"/>
  <c r="J25" i="3" s="1"/>
  <c r="K16" i="1"/>
  <c r="K25" i="3"/>
  <c r="L16" i="1"/>
  <c r="L25" i="3" s="1"/>
  <c r="N25" i="3" s="1"/>
  <c r="M16" i="1"/>
  <c r="M25" i="3"/>
  <c r="J17" i="1"/>
  <c r="J9" i="3" s="1"/>
  <c r="K17" i="1"/>
  <c r="K9" i="3"/>
  <c r="L17" i="1"/>
  <c r="L9" i="3" s="1"/>
  <c r="M17" i="1"/>
  <c r="M9" i="3"/>
  <c r="J18" i="1"/>
  <c r="J16" i="3" s="1"/>
  <c r="K18" i="1"/>
  <c r="K16" i="3"/>
  <c r="L18" i="1"/>
  <c r="L16" i="3" s="1"/>
  <c r="M18" i="1"/>
  <c r="M16" i="3"/>
  <c r="J21" i="1"/>
  <c r="J15" i="3" s="1"/>
  <c r="K21" i="1"/>
  <c r="K15" i="3"/>
  <c r="L21" i="1"/>
  <c r="L15" i="3" s="1"/>
  <c r="M21" i="1"/>
  <c r="M15" i="3"/>
  <c r="J24" i="1"/>
  <c r="J18" i="3" s="1"/>
  <c r="K24" i="1"/>
  <c r="K18" i="3"/>
  <c r="L24" i="1"/>
  <c r="L18" i="3" s="1"/>
  <c r="N18" i="3" s="1"/>
  <c r="M24" i="1"/>
  <c r="M18" i="3"/>
  <c r="J11" i="1"/>
  <c r="J22" i="3" s="1"/>
  <c r="K11" i="1"/>
  <c r="K22" i="3"/>
  <c r="M11" i="1"/>
  <c r="M22" i="3"/>
  <c r="J6" i="1"/>
  <c r="J8" i="3" s="1"/>
  <c r="K6" i="1"/>
  <c r="K8" i="3"/>
  <c r="L6" i="1"/>
  <c r="L8" i="3" s="1"/>
  <c r="N8" i="3" s="1"/>
  <c r="M6" i="1"/>
  <c r="M8" i="3"/>
  <c r="J13" i="1"/>
  <c r="J19" i="3" s="1"/>
  <c r="K13" i="1"/>
  <c r="K19" i="3"/>
  <c r="L13" i="1"/>
  <c r="L19" i="3" s="1"/>
  <c r="N19" i="3" s="1"/>
  <c r="M13" i="1"/>
  <c r="M19" i="3"/>
  <c r="J7" i="1"/>
  <c r="J11" i="3" s="1"/>
  <c r="K7" i="1"/>
  <c r="L7" i="1" s="1"/>
  <c r="K11" i="3"/>
  <c r="M7" i="1"/>
  <c r="M11" i="3"/>
  <c r="J22" i="1"/>
  <c r="J23" i="3" s="1"/>
  <c r="K22" i="1"/>
  <c r="L22" i="1" s="1"/>
  <c r="K23" i="3"/>
  <c r="M22" i="1"/>
  <c r="M23" i="3"/>
  <c r="J8" i="1"/>
  <c r="J27" i="3" s="1"/>
  <c r="K8" i="1"/>
  <c r="L8" i="1" s="1"/>
  <c r="K27" i="3"/>
  <c r="M8" i="1"/>
  <c r="M27" i="3"/>
  <c r="L38" i="6"/>
  <c r="L35" i="6"/>
  <c r="L15" i="6"/>
  <c r="L16" i="6"/>
  <c r="O16" i="6"/>
  <c r="L23" i="6"/>
  <c r="O15" i="6"/>
  <c r="O14" i="6"/>
  <c r="O13" i="6"/>
  <c r="O12" i="6"/>
  <c r="F9" i="2"/>
  <c r="D45" i="3"/>
  <c r="D47" i="3"/>
  <c r="D51" i="3"/>
  <c r="D43" i="3"/>
  <c r="D50" i="3"/>
  <c r="D49" i="3"/>
  <c r="D48" i="3"/>
  <c r="D46" i="3"/>
  <c r="D52" i="3"/>
  <c r="D44" i="3"/>
  <c r="N16" i="1"/>
  <c r="N24" i="1"/>
  <c r="F12" i="2"/>
  <c r="F13" i="2"/>
  <c r="F15" i="2"/>
  <c r="F14" i="2"/>
  <c r="F18" i="2"/>
  <c r="F18" i="4"/>
  <c r="F20" i="4"/>
  <c r="F19" i="4"/>
  <c r="N38" i="3"/>
  <c r="N29" i="3"/>
  <c r="L27" i="3" l="1"/>
  <c r="N27" i="3" s="1"/>
  <c r="N8" i="1"/>
  <c r="N22" i="1"/>
  <c r="L23" i="3"/>
  <c r="N23" i="3" s="1"/>
  <c r="N15" i="3"/>
  <c r="N32" i="3"/>
  <c r="N24" i="3"/>
  <c r="N12" i="3"/>
  <c r="N26" i="3"/>
  <c r="N7" i="1"/>
  <c r="L11" i="3"/>
  <c r="N11" i="3" s="1"/>
  <c r="N28" i="3"/>
  <c r="N10" i="3"/>
  <c r="N33" i="3"/>
  <c r="N16" i="3"/>
  <c r="N5" i="3"/>
  <c r="N36" i="3"/>
  <c r="N35" i="3"/>
  <c r="N13" i="3"/>
  <c r="N14" i="3"/>
  <c r="N13" i="1"/>
  <c r="N21" i="1"/>
  <c r="N15" i="1"/>
  <c r="N6" i="1"/>
  <c r="N18" i="1"/>
  <c r="N23" i="1"/>
  <c r="L11" i="1"/>
  <c r="N37" i="3"/>
  <c r="L22" i="3" l="1"/>
  <c r="N22" i="3" s="1"/>
  <c r="N11" i="1"/>
  <c r="N17" i="1"/>
</calcChain>
</file>

<file path=xl/sharedStrings.xml><?xml version="1.0" encoding="utf-8"?>
<sst xmlns="http://schemas.openxmlformats.org/spreadsheetml/2006/main" count="181" uniqueCount="106">
  <si>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</si>
  <si>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</si>
  <si>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</si>
  <si>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</si>
  <si>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</si>
  <si>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</si>
  <si>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</si>
  <si>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</si>
  <si>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</si>
  <si>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</si>
  <si>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</si>
  <si>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</si>
  <si>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</si>
  <si>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</si>
  <si>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</si>
  <si>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</si>
  <si>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</si>
  <si>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</si>
  <si>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</si>
  <si>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</si>
  <si>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</si>
  <si>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</si>
  <si>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</si>
  <si>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</si>
  <si>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</si>
  <si>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</si>
  <si>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</si>
  <si>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</si>
  <si>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</si>
  <si>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</si>
  <si>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</si>
  <si>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</si>
  <si>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</si>
  <si>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</si>
  <si>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Punkti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</si>
  <si>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</si>
  <si>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</si>
  <si>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</si>
  <si>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</si>
  <si>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</si>
  <si>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</si>
  <si>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</si>
  <si>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</si>
  <si>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</si>
  <si>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Janvāris</t>
  </si>
  <si>
    <t>Decembris</t>
  </si>
  <si>
    <t>Novembris</t>
  </si>
  <si>
    <t>Oktobris</t>
  </si>
  <si>
    <t>Septembris</t>
  </si>
  <si>
    <t>Marts</t>
  </si>
  <si>
    <t>Februāris</t>
  </si>
  <si>
    <t>Aprīlis</t>
  </si>
  <si>
    <t>Maijs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</si>
  <si>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</si>
  <si>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</si>
  <si>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</si>
  <si>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</si>
  <si>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</si>
  <si>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</si>
  <si>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</si>
  <si>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</si>
  <si>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</si>
  <si>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</si>
  <si>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</si>
  <si>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</si>
  <si>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</si>
  <si>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</si>
  <si>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</si>
  <si>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Edgars Poišs</t>
  </si>
  <si>
    <t>Juris Olengovičs</t>
  </si>
  <si>
    <t>Valerijs Nizkodubovs</t>
  </si>
  <si>
    <t>09B</t>
  </si>
  <si>
    <t>03B</t>
  </si>
  <si>
    <t>Toms Pultraks</t>
  </si>
  <si>
    <t>SPELE</t>
  </si>
  <si>
    <t>Artūrs Zavjalovs</t>
  </si>
  <si>
    <t>Maksims Gerasimenko</t>
  </si>
  <si>
    <t>Vladislavs Saveljevs</t>
  </si>
  <si>
    <t>Matīss Murnieks</t>
  </si>
  <si>
    <t>X</t>
  </si>
  <si>
    <t>Maksims Jefimovs</t>
  </si>
  <si>
    <t>Dmitirjs Nikonovs</t>
  </si>
  <si>
    <t>04C</t>
  </si>
  <si>
    <t>Mārtiņš Martinsons</t>
  </si>
  <si>
    <t>06C</t>
  </si>
  <si>
    <t>08C</t>
  </si>
  <si>
    <t>10C</t>
  </si>
  <si>
    <t>Dāvis Šipkevičs</t>
  </si>
  <si>
    <t>Edgars Jofe</t>
  </si>
  <si>
    <t>Matīss Mūrnieks</t>
  </si>
  <si>
    <t>Alisa Šipkeviča</t>
  </si>
  <si>
    <t>01B</t>
  </si>
  <si>
    <t>Jānis Bojars</t>
  </si>
  <si>
    <t>Tomass Tereščenko</t>
  </si>
  <si>
    <t>01A</t>
  </si>
  <si>
    <t>02B</t>
  </si>
  <si>
    <t>Ivars Lauris</t>
  </si>
  <si>
    <t>Artūrs Perepjolkins</t>
  </si>
  <si>
    <t>Rolands Landsbergs</t>
  </si>
  <si>
    <t>Edgars Kobiļuks</t>
  </si>
  <si>
    <t>Eduards Kobiļuks</t>
  </si>
  <si>
    <t>02C</t>
  </si>
  <si>
    <t>02A</t>
  </si>
  <si>
    <t>Mārtiņš Vilnis</t>
  </si>
  <si>
    <t>Gints Kravalis</t>
  </si>
  <si>
    <t>Augusts Tutāns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</si>
</sst>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2"/>
      <name val="Verdana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</font>
    <font>
      <b/>
      <sz val="12"/>
      <name val="Verdana"/>
      <family val="2"/>
      <charset val="186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  <charset val="204"/>
    </font>
    <font>
      <b/>
      <sz val="16"/>
      <color rgb="FFFF0000"/>
      <name val="Arial"/>
      <family val="2"/>
      <charset val="186"/>
    </font>
    <font>
      <b/>
      <sz val="16"/>
      <color theme="1"/>
      <name val="Arial"/>
      <family val="2"/>
      <charset val="204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3" xfId="0" applyNumberFormat="1" applyFont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5" fillId="0" borderId="34" xfId="0" applyFont="1" applyBorder="1" applyAlignment="1">
      <alignment horizontal="right"/>
    </xf>
    <xf numFmtId="1" fontId="37" fillId="5" borderId="8" xfId="0" applyNumberFormat="1" applyFont="1" applyFill="1" applyBorder="1" applyAlignment="1">
      <alignment horizontal="center"/>
    </xf>
    <xf numFmtId="0" fontId="35" fillId="0" borderId="7" xfId="0" applyFont="1" applyBorder="1" applyAlignment="1">
      <alignment horizontal="right"/>
    </xf>
    <xf numFmtId="0" fontId="38" fillId="0" borderId="8" xfId="0" applyFont="1" applyBorder="1" applyAlignment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8" fillId="0" borderId="21" xfId="0" applyFont="1" applyBorder="1" applyAlignment="1">
      <alignment horizontal="center" vertical="center" wrapText="1"/>
    </xf>
    <xf numFmtId="1" fontId="39" fillId="0" borderId="20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" fontId="32" fillId="0" borderId="32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36" fillId="0" borderId="0" xfId="0" applyFont="1"/>
    <xf numFmtId="0" fontId="32" fillId="0" borderId="19" xfId="0" applyFont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7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1132EE77-0036-4776-A05C-B82496C9B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E46A96DB-6B2A-4539-A5E7-3A5A773FB0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97C8F5B3-7B03-462C-A351-1B4BC60B5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EC545C31-2C33-4127-8EDB-61335F94F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B8F82DAB-9760-4F02-93BB-21C393FE4C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1A3C737A-3C93-4428-8D89-87BD147F6B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70E46557-71BE-4593-8D5A-1659211A81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C2CE03C7-CEEE-49AF-A84E-6D4DE88A3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D6A3E8BD-4DA6-4CD0-9934-7A3A1608B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47CC95DB-0CC4-4872-AF1E-B734933E7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C8B7134C-6646-4134-8F93-9E058352B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3A07833A-94F4-48FB-8747-1EFE6D17D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CBC3E612-1AA0-4E8A-B10F-F5C8C0D554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EE74F6B0-6CAD-4B9E-9197-05FE66D7C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1E8E2001-98C4-464E-B444-C197501C8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1BC6602F-A7CC-4FA7-BE25-F05AC104A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C1246349-A811-4231-A624-3FDDCEE29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ED054340-248F-44D5-A298-DF8B879A6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A7CF5F39-D37D-4D3B-8B00-3092C30E2A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030309EA-5A49-475A-BAF5-0EBED04A8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30E171E1-7206-48DD-BA93-70343D7F0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F35054E9-F4C2-468F-94F6-566DB8D85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BD906A77-9A4F-4469-BBFF-19BCEC12C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A2A63613-6B49-49D1-9763-2FBA2E9D0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1965D07A-59BD-471F-A074-B95BCD8DB5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19EB11D4-BC4F-4732-9E86-FA6D21721E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6EADC7BA-FBE9-4C74-9DE1-05BE969CC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617AF376-2F7F-405E-8441-4B5D6B4DF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A3EB2E72-64DD-4C11-8E2C-615E3847E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664515D8-7222-4E4E-BAE1-44AE7D0FE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C74E25A8-17B9-4F7C-8955-4166D40D86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E5E62F27-D913-4087-92A3-163327F0D1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2F2612CC-0FD8-43A8-ACC6-9532EF942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2BD052F5-777C-4133-BB85-232DEECE9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4235BDD4-5976-485B-8933-ECD052BDC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95C8B061-6BF7-47C4-B013-CD782D9CC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DA9C36B6-E12F-42E5-92E3-FF726F371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CC2E42E4-99AB-475F-BDBE-513FB68E0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B211BACE-7C84-4C0B-8960-48414ADE0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46AB6101-D24D-4635-A9A4-569A79D6AC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9EA41D48-F1BB-416E-9FE6-0467C43548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811BE12B-C5FA-4CEB-8387-7349C3305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A4189A97-A1FA-4061-81D5-AA3CF2E73A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298F7F20-22CE-4688-981A-6221F55D1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B69BEB62-2654-401B-8D3D-44BB3EF024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3C0A746F-142F-4962-BDE4-E0C5F7D88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5DC5F75F-71DD-4B99-9139-827CEBDE2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14200DAE-0FF5-405D-8AD2-895CE3B56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1DB53332-C6A6-4879-8EAC-9EC9FB74E0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6890542C-C8AB-43B7-90BC-D674C7F2F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4159EE4B-15AE-4338-A7B1-F31064366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198E3C2C-3B4B-45B5-AEF6-AAC1DC46A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BC96A2BA-775C-4071-B71F-40C93B32E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FA815A11-326B-4B26-80A1-487BF78287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C0F24D9E-D9AA-4D48-8175-DA9CA1AF2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678FE8E5-2D2F-4035-8D3C-E74E97525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73FBC8B5-D645-497A-874E-7E6196001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DBE01019-C4C5-46CB-8E6C-1AFC393588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6ACD87F2-5EE3-442F-8F5C-C66F4E5AFB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1B1D0DED-7AA4-4F94-BDF8-6E1308D5EC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AA423EA8-5C53-400F-AF77-28FB17059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DBF2785B-28D8-437E-91FD-93EC282AEE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7B18F32A-D643-470E-9DFB-5106CB039C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33F012CE-7FF2-4F4D-9BEE-3F51C41138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A23A1D27-A838-40E7-8747-A087685E2A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4EF894E2-B0D3-470E-A562-90E56AAAB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67E9C7F3-13E7-42C3-80C4-4D401B830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85F140AC-F241-49BC-A36E-8F6F2C41A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C93409B8-2F1E-4BF1-AA6D-426CD2BC4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2CE324BD-3502-489D-A222-178946B8C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212C4BDA-2F77-49C5-A639-6076E55C4E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373BB0FF-2047-44CE-A434-E22876F2E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BC99602F-78B0-4F4E-83DD-1B7C843B0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5FAB55B6-576E-4F92-BDE1-E64D02984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DF0ED560-6324-4F26-B525-C91DDDFCC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BAA41E10-27D1-4F77-88D9-07D61F1F8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BF33E3C3-445E-4303-8B5B-22B1E2ACF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C1DEC24F-F9BF-4A44-8B2A-EBBCA3DA3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D6D95DB1-7CB9-48F3-A0E0-1345BBE62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35C854D2-C905-4E4B-A13C-BCC1574D4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AE0E2FC7-D2E3-473C-A96A-44C123436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1C595356-12EB-4460-8E66-1470F1D19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A162B556-CC8B-4437-A34C-02D59B07A9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17BDA450-07DB-417E-9CBE-9FBFD6978B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E0A20A06-8DF0-481A-8884-EFDCC94F64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E2DD8B97-3371-4960-AED8-55356DAC60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17470896-4C2D-4222-ADE5-B6D5E30DB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C807380B-6952-4909-80FD-CD4DFC42FA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74144474-84EE-44F3-BFF8-5C7288FF6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D52C778E-BD70-4E60-B6BC-861704F9F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AB7F6A42-F9D5-4820-8FBC-8BA3AC6B8D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155FD044-75C8-434A-AF48-85AE467FA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D5D2621C-0010-4ECF-AF02-0B4DEE5F9F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0B05D89D-54C3-4E1A-99E9-2EAFF2085F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EED09DC7-4C7E-43A3-A724-8A74616476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B26622B2-CA51-4EFA-8A4D-F9E124B7C2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1EF2C790-4DA8-47AE-95A9-5E73F9D97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684D6B2D-AE0E-492B-B924-62BE72A15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181EC7E9-A96D-4E67-82CB-A0C4F1472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26A48871-E37B-4FCE-A0D8-6EFC23603C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9B9D7897-B128-43F1-B21C-BF7EC5347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03549B9E-CA10-4C89-B747-0DF718F6E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B8A8ACA8-7EE0-471D-AB80-49C147490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977D3297-D0E0-4ABB-B001-14747EC94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B212B4CB-FBD1-4E6E-A31E-F734D3440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79AAF269-DD18-4920-B3ED-EB6C40972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8F588E88-8E5D-4CE1-8BDD-F75818FCE3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6370BB6E-6B83-4137-AAC7-3A433B159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00092E58-C50A-4D03-B50D-2AC89C800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50EADFCA-A8D7-4924-86FB-28C10852E3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196BA3CC-8B3B-42B6-80D8-F47AA947AE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766C71A2-A30C-4B82-9CF9-DA7E62403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11473ED1-E612-4672-9725-72CFF1BC8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3E048DE4-B7CB-476E-BDE4-583361208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1A17EDD5-4DE1-4859-AD83-15EC311CB2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DF4581A7-D2FE-4EED-B612-EE39B042A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F9CB0695-9118-4F24-B0A0-B0FAD98AB4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6095C9F0-3C07-4726-9AA1-BBB1D0E62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87A126F8-5BBA-49A9-B465-F36364675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0A92BB68-6A2E-4C29-91D4-8D14F3F6A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88CBE542-1E41-40E7-BC15-89BE65821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817FDF3F-4DA4-4288-8C31-7F59453370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79397D4D-810D-48E1-9D01-A26FFA15D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4CE40A13-2BD4-44BD-AD21-E19AD2ED8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E4F79BA6-5352-4A19-8AFE-2770EC3BD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DFEAA930-139D-4CF9-8F9D-681E5EC4E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7C3F449B-7AB0-4B09-A660-40C0BB1CD1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95D92834-51EF-493A-9D85-854FEF7D1B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8388F7FD-EE8E-4A3A-9BDC-BDE1351AD3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561E83C8-8C8B-446A-B24B-3A230D3D6A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68FC0668-6066-4B85-96FD-57ED9BA2D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C001077B-2D03-4493-9AD8-F57FF1377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6D4DE59C-8AC6-4FDB-B0CC-E45EB04E7C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F14FAFE0-7022-47C2-93F1-BA1FB186D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98E66DF4-05D2-486F-82BA-C14D3B561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C754FCBA-A7DB-440A-B61B-97F6EE0782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0DCBF96C-BD5B-49F5-93F6-DF6DF75C08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0646D0C-104D-46C4-9396-788769CDB9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3666F595-75B9-4E67-886F-097EDD7DB1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FD47BC8E-40B2-4A88-9F74-949CC1CD2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CDF7C85F-0602-4E49-BA44-62233B3643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6FA77704-9580-4A26-8824-FD3888351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B341CAA7-1687-4785-B31C-50D411B33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69F39DFB-D460-4845-AFCE-8D0441558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A3D05ADD-DFDB-4774-9068-3EC353F76E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1BDB3EDC-6D5C-4C95-83C3-4F4F316A1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6</xdr:col>
      <xdr:colOff>455293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68FA7A40-F34A-496E-BC75-82A5F028A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93514CB0-36DB-409E-840A-394EB7555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355C9BAA-5381-4FE4-842F-5D32A9B325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1BD89FA3-6C5E-469D-8295-ABA9B1488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7D821653-E59A-4E37-8A29-8EA46383CB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6FAA2382-7D94-4F77-B31C-CB63632BC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81DE857F-D510-4B33-A428-4B4B3230B1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4793EDC9-6E45-4C0C-8CD4-8A7AA4E65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69EBFA0B-9FFF-4863-A54F-A0D3E2233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71B8D884-5694-48E6-AA0C-67D33177F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F8E990AA-9FBA-44C2-B376-D511820E6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2055D6F0-1161-4933-B01C-8DD2E9D0AF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52823D1C-6852-4420-8D4F-CF4014835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7F6EF47C-024C-4966-B6A7-E96DCE9521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45027C69-7F24-45F2-A280-922F7925D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7EC43FC6-8B62-48D1-817D-BFD3B4CD7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883FBE59-8A8D-43AD-965D-68A2AC5C3B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EA84F857-FAFF-4851-8328-0D1602921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D27A3177-0413-4F4C-85C7-D552CD5A9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4034932A-8416-4B58-B687-40C89ED65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9CEECBE4-386B-49F4-956C-ADA016BCEA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CFAEEF51-A365-4AD8-AC36-AE8CF6B337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0E7A63F6-3EC0-4DF1-8745-EBF795C45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0888A233-4EE9-44AC-8C62-FEF62929B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5F5F1B41-4BB4-47F2-BDCF-67D48329A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C6083560-19F4-43E0-B1C0-8E6D479D2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B37BC2CA-0A75-432B-856B-E110AEBE1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58C68DAF-EA67-429A-B001-6F22F705A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91240C45-3DD0-4002-B450-16FB14DDB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B39BDBBE-0FF7-4B54-8F4D-AA9361173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583448ED-54D6-492B-8489-9CF66F26E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97D57A66-380F-4819-ACCA-211B3CB05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A6E997FC-1104-49CB-888C-A480662BE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4C7FFED0-3886-4041-BD4B-385429690B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62A320C4-7641-4C04-AAAA-1AFAA958E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F12CE9F5-88FE-42F4-A99D-315CF0233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29B57295-8434-4AE1-B9E4-BF2F69BBE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894CC0E8-E584-4734-8DE4-966DA3D8F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A3B5B70F-0D26-4665-A010-42DEAFA9A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15E2C22F-1180-4949-8CF5-F593ABC1EE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B4A5B45A-5907-4C44-8A41-F4D2EEA0E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5AE68D4B-1CED-4720-850E-578BA482F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C6C3B52F-39F8-4F8F-BC7F-CE58BD094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39305822-599C-428B-B965-1E2E8D3FBD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CBBFDBA1-A4E7-45FE-9588-D8EB2502B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66B94755-36B3-4311-AE92-E3C615D36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1A825290-7550-4134-B59E-AC61DA3C0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9FC154B1-B838-4958-972D-FA20C5443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22CE4088-B04A-4A86-B102-16969DCFE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5173558A-43D9-457C-8304-81C7EE79F5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979301CB-A6EE-4BA6-9C58-AF2705348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3C674EDC-6AEF-4369-B29E-E1A25D77E3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B8B7A732-BFDC-45D8-BB3B-66B5EFF68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A1A29134-4AC7-40FA-B145-F7B3DCFFA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436EA18B-2F2F-404F-A552-6FB93F015C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C82F9163-3683-4EF1-BD9B-919DD9A864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1346FB33-DD43-4A8F-B0CB-C5872D4067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D46D752E-85B5-47C0-8B1E-0644BF5D3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6F0A2397-B369-4EA8-9F30-79A607E9B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0560DF17-E709-4D84-8BB1-34C8F4F746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9BFF3452-0D14-482F-BA4A-9548152DB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C5A87379-01F2-488F-A6B3-79F7BF066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1682B5AB-5D45-4212-8EB3-3B11F9CB3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E64E0168-E0B0-4FF2-8BB5-D21429907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54D0BB1D-3C09-4FC5-B07A-6A775B095B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221B07F4-54E5-4083-908F-8F6AA8CF9C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53B7D71A-9950-4714-A9C0-0E48B0A6B9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BCDC8C95-3052-43DD-9D40-2FD77042AA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AB63487B-9C23-4371-9A8D-C97B1EFEA9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6F43990B-5505-4EC8-8A7C-18B5D5F67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FE52FD15-2949-4D7A-AC7D-0D6B7E180F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6830AC4B-85F2-4F9E-B078-0CE1E2C8B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58B75D4E-4220-494E-B0B8-16EB711B2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0BF692FC-A3C4-45CA-9AA1-8C350D615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916A3A1D-DA24-411F-8ECB-931560713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F1A15D81-2AB4-4CDA-9B5E-DF9156E45C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6DB0450D-3779-47E8-9318-EF0347C7F7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4270AD65-7A7D-4D18-805F-3DEFA552B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3BBAEE4F-F180-44A7-B3B3-4D0CB2C5EA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013282E6-07A4-490E-B9D5-818A5101E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962E0F0E-6930-46CC-ABC4-129AD13EE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A84AD3EB-F72D-44D9-933B-C4823B5C4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88F6E8EF-952C-4A38-8104-0F795ED075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ABAECC97-EC84-4792-9F16-F81826731C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AF5F9E4D-7ECB-47D5-A3B0-B0ED1DFCE0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2D88FD4D-4483-43FC-A465-9FA300382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A039DA2A-0685-4F33-8B20-F90FE47AD8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426EB61C-7722-4ADD-885E-F8CC669AB7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1FD10D02-561B-4D6E-8895-E9A202A9E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85FA531B-D0C4-4189-9E8C-A6B98764B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6F503966-FA1F-42C9-BC4E-BA2B204B9B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4C66C072-F132-4BC3-A5EB-3BDCF3B47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405E5494-19BE-4A6F-A8B6-C2C8E7170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BE00E508-21FD-4D3C-9CE7-57B015F280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097D0A6A-8926-4AAD-AF86-D642A65D5A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0C34AFED-B0E8-46A6-889C-7722B9805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DF24ECBA-B0E5-4A15-9612-7B45944519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7AF02340-0BCE-427D-B7A9-4C62D5351F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3BCDB635-63D3-4FBE-AD8D-FE4CF272D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804EF118-D62A-4CFC-89B9-9BB7851E9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C8AB289D-0AD1-4CEB-8BDA-1B8A8A876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E99D2CA8-68C4-42F4-A527-3D1D5ED34C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D2A440C5-B665-4D24-B0A6-4D5999031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C01AD010-D197-4C20-B6CD-D1845E95E3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AFB4903B-578C-4EB8-9773-32D1F9F493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C5F39D5C-7709-4CE3-AEB1-DCCAC73FB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8D507E59-DD33-4F49-B1AB-09D80A7774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FD26E1EE-C28A-45D9-8C98-315A709AB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A3DA749B-6B2E-4E26-8144-D2BC7B9E7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4A1C8DBD-3DEB-4595-A3D3-EB661FEC9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194F015C-C4F3-4B7C-941D-C5209B63C7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EA2F9419-40EC-45B4-963C-D37D28F636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C231BC85-DD8A-4992-A6D4-5A00AE4D4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6AC4CCE8-5F00-463F-93ED-0CAC1A150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BEDD4A6F-4BCD-488A-A0CB-9E6447C2E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23F003E0-E10C-4BD3-AE95-B9608E9AD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BD345868-4145-481B-9EF5-A1524DDCB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30DA4111-73BC-4DB0-9D1D-98D1C3424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86F1A6E2-6D03-4FD6-B475-406D8A8E1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B25DD12B-1886-4484-AB6F-199C64FC31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CF150644-0A96-4168-85D5-111E48390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1316BF51-1801-4A43-84E6-1CB50E33D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5CA249DA-A1E8-4963-84E7-7F085B5DC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3A567995-127F-4159-9311-DA0D65583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5F7E7498-57C5-4F36-94F4-6D56B068F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0B6719E0-C33A-4ECF-8D38-8E434DD5D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A09B000B-49C2-45C8-971D-A4AE8C58F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C05EC983-BEAF-4CD2-8841-63B207C54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705BF57B-CF3A-43D3-B96A-198CE30A21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B207B0CF-9525-4780-A71C-3359E7C47B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528439D9-C372-4F61-96E0-98DFA6997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946E1AA1-C11F-4346-92BD-5B565D64B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328F53A4-03AE-437A-AE5E-76055DF160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4E5F4F4F-9620-4704-8573-D957145302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417055B4-A5F1-483A-BA66-067F4B7F0A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9240F6AF-7E42-4E86-9B7E-36330B998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9B6149B3-BF6E-4F25-9072-3206A505D2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3D98A132-D481-45B2-BF33-CA9A192B5C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A57DB38C-9041-49DE-B376-93A57A00C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D9002C3C-2CD1-4999-A490-87B993ECD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3ECF5E2F-DB99-44D8-A9C4-FAA074BEA9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E816AA6C-3C66-4424-8A1C-40018CA01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F4A179BF-625B-422E-A9E7-9E5F7703B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BDD7FA46-D2D9-4417-B976-660003486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0B2EC4ED-72EE-411A-A229-531785C88B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FEA2B7B7-FD79-4C76-8299-4A3DC929F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6260B0AF-7638-4331-9816-03E59B7B5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515F9C80-26A8-447A-8DA1-19C8F32A5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0D2A5EAF-B0A3-4B54-A807-BA8375990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4E4FEA85-17F5-49AB-8254-E20F2C7FE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C1317D36-45CC-4CF4-B115-C90C2353C0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3AC4873E-606B-430E-9EFF-F2E076BB6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99F3ABFA-6473-4338-8F29-3CF084C6E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528B618B-95D3-47FC-9840-FC3B119D8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797EBA33-F0AE-4C71-AA80-BB1A938FC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F683ECE7-A69E-4410-AB05-CEE194E4C0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3C11582F-9105-428F-A7ED-CF0DFDFEF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1158B163-0D96-4EAE-84DF-7E1AFB8F72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3A748D9A-1A61-49C3-8F74-1D68DB467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966971C4-A4A3-42E0-B357-44C3A24E4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8D10A9AE-27A3-4C6C-BF3B-7248BC10B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ACD2FE64-D8CA-4938-8F3D-C2236E09E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BF5B3E47-C59A-42EA-8D74-8360351D8C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936DB30B-8E77-46BE-9D94-C02418406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573FBA5E-2555-4094-ABB2-64A2D64AE5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B73E2D9B-2CF8-4372-9141-EF290EA7F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3FFD73E6-B864-4798-AA40-3C61DE33A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1889BE25-B94F-4B62-BED2-D235A9D754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1D945845-25CD-4095-B857-972D2501FC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3461FDED-E201-4082-9FF9-E679FA893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768B4FA1-F25B-42F4-9FE1-8A75849CB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FB288410-0D1B-4911-AD91-17454F636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1E301264-EEFE-40A3-8857-63745B022E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7CC79E9D-851C-4AD4-8B71-676B2A5D8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EB3DBC24-B34B-4F29-BB0B-CEB10C9016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055C55EF-479D-492D-B9D8-4E7CBF7B6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6BE1EF65-1370-41C9-9CC9-6C15A037C1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303865F5-1B38-4100-AB13-59C0E93BCF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CAE79EB3-C4C9-4325-BD93-57CA524465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CE87B6C-0FAC-4B48-BA91-99C3D9A0C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B06C4CE1-8653-471E-9E67-1E842409C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216C5AFB-0936-4AC7-A8D6-C5A9B9877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92D0AE44-F61D-40C5-87B7-9A440C11B1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6F1FEB52-13B4-4394-B047-320E14497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D514D9A7-78E7-44CC-9E8E-9134A47326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1E936E4C-D6B2-4740-A7F0-10F2C84C39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64BE119B-AB30-4DFC-9F15-6FE8CF41F7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6EC046DA-3C09-4842-BF1A-AEC25E09A7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CDFFDF0C-2375-4137-95E9-FED6189489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F205092F-C48D-401E-BEB4-CE54CC164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A0E4E60A-B20E-4547-84CF-FB49E0194F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0658362D-2B22-48D0-B716-0DACE6FE8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2B7AB620-8E6D-45B0-A573-92D1D44A9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975C1DC3-8F6A-4DBA-83FC-FFD4908E8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030E04FA-E2DE-46DD-B832-BCE15F65B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EA0E782F-DFEA-454A-9CEC-1EE6FA9EEB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16952C9E-B76B-4EC8-A707-281FE5A1A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6624719C-44C4-47D4-8419-C54E6C567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3A4225A8-39DC-4B93-87C4-DD924F785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D6058EA5-15C5-42C4-ADEC-EBB2CB0AAF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ECBDD7F5-D05B-452A-9DCF-409BF6C4B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ADA217BB-BB05-40F8-8AB8-058C0C1B8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1FA5004C-2F77-49A9-A6F9-4DD7C88D8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13C76F6A-22C9-472F-9F93-54A0C5D7E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88D88872-8F2D-4D73-BAC4-C911F49BA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8B551B55-5C6E-48E0-8672-3159BE68F8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EC801D75-F058-4511-A92C-FC1F609AB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6F93172A-BC4C-4C37-80A4-671174587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6BEF8D37-692C-46C8-BB67-FCC9C1D51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C4262E54-7433-4A56-99C0-397C42676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4F6A6CB6-A1E3-41C5-8E05-9F32A5992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AC439E93-FA08-44E7-AFC3-1168AD63EF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79BBE9C5-D727-4251-92F2-6EAD7FD40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89BAF501-0903-40CA-8815-68AF04DD8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F0D0BC0E-2842-40BE-8ACF-FA040FB09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BF5B0B12-5DC1-4D70-B496-7ABD16171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4807E57-974D-4F84-B3A4-899AE7202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3EE6F20C-10FC-4CF9-9105-8E1FEDF15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617C0732-037D-4303-9940-63EC605CC7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AD4C2164-3075-44D4-B94B-90DC10BE8B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F3CA96F0-4B6E-4419-966A-5F337F618A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BEB233D8-BAD6-4AC4-A4A8-C7652F56FB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F14874BC-4D97-405A-9FF2-C612F12E2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FF32E864-55BD-4FB2-8A91-3A9A9C5EF3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2B34BEE6-3402-406F-80DA-8B1446CCF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54FFAFB2-F65F-4DC5-9737-DBBC4A50B4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43993B5D-EB54-4250-85C9-BFE2BB226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9140B287-0684-4CD3-9CED-BD890E460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A9EDBC36-950F-419C-97E8-4A74240FF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86AACC7F-B560-45C4-854E-2DC7A97F3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E779573C-AA8C-45F5-BC7C-74AB5B2B4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6A031D08-2596-43A0-BD07-E301FCF13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4576FB4D-8C37-4A78-89BA-CE28649D3C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A6C12825-473F-4DAB-B70E-B823F876E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3F6741A4-9A37-4D0F-B13D-D591A6048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0DCA8B5C-E6F6-4DD8-8A69-BBF4D3C8C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C2461784-F055-4F67-9F56-DE9E51CCE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0DD6E62C-2516-4C44-B95C-ECD767582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2BE8675D-3645-43C1-99D4-6117F6E3CB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22027A94-8127-4623-ACD4-CDBB20178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419B292F-8CDA-4670-95B0-8AF841DBA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242E9946-F038-4E01-B0F1-DBE5B644A7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141276A3-3E2D-4677-AB7C-0CB8004D57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56368AA0-2DA0-4AF1-A2F6-5B12C8985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DD471BE0-BCFB-4961-A0A8-1419B2070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82BD0FB6-A25D-4702-BACF-C121A940A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206D426A-1B43-43D5-92DB-55193FABC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6623B171-20DA-4330-8214-FCBC6004C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433EE22B-8DBE-41F2-8E0E-F74000C5B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264DCE9F-10EC-4815-88B3-075FACD8D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17356B8A-A235-4C98-B9AB-042D37BA82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06616BF5-D3EF-4B74-AE45-F5CA2593C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6DDFED60-9164-4DC9-9675-C6352621F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0</xdr:colOff>
      <xdr:row>19</xdr:row>
      <xdr:rowOff>0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C91F658D-5506-4922-A892-A43466F716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962C834B-0B65-4B3E-90FF-0C34038E0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0EB086EA-D9F2-489A-A7D8-08831DA5DB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E6078D05-B007-4ED5-BFC8-3920421C8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9536D7D6-C4EF-47CD-B21E-77C2E329C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4048AE4E-CABB-40AE-BC0A-725849E2C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55AB17A2-69A7-41E0-A87B-E66013046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6F2ED668-F132-4C8F-85C2-AB6EC528E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784031A8-9451-4B79-B043-CCB802B58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21BD5EC4-B0B9-4031-BE76-35F84E4FB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EAAAC6E8-819E-48D2-A4A0-60B43F50C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70BE04BE-50C0-4DAE-825B-E64E2D6AC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68462175-F36F-4E73-92AC-C9F9649E1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25DF422A-E24D-40B6-AE48-9E9D0790F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BB6709DE-0B41-4905-8EC8-0DF22A226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77F406F5-2691-464B-B55D-B15E514AA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84A5DA7A-F5C2-4D4B-93C8-C78B0EED6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F6083CB9-5FE1-475C-B468-52B68F3E9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934732EE-6D65-4C10-9BF7-9E6F9B7A5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9BEFA94E-118E-4B42-8F43-23A910713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E33F1A22-0AF6-459C-B27C-7EB63CC8D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D188F3B6-2034-4B85-A174-436846C296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1C5BBD25-F31F-447C-8C84-BFF965C71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709AF2AD-5118-4AB8-B698-059EB5F73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D76745A6-3F63-49D3-A9B0-D4D44A4AC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8C6A745E-082E-4405-BD8D-C64BE282F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E5549EF1-ED02-456F-9CC1-755670242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A269E93F-9FD4-4D48-BA38-99A1C3AE3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3A076E3A-FC17-4B84-9F3D-1C405909D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F6B05DB9-63D9-4268-AC4B-92D7BD4F85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C91A383F-B8EC-4C1E-A7F6-39B6517056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1C0CAE14-D812-42FE-8F64-33749064D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05581169-D35E-4E0C-A40B-67B97FC35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1B7175E5-2FFC-4F66-8653-B4C0199093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72F6A49B-7F04-4097-AC4D-884D27694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C481F5A6-4C3F-4E49-B17D-DC1BD3ED1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8D73B5FE-2C90-4D1D-8EBE-13C56287E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AC8563C5-4C38-447D-9BC0-B4675F221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D23B3790-4385-4B83-A21D-04E53EDE9F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01030391-D749-4ED0-91DD-F382F8D1A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30F8774D-E6DC-4490-A450-5D187EBE2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E0540461-D5C8-466B-A1A9-7E6369DAA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CECDAC4B-A682-4FA1-9EE5-05C5A6DA7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F1C5ABA8-E7CF-4B81-92B7-B0296BE6D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B8F5E726-24CC-4A7E-9CF6-EE91282C4F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9B096896-E7AC-4B9D-B37F-C47162765D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4A781931-7D5A-4BFA-A237-58E64DF64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70408E88-BE66-42CF-9203-F386BF592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E54C6DE8-46C4-4EC8-BF6E-47698A12CB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F49EA5E3-AF9F-4E88-8AF7-0A68562AE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EA9857EA-C6B5-4912-839F-EE6CD59AF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6DC7B0C2-23B6-4608-A5CF-DFF6AE623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0A021DA8-B225-48C5-9C10-40A604F2A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35D48F87-45BD-4EC7-B740-F0DC0B1B9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9200F822-DC30-4C75-9760-7E629EFC77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4763DBFD-881C-4942-A20C-C0E65F7FD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BDB14755-FEC7-4F7C-8E10-8DFAD73BC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63BA9D07-BCD5-46D2-B88D-8E42EEC84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2675654F-FF7B-4A2B-835A-2AE95154D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2B320A29-5B59-40D6-AAB3-FCAFEE467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62A4D92D-A0F1-4D6A-AF60-EC68122F1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E0852C52-4B0F-42D2-9D0D-A05FDCBA99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A49915B2-B398-4B36-B481-3E4FC9CC1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6B03F87B-DC70-4770-AEAA-37CDE4CD2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CE70292A-CFE9-4ECA-93FE-F2A06D8DF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BAD51CDE-F8BD-4351-B792-C86EC285C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4C9943C2-B72D-4C97-A013-C0546968D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CE15F9FC-CF4E-4F76-93EE-07254DFE0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101A5CF8-B189-4E93-B2A6-785F5EC52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7D919EC7-65F1-48A2-8121-0057B684F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6578DA50-02CB-4976-B194-A9A45A58D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7DB72DCD-E433-4111-85AC-E2A522744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8C613B0B-DD82-46E3-A8E0-72413AC32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189E6278-0B8F-48D6-84D1-C22846D62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40DEC2A4-8BB6-4431-828D-9D8D44B4D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4879FC35-6ACD-4174-821A-F20BCEAEB3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892B1D8B-5FAC-4C9B-9126-9BE48E201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B597E8A8-AE0C-4E91-99B3-C7FB1C596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FA4994B8-7B67-49D6-803B-7C2FEF994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1FE0A635-7D84-4569-82F1-A4C059C9F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B13012AE-202C-48E3-9BBA-CA61B92C4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F9921FBD-F0ED-4218-958A-E9D26B379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59B25EF5-245C-48CA-98AC-8029B2B14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A51D7524-08E7-4B37-AE03-102FCA309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3B997281-55D6-4C6E-A871-5452CE2BF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DA0C79EA-A855-4021-9C8E-FEB7CF7E5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6555712E-13B7-407F-BC0F-9DCAEE27C4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6C95F601-0F6E-4A7B-A1D2-D544E65CF1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95A8D8DC-D044-49DF-AD2F-F090D68C8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FFE85EBB-CDFF-4573-ACCD-9C1C20A696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31F8AE77-4E28-49C2-8E32-D27C098268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DC77D8B1-9CC5-4CCE-8539-28AA0DEE3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C20C25AD-436F-4F7F-A26A-AB96540FA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462F0B84-A324-4251-8992-B88A59D5FA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7E256298-7EC9-48E6-9990-74F4C3AA5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C936DF61-CA08-4929-BC02-E56EE85D26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34C8ABA8-BB82-485A-857A-DC7523885E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1163F8ED-CD38-49BE-8AE9-31897A1DE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5D446094-CFA4-4B69-B632-862CF0113C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2ACB8BA8-FFC5-46C3-8BC1-3D0FF6F17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78D539CF-F830-4F6D-977C-6CC9BF9FE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1B2E8B6C-5FF0-4F4F-B82E-66BA2626EB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345FCD18-440C-4991-85CB-8278BFF2B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2658B283-2DE8-482C-8BD8-82DD2CB59C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AD028D16-425A-45B4-85B0-DF4064BA3C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67219606-1EE2-4139-91C7-98EB616ED9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1288B805-0725-464A-8955-63A35B7E4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E4A8F3A6-3E7D-4BEB-A8C7-0EACED20C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6ED23173-534B-437A-BD8C-4BA195715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7ED2984A-C5B8-4CB1-8CAA-F62E3AAD02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92DDF199-37BC-442B-B9F1-D28C837F0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D768362E-37B3-4AF7-AA3D-7EF9C8D99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D41A0022-B244-49B1-8094-5F3DC3EF8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941A3490-C252-4B37-8DE9-FC8B82A925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E28BCE41-390A-4CD9-ACAF-30C53D5C90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1B582EC0-B7B6-4B0A-962E-3A9AB92B16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C9C16DBB-6222-43DB-9A89-FCC88A9AFD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59B8B04E-31A1-4978-80D3-BB183D42F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5AC7065A-22F4-44DE-9C2D-4365CD31B1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7C2E35A0-5AE9-491B-9B2E-3436B7736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657A2C1F-A2D4-4C4F-ADE9-ACDE409C3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48FD29A1-76E0-4C81-9CE1-8E29402D3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30AC1545-6CEB-4CF9-9D7F-87F71333C5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12CBB07F-9307-4D1B-A493-7F23C5EBBF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1A83516B-E362-4FDF-990F-4F0188173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56F8C647-91AE-4CE7-B8AB-13E7EDB9F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3D1AE45D-D498-40C6-ABF6-95553BB0D3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5860292F-C216-4C30-B9EB-F2C6DC4CC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567505D9-38A3-446A-93E7-A4282863D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8AE0509D-0199-4611-A944-B94D09C2F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0E1C4CB5-5269-41E6-BBC1-724A66F67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91906383-63CB-49B0-B607-0838E3F1D8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4ED3AF02-2BD9-42C5-8F2B-7E1B9FFC35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9B9CC64B-1023-4EA0-B13E-1A0472D8C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8026EB3B-4A88-4715-962B-308EE2CC45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7B062782-CF0A-4D79-82CC-4EA88473A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8F6F79E4-9577-470E-BB97-A349A8FEE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BB55C9BE-9761-4CEB-B872-544A2F915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C0DFE7C9-9BC1-48AE-BFCF-3A57478DE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929A0AB0-9461-404B-9BDB-B0077171B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BDBCDEBA-78FA-4A23-B513-F21B6E93EC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28F4E4BE-C939-49F5-AD52-4DC7532C4C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26295ADD-ACD3-4BB2-AE70-6982DD70A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3E440993-1F89-419D-9904-C19DC9092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A093E658-DA06-477B-9B9B-65B246A2E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220FED83-CEC9-418E-A435-F51053219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9076B990-85E7-4627-AD30-3FF69F586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E588EC22-2D09-4058-970E-FBB7FF2437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FD068022-3CF9-4A56-858B-17E89C177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41DD68FE-8EC7-4CD7-9160-CC3FCD4C31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08E821FA-CA4C-4F01-9008-E8468E48C5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123BE48C-1C4C-4532-8747-CCF1940FA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1F63E57D-242D-4BD8-B762-6DF47DC1C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20D0ECAC-7D30-481A-965A-0497BF8A1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CE7E7489-66AC-41A5-9A79-A78815868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163A4D6A-1134-4541-8D26-46508CB48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52FB3456-4C9F-4A88-A11E-3E60D8E2F0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8EC742ED-1155-4E75-90D0-BFA90F315C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1D4D5F29-3892-41D9-860B-FE0549993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96F0C684-BB95-4EF6-ACD8-CADC236615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0725B77C-5046-4832-B252-F37AED8F4B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ABE6AA6D-2F70-484E-92C5-8D2A7ED688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D8007219-8D96-4877-A6D3-F69479732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AF753DD3-BB17-4A57-B376-939A39543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33768B19-8404-4F2E-B39F-18B152E3E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D80AE0D9-8DB2-4EA4-B552-E3E03A4B8E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BB61814F-76C9-4053-9432-9C453B42A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78C16E7D-CA5A-41B0-9D09-C5151D8B8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FD140866-FEBE-4A76-A9FA-96810E6201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ED87E027-10C5-4C4A-997B-ABADE3005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254CFD1F-1E02-43DB-892F-E30E7E525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33B0466C-F930-40B3-AF7A-94ECF04F1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6B46D854-6A3C-4FB5-976C-B6B662993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8B4CDA60-3F90-4BD1-BE5E-E2C69A79D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A5DC8DD5-2EDE-427A-9357-EBA262E1B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1E89DD83-5F8D-4C44-94F1-E6710E801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3F510423-1E9F-4C98-968A-AE0E72348F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B35F6D32-26C5-4D41-A529-7F8615DDF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C88E563B-7D86-4D35-ACC8-BC94A35705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1921771E-7D51-4A59-A084-A936B1C5E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45E6BFE9-3E98-4858-8CE7-8EF95055D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2513009B-C7C2-4A93-A7DB-03B085530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41C9CCE2-ECFF-4AC5-B0F6-DE5E890B3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ED0F535D-42D1-4954-B293-F405A9D93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C5408424-C559-48EF-A2A8-68E0D4087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78C8A0D0-2171-4812-B9AC-9A8644B62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263702BC-877E-4A50-8994-58333D9A7A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6108ABB9-C585-46CC-B939-67B7268F0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0244E87B-EB9B-4BA4-BEF8-4A171600D8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B609710D-7207-4299-AB58-5DAE15C13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713D157D-BF45-47DE-BC5A-1E9BD88BB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CBE1134F-48A5-4F29-99FE-0FD1293E4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EDEA62DE-9B08-4C42-81F0-387610AC9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584764C8-B6B0-4E81-92B4-2EEC2B48A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361523DA-9EC5-4FEF-A78F-C11DD4012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DF5287D6-391B-48E0-B410-B2ED05816B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F044142F-ECF9-41D6-A78A-147CEE1BE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FAA91413-A9BF-4C8C-BA46-F589BF59C7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23B461E8-36D0-4B8A-AFAA-F3FB557C8E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76E7DF4F-22DF-4E95-BDC7-2D5190F23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D6F36195-ED2E-4B4D-91DF-E7B918A8E7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F25FA7E4-1D33-4267-8331-2F7DFB11B6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89A1515C-ECD8-4261-A841-AE32F737C7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19F98262-0011-485D-83CF-78BA1D59C1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458C8D26-AFD2-4257-BE92-D0D5CA2D5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5422EB14-7BFE-46C0-98A7-F5E8F156C6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A4A98CDD-F959-4F6F-A549-7006EA2B22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E4FAD61C-21BC-4D4E-9C55-A27B4D9ED3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086D461B-EE00-406E-9292-40DEF1889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B3353DD2-C6A7-4B27-8B5A-4B5466C5C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623A8060-C572-4886-AB47-31BEEF94B8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C5F4A27A-2C95-4CA6-BF93-835540844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B4A584C5-C68B-4927-BC0B-9D2016ADB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F1912A8A-258F-406D-A4A2-2B8672309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E86BDC16-AB7D-4958-8167-239A29886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AE44E32D-6026-4A09-A013-858EB3DB1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8D2FCD9D-3BA3-48F8-98D8-8D82E4FFA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B27F6905-EEA4-4202-8C35-5012FD5A2B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614E8AC0-CDC4-4F04-B8D5-2CC3634934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A01C4359-A82E-456E-969F-111C066B7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B6DDECB5-9F41-4098-A17F-DC14A1A0FA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C878D25A-7576-4D66-89B7-266C03956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1E9190BF-3D87-49A7-98A2-71C2717C1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8B918545-A673-4783-9D5A-FAAAD3903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7D976120-4FD4-469D-BF7D-25FCEB6F2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DF83627D-1035-46BC-AB8B-1B8276B6F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906CACE1-4C54-4FF7-A0AF-CA0AEA07F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0C542019-FEDE-4552-862C-C9F9EBE663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2C3AF52D-1924-443B-A747-EE8A6B9AF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78EC419B-CAA7-4CCF-B054-52149A71A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1BD2FFC6-5E89-47C7-B172-9466FD23B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F00AC6A5-FE9D-48C6-A827-0C69B126D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D010329F-660C-48E9-BAEF-57D71FF608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82D59C04-DCF4-491F-93AD-8C992298C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AF886FC5-94EC-451D-B286-B11726156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64E56908-D8A1-4B4B-8C91-C645FFEDD4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EE5CD3BA-E6AA-4AB4-8261-64D768F7F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AFE68E6F-0ADE-4E01-B56E-6CF312EE2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9C12B4CF-9F9D-4A9F-A865-C43C4B9E1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C726921E-DFBC-42FA-927D-21E54B218B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0D0BC7BB-4E0C-48E7-A2A7-DF18072FC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C91C6E90-0192-4E7A-996A-A6F4E46F44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92318D33-62E6-447E-836D-0B8421FC6E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0A2173F6-E008-4725-9724-47A98510A2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EF2C3403-7408-4EDF-ACC0-06AEB1434B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E7834955-A166-45EF-BA07-B571D1786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B53D5C2C-4A55-4BB5-9503-8E8D36989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EF78E623-104E-4FCA-A7CE-B3BD70B1DB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58664E03-EF6F-49CD-8AB8-FC369EC061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0A72730A-D568-425D-AAA1-424329CB1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63E2EB12-C09E-4F30-B56D-C33476122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84D3AD75-CE4B-4C62-894C-36265F3FD0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8FB4ED22-CCE8-4D0B-BB66-04CF9CD7C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6515A8FC-2429-4E32-8E87-6271CCAF0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B5E62827-8219-45F9-BF7D-B6D3DE529B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882B090B-C4A5-433A-94E3-8D88527B2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128763D6-F250-4A4D-ACF7-8624BE4A56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AF4B019B-C3DC-455F-B33D-BD64FCA60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C8FF161A-5286-4DF6-882D-9E5B39E0E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D5DB2E4D-94DC-4A7E-B75E-DC1685534E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EC76D092-721F-42FE-94B1-AAE7550BEA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1B1ED561-83F0-40E5-A3BC-2CAD78D09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BD6FA2D9-A7AB-424E-AFFB-88F816638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2FDB332C-2242-4F9B-A322-63C375FC6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FDCA77DE-ED6B-4F68-A40C-18DD3F64D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5DFCD6A9-96E6-4023-A8B2-D79CA0FDC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29ACA828-C1CB-4A08-9366-C55D49E7A3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A63FC088-B4B3-4536-9F4D-93F224AB58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5ADFE674-018B-434D-9822-405C427D5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C162BF6D-C5AB-4B52-A8A3-4BBAEA493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F0A8D1A4-E8D5-4E74-8560-F9AE6D6CE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0DDDC0E4-7F7F-4B1F-9E7B-B60DA83CB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2F46E017-D617-4D04-A5A8-3CAE9BC21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9ED1A5C7-3848-4DFC-B87F-2A72E3A70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AEF8A3F9-A6A2-49C5-8943-4E642C8BEE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947419E0-E15C-4A39-BB5E-743E48838C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E88E5A6D-B800-4693-A2E9-021D0F38E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CC6B46D5-DF7C-4680-A679-58A4225A1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72F0FB37-AA11-4B35-8729-1853B8A409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A995D20B-CB4F-4F63-A98B-18BB7DA28C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6FEBCF1E-8045-441B-A901-E06AC62E3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9ECAFE07-B83B-43E1-9E48-1F39298699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7505857C-1DE4-4673-88EC-00F37FB16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2CBAFC09-7837-4900-B18E-EA5148D5AA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D21E637C-8339-40A3-8234-A6E6EBBCB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7154AC75-97D5-4D27-8535-8D37C92BC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0440604D-AB44-4E0A-AC76-F96DB501EA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37862E72-F299-4E0A-900D-BD8BF77C5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F9204431-AF66-4671-89A6-2F05B8D90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9330D69E-650B-425A-9DF3-1E2ABE72C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26C1643B-D959-4142-BDDB-B78E96014C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F65516A0-9A3E-4834-A4E4-461365A576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DA88C4D6-A966-47D3-B1CB-D8FB0BE72E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FCD2FA6D-6D00-4CBE-B75A-3E97A2EB2C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48BFB053-396F-4682-944F-211103ED4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82ADECFF-F4BD-4C9A-B706-1617BD61D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84EA5660-1576-42C2-966E-78DA74C50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30257923-F8D4-49E6-A592-9F349170E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D4B1E20D-9A62-4F0F-9055-58769789F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C9ACA8BB-7A11-4754-BAF8-1150C2D38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12529631-91CD-4359-940D-29CD85A17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87D50CBA-456C-4687-8C66-130D64FA3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5CD892B7-4EA9-4AF3-9A29-4BEC14AE9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23FCF099-D994-4DAE-99BE-CDEA8D676D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234D9B40-6E63-4D4B-A30A-5ACBE8A6F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A38DDFDD-8F4D-4CE1-B506-7F841455F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085E7E70-7982-4426-B137-C0772C5EC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6B57CF1D-4090-4B49-9C0C-C0CBA6D75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60CA1E7A-59E7-4DFA-AA7D-4D1438173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7DBD5E05-6562-458D-ABC2-15058B73D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A9EA3DA0-155F-49F0-ADDF-6F3B849D5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E4538BE2-954C-4FD8-84C9-0F40A486C1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B579ED6B-57B8-4C92-B1FB-27A506A867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763FB9FE-5C34-425B-AED8-9774B285D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27EDD5B6-55ED-443B-A1AD-1AE2D6442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6F4EC233-A782-402A-87EC-54DDBAFA3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4E46FC5A-9155-410E-8B7A-613BFF9ABD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1533CB95-381C-4A82-90C7-E2AD48F16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9A2E6433-C255-49CE-A098-2E1DA09F90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B90A3AED-1DB9-41A6-A00E-33512CC78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4B0B3218-166E-453D-B55C-223B33475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5095C23F-C8DB-48DD-92AB-DEB7B00BF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16B2225D-4376-438F-845F-E2F43A7E8F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43EA60C8-382A-4B0E-B2A3-438FB3BD23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11908A59-3CCD-487B-889B-1A19CD97F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C12A792B-6D5C-4E16-9C5A-EC8A60158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5321627B-2788-4159-A5C2-B502B34F3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67061C60-C22A-4E41-929C-05D296527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C4BF5594-D6CE-435D-A3FB-694DF233B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4C492BB1-B6AE-4C42-A47E-68A42125E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A4E034EE-A3C0-486C-9182-E218ACFC8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E56AF774-7CEA-4415-A8BD-E2327A85B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4F7E1775-0886-479E-A1A1-F75687D00C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87630</xdr:rowOff>
    </xdr:from>
    <xdr:to>
      <xdr:col>6</xdr:col>
      <xdr:colOff>133350</xdr:colOff>
      <xdr:row>4</xdr:row>
      <xdr:rowOff>47708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860AB90C-22A8-4895-B21A-E8646C1A4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51989" name="AutoShape 6">
          <a:extLst>
            <a:ext uri="{FF2B5EF4-FFF2-40B4-BE49-F238E27FC236}">
              <a16:creationId xmlns:a16="http://schemas.microsoft.com/office/drawing/2014/main" id="{5DF85486-69C2-4FAD-A308-6CBCEC1662F2}"/>
            </a:ext>
          </a:extLst>
        </xdr:cNvPr>
        <xdr:cNvSpPr>
          <a:spLocks noChangeArrowheads="1"/>
        </xdr:cNvSpPr>
      </xdr:nvSpPr>
      <xdr:spPr bwMode="auto">
        <a:xfrm rot="-5400000">
          <a:off x="5490210" y="2091690"/>
          <a:ext cx="3124200" cy="891540"/>
        </a:xfrm>
        <a:prstGeom prst="curvedUpArrow">
          <a:avLst>
            <a:gd name="adj1" fmla="val 70085"/>
            <a:gd name="adj2" fmla="val 14017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51990" name="AutoShape 5">
          <a:extLst>
            <a:ext uri="{FF2B5EF4-FFF2-40B4-BE49-F238E27FC236}">
              <a16:creationId xmlns:a16="http://schemas.microsoft.com/office/drawing/2014/main" id="{0A19E36A-1E4A-4C5F-8808-158B69563325}"/>
            </a:ext>
          </a:extLst>
        </xdr:cNvPr>
        <xdr:cNvSpPr>
          <a:spLocks noChangeArrowheads="1"/>
        </xdr:cNvSpPr>
      </xdr:nvSpPr>
      <xdr:spPr bwMode="auto">
        <a:xfrm rot="-5400000">
          <a:off x="6069330" y="387477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51991" name="AutoShape 7">
          <a:extLst>
            <a:ext uri="{FF2B5EF4-FFF2-40B4-BE49-F238E27FC236}">
              <a16:creationId xmlns:a16="http://schemas.microsoft.com/office/drawing/2014/main" id="{F509759F-53BE-4B4F-8467-3E2F8B1BF2A8}"/>
            </a:ext>
          </a:extLst>
        </xdr:cNvPr>
        <xdr:cNvSpPr>
          <a:spLocks noChangeArrowheads="1"/>
        </xdr:cNvSpPr>
      </xdr:nvSpPr>
      <xdr:spPr bwMode="auto">
        <a:xfrm rot="5400000" flipH="1">
          <a:off x="-1112520" y="2087880"/>
          <a:ext cx="3154680" cy="929640"/>
        </a:xfrm>
        <a:prstGeom prst="curvedUpArrow">
          <a:avLst>
            <a:gd name="adj1" fmla="val 67869"/>
            <a:gd name="adj2" fmla="val 135738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51992" name="AutoShape 8">
          <a:extLst>
            <a:ext uri="{FF2B5EF4-FFF2-40B4-BE49-F238E27FC236}">
              <a16:creationId xmlns:a16="http://schemas.microsoft.com/office/drawing/2014/main" id="{A0504C80-5B27-41EE-A74C-5AAE2A16D420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384810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123825</xdr:rowOff>
    </xdr:from>
    <xdr:to>
      <xdr:col>5</xdr:col>
      <xdr:colOff>548640</xdr:colOff>
      <xdr:row>25</xdr:row>
      <xdr:rowOff>125805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000E8E17-EF75-41FC-927B-4D4B51AD7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58769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Marts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40005</xdr:rowOff>
    </xdr:from>
    <xdr:to>
      <xdr:col>9</xdr:col>
      <xdr:colOff>0</xdr:colOff>
      <xdr:row>8</xdr:row>
      <xdr:rowOff>224873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F7972BA0-AA11-46FF-AF58-64B8EB278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5252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8</xdr:row>
      <xdr:rowOff>49530</xdr:rowOff>
    </xdr:from>
    <xdr:to>
      <xdr:col>9</xdr:col>
      <xdr:colOff>0</xdr:colOff>
      <xdr:row>8</xdr:row>
      <xdr:rowOff>226782</xdr:rowOff>
    </xdr:to>
    <xdr:sp macro="" textlink="">
      <xdr:nvSpPr>
        <xdr:cNvPr id="5122" name="WordArt 2">
          <a:extLst>
            <a:ext uri="{FF2B5EF4-FFF2-40B4-BE49-F238E27FC236}">
              <a16:creationId xmlns:a16="http://schemas.microsoft.com/office/drawing/2014/main" id="{4F4C003D-AA90-436E-93CB-CE074E2E02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620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546735</xdr:colOff>
      <xdr:row>1</xdr:row>
      <xdr:rowOff>0</xdr:rowOff>
    </xdr:from>
    <xdr:to>
      <xdr:col>6</xdr:col>
      <xdr:colOff>388629</xdr:colOff>
      <xdr:row>4</xdr:row>
      <xdr:rowOff>0</xdr:rowOff>
    </xdr:to>
    <xdr:sp macro="" textlink="">
      <xdr:nvSpPr>
        <xdr:cNvPr id="5123" name="WordArt 3">
          <a:extLst>
            <a:ext uri="{FF2B5EF4-FFF2-40B4-BE49-F238E27FC236}">
              <a16:creationId xmlns:a16="http://schemas.microsoft.com/office/drawing/2014/main" id="{6809FD17-B92C-43A0-8A89-0C18105F74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3475" y="47625"/>
          <a:ext cx="54387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FFFF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 Čempions</a:t>
          </a:r>
          <a:endParaRPr lang="ru-RU" sz="3600" kern="10" spc="0">
            <a:ln w="15875">
              <a:solidFill>
                <a:srgbClr val="FFFF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0</xdr:col>
      <xdr:colOff>340995</xdr:colOff>
      <xdr:row>4</xdr:row>
      <xdr:rowOff>38100</xdr:rowOff>
    </xdr:from>
    <xdr:to>
      <xdr:col>9</xdr:col>
      <xdr:colOff>9524</xdr:colOff>
      <xdr:row>7</xdr:row>
      <xdr:rowOff>38100</xdr:rowOff>
    </xdr:to>
    <xdr:sp macro="" textlink="">
      <xdr:nvSpPr>
        <xdr:cNvPr id="5124" name="WordArt 4">
          <a:extLst>
            <a:ext uri="{FF2B5EF4-FFF2-40B4-BE49-F238E27FC236}">
              <a16:creationId xmlns:a16="http://schemas.microsoft.com/office/drawing/2014/main" id="{09093185-AE36-4916-9EB3-66C86056F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5" y="571500"/>
          <a:ext cx="805815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Reitings Grand Finālam</a:t>
          </a:r>
          <a:endParaRPr lang="ru-RU" sz="3600" kern="10" spc="0">
            <a:ln w="15875">
              <a:solidFill>
                <a:srgbClr val="0000FF"/>
              </a:solidFill>
              <a:round/>
              <a:headEnd/>
              <a:tailEnd/>
            </a:ln>
            <a:solidFill>
              <a:srgbClr val="FFFF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Q5" sqref="Q5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12</v>
      </c>
      <c r="L3" s="56" t="s">
        <v>10</v>
      </c>
      <c r="M3" s="57" t="s">
        <v>13</v>
      </c>
      <c r="N3" s="58" t="s">
        <v>11</v>
      </c>
    </row>
    <row r="4" spans="1:20" s="28" customFormat="1" ht="23.25" customHeight="1">
      <c r="A4" s="59">
        <v>1</v>
      </c>
      <c r="B4" s="53" t="str">
        <f>Rezultāti!B25</f>
        <v>Juris Olengovičs</v>
      </c>
      <c r="C4" s="89" t="str">
        <f>Rezultāti!C25</f>
        <v>09B</v>
      </c>
      <c r="D4" s="89">
        <f>Rezultāti!D25</f>
        <v>0</v>
      </c>
      <c r="E4" s="89">
        <f>Rezultāti!E25</f>
        <v>232</v>
      </c>
      <c r="F4" s="89">
        <f>Rezultāti!F25</f>
        <v>234</v>
      </c>
      <c r="G4" s="89">
        <f>Rezultāti!G25</f>
        <v>278</v>
      </c>
      <c r="H4" s="89">
        <f>Rezultāti!H25</f>
        <v>244</v>
      </c>
      <c r="I4" s="89">
        <f>Rezultāti!I25</f>
        <v>241</v>
      </c>
      <c r="J4" s="89">
        <f>Rezultāti!J25</f>
        <v>1229</v>
      </c>
      <c r="K4" s="89">
        <f>Rezultāti!K25</f>
        <v>0</v>
      </c>
      <c r="L4" s="89">
        <f>Rezultāti!L25</f>
        <v>1229</v>
      </c>
      <c r="M4" s="89">
        <f>Rezultāti!M25</f>
        <v>245.8</v>
      </c>
      <c r="N4" s="62">
        <f>L4-L9</f>
        <v>91</v>
      </c>
      <c r="O4" s="146" t="s">
        <v>17</v>
      </c>
    </row>
    <row r="5" spans="1:20" s="28" customFormat="1" ht="23.25" customHeight="1">
      <c r="A5" s="60">
        <v>2</v>
      </c>
      <c r="B5" s="53" t="str">
        <f>Rezultāti!B23</f>
        <v>Matīss Murnieks</v>
      </c>
      <c r="C5" s="89" t="str">
        <f>Rezultāti!C23</f>
        <v>08C</v>
      </c>
      <c r="D5" s="89">
        <f>Rezultāti!D23</f>
        <v>0</v>
      </c>
      <c r="E5" s="89">
        <f>Rezultāti!E23</f>
        <v>238</v>
      </c>
      <c r="F5" s="89">
        <f>Rezultāti!F23</f>
        <v>206</v>
      </c>
      <c r="G5" s="89">
        <f>Rezultāti!G23</f>
        <v>212</v>
      </c>
      <c r="H5" s="89">
        <f>Rezultāti!H23</f>
        <v>265</v>
      </c>
      <c r="I5" s="89">
        <f>Rezultāti!I23</f>
        <v>280</v>
      </c>
      <c r="J5" s="89">
        <f>Rezultāti!J23</f>
        <v>1201</v>
      </c>
      <c r="K5" s="89">
        <f>Rezultāti!K23</f>
        <v>0</v>
      </c>
      <c r="L5" s="89">
        <f>Rezultāti!L23</f>
        <v>1201</v>
      </c>
      <c r="M5" s="89">
        <f>Rezultāti!M23</f>
        <v>240.2</v>
      </c>
      <c r="N5" s="63">
        <f>L5-L9</f>
        <v>63</v>
      </c>
      <c r="O5" s="146"/>
    </row>
    <row r="6" spans="1:20" s="28" customFormat="1" ht="23.25" customHeight="1">
      <c r="A6" s="60">
        <v>3</v>
      </c>
      <c r="B6" s="53" t="str">
        <f>Rezultāti!B9</f>
        <v>Dmitrijs Dumcevs</v>
      </c>
      <c r="C6" s="89" t="str">
        <f>Rezultāti!C9</f>
        <v>03A</v>
      </c>
      <c r="D6" s="89">
        <f>Rezultāti!D9</f>
        <v>0</v>
      </c>
      <c r="E6" s="89">
        <f>Rezultāti!E9</f>
        <v>278</v>
      </c>
      <c r="F6" s="89">
        <f>Rezultāti!F9</f>
        <v>234</v>
      </c>
      <c r="G6" s="89">
        <f>Rezultāti!G9</f>
        <v>252</v>
      </c>
      <c r="H6" s="89">
        <f>Rezultāti!H9</f>
        <v>214</v>
      </c>
      <c r="I6" s="89">
        <f>Rezultāti!I9</f>
        <v>216</v>
      </c>
      <c r="J6" s="89">
        <f>Rezultāti!J9</f>
        <v>1194</v>
      </c>
      <c r="K6" s="89">
        <f>Rezultāti!K9</f>
        <v>0</v>
      </c>
      <c r="L6" s="89">
        <f>Rezultāti!L9</f>
        <v>1194</v>
      </c>
      <c r="M6" s="89">
        <f>Rezultāti!M9</f>
        <v>238.8</v>
      </c>
      <c r="N6" s="64">
        <f>L6-L9</f>
        <v>56</v>
      </c>
      <c r="O6" s="146"/>
    </row>
    <row r="7" spans="1:20" s="28" customFormat="1" ht="23.25" customHeight="1">
      <c r="A7" s="60">
        <v>4</v>
      </c>
      <c r="B7" s="53" t="str">
        <f>Rezultāti!B14</f>
        <v>Dmitirjs Nikonovs</v>
      </c>
      <c r="C7" s="89" t="str">
        <f>Rezultāti!C14</f>
        <v>05A</v>
      </c>
      <c r="D7" s="89">
        <f>Rezultāti!D14</f>
        <v>0</v>
      </c>
      <c r="E7" s="89">
        <f>Rezultāti!E14</f>
        <v>242</v>
      </c>
      <c r="F7" s="89">
        <f>Rezultāti!F14</f>
        <v>238</v>
      </c>
      <c r="G7" s="89">
        <f>Rezultāti!G14</f>
        <v>217</v>
      </c>
      <c r="H7" s="89">
        <f>Rezultāti!H14</f>
        <v>231</v>
      </c>
      <c r="I7" s="89">
        <f>Rezultāti!I14</f>
        <v>232</v>
      </c>
      <c r="J7" s="89">
        <f>Rezultāti!J14</f>
        <v>1160</v>
      </c>
      <c r="K7" s="89">
        <f>Rezultāti!K14</f>
        <v>0</v>
      </c>
      <c r="L7" s="89">
        <f>Rezultāti!L14</f>
        <v>1160</v>
      </c>
      <c r="M7" s="89">
        <f>Rezultāti!M14</f>
        <v>232</v>
      </c>
      <c r="N7" s="64">
        <f>L7-L9</f>
        <v>22</v>
      </c>
      <c r="O7" s="146"/>
    </row>
    <row r="8" spans="1:20" s="28" customFormat="1" ht="23.25" customHeight="1">
      <c r="A8" s="59">
        <v>5</v>
      </c>
      <c r="B8" s="53" t="str">
        <f>Rezultāti!B6</f>
        <v>Mārtiņš Martinsons</v>
      </c>
      <c r="C8" s="89" t="str">
        <f>Rezultāti!C6</f>
        <v>02A</v>
      </c>
      <c r="D8" s="89">
        <f>Rezultāti!D6</f>
        <v>0</v>
      </c>
      <c r="E8" s="89">
        <f>Rezultāti!E6</f>
        <v>220</v>
      </c>
      <c r="F8" s="89">
        <f>Rezultāti!F6</f>
        <v>250</v>
      </c>
      <c r="G8" s="89">
        <f>Rezultāti!G6</f>
        <v>229</v>
      </c>
      <c r="H8" s="89">
        <f>Rezultāti!H6</f>
        <v>210</v>
      </c>
      <c r="I8" s="89">
        <f>Rezultāti!I6</f>
        <v>239</v>
      </c>
      <c r="J8" s="89">
        <f>Rezultāti!J6</f>
        <v>1148</v>
      </c>
      <c r="K8" s="89">
        <f>Rezultāti!K6</f>
        <v>0</v>
      </c>
      <c r="L8" s="89">
        <f>Rezultāti!L6</f>
        <v>1148</v>
      </c>
      <c r="M8" s="89">
        <f>Rezultāti!M6</f>
        <v>229.6</v>
      </c>
      <c r="N8" s="64">
        <f>L8-L9</f>
        <v>10</v>
      </c>
      <c r="O8" s="146"/>
    </row>
    <row r="9" spans="1:20" s="28" customFormat="1" ht="23.25" customHeight="1" thickBot="1">
      <c r="A9" s="61">
        <v>6</v>
      </c>
      <c r="B9" s="53" t="str">
        <f>Rezultāti!B17</f>
        <v>Ivars Lauris</v>
      </c>
      <c r="C9" s="89" t="str">
        <f>Rezultāti!C17</f>
        <v>06B</v>
      </c>
      <c r="D9" s="89">
        <f>Rezultāti!D17</f>
        <v>0</v>
      </c>
      <c r="E9" s="89">
        <f>Rezultāti!E17</f>
        <v>221</v>
      </c>
      <c r="F9" s="89">
        <f>Rezultāti!F17</f>
        <v>275</v>
      </c>
      <c r="G9" s="89">
        <f>Rezultāti!G17</f>
        <v>206</v>
      </c>
      <c r="H9" s="89">
        <f>Rezultāti!H17</f>
        <v>214</v>
      </c>
      <c r="I9" s="89">
        <f>Rezultāti!I17</f>
        <v>222</v>
      </c>
      <c r="J9" s="89">
        <f>Rezultāti!J17</f>
        <v>1138</v>
      </c>
      <c r="K9" s="89">
        <f>Rezultāti!K17</f>
        <v>0</v>
      </c>
      <c r="L9" s="89">
        <f>Rezultāti!L17</f>
        <v>1138</v>
      </c>
      <c r="M9" s="89">
        <f>Rezultāti!M17</f>
        <v>227.6</v>
      </c>
      <c r="N9" s="65">
        <v>0</v>
      </c>
      <c r="O9" s="146"/>
    </row>
    <row r="10" spans="1:20" s="28" customFormat="1" ht="23.25" customHeight="1" thickTop="1">
      <c r="A10" s="47">
        <v>7</v>
      </c>
      <c r="B10" s="53" t="str">
        <f>Rezultāti!B4</f>
        <v>Tomass Tereščenko</v>
      </c>
      <c r="C10" s="89" t="str">
        <f>Rezultāti!C4</f>
        <v>01A</v>
      </c>
      <c r="D10" s="89">
        <f>Rezultāti!D4</f>
        <v>8</v>
      </c>
      <c r="E10" s="89">
        <f>Rezultāti!E4</f>
        <v>218</v>
      </c>
      <c r="F10" s="89">
        <f>Rezultāti!F4</f>
        <v>222</v>
      </c>
      <c r="G10" s="89">
        <f>Rezultāti!G4</f>
        <v>201</v>
      </c>
      <c r="H10" s="89">
        <f>Rezultāti!H4</f>
        <v>232</v>
      </c>
      <c r="I10" s="89">
        <f>Rezultāti!I4</f>
        <v>223</v>
      </c>
      <c r="J10" s="89">
        <f>Rezultāti!J4</f>
        <v>1096</v>
      </c>
      <c r="K10" s="89">
        <f>Rezultāti!K4</f>
        <v>40</v>
      </c>
      <c r="L10" s="89">
        <f>Rezultāti!L4</f>
        <v>1136</v>
      </c>
      <c r="M10" s="89">
        <f>Rezultāti!M4</f>
        <v>219.2</v>
      </c>
      <c r="N10" s="48">
        <f>L10-L9</f>
        <v>-2</v>
      </c>
      <c r="O10" s="146"/>
    </row>
    <row r="11" spans="1:20" s="28" customFormat="1" ht="23.25" customHeight="1">
      <c r="A11" s="49">
        <v>8</v>
      </c>
      <c r="B11" s="53" t="str">
        <f>Rezultāti!B7</f>
        <v>Edgars Poišs</v>
      </c>
      <c r="C11" s="89" t="str">
        <f>Rezultāti!C7</f>
        <v>02B</v>
      </c>
      <c r="D11" s="89">
        <f>Rezultāti!D7</f>
        <v>0</v>
      </c>
      <c r="E11" s="89">
        <f>Rezultāti!E7</f>
        <v>241</v>
      </c>
      <c r="F11" s="89">
        <f>Rezultāti!F7</f>
        <v>207</v>
      </c>
      <c r="G11" s="89">
        <f>Rezultāti!G7</f>
        <v>207</v>
      </c>
      <c r="H11" s="89">
        <f>Rezultāti!H7</f>
        <v>189</v>
      </c>
      <c r="I11" s="89">
        <f>Rezultāti!I7</f>
        <v>277</v>
      </c>
      <c r="J11" s="89">
        <f>Rezultāti!J7</f>
        <v>1121</v>
      </c>
      <c r="K11" s="89">
        <f>Rezultāti!K7</f>
        <v>0</v>
      </c>
      <c r="L11" s="89">
        <f>Rezultāti!L7</f>
        <v>1121</v>
      </c>
      <c r="M11" s="89">
        <f>Rezultāti!M7</f>
        <v>224.2</v>
      </c>
      <c r="N11" s="50">
        <f>L11-L9</f>
        <v>-17</v>
      </c>
      <c r="O11" s="146"/>
    </row>
    <row r="12" spans="1:20" s="28" customFormat="1" ht="23.25" customHeight="1">
      <c r="A12" s="49">
        <v>9</v>
      </c>
      <c r="B12" s="53" t="str">
        <f>Rezultāti!B10</f>
        <v>Artūrs Zavjalovs</v>
      </c>
      <c r="C12" s="89" t="str">
        <f>Rezultāti!C10</f>
        <v>03B</v>
      </c>
      <c r="D12" s="89">
        <f>Rezultāti!D10</f>
        <v>0</v>
      </c>
      <c r="E12" s="89">
        <f>Rezultāti!E10</f>
        <v>178</v>
      </c>
      <c r="F12" s="89">
        <f>Rezultāti!F10</f>
        <v>257</v>
      </c>
      <c r="G12" s="89">
        <f>Rezultāti!G10</f>
        <v>194</v>
      </c>
      <c r="H12" s="89">
        <f>Rezultāti!H10</f>
        <v>210</v>
      </c>
      <c r="I12" s="89">
        <f>Rezultāti!I10</f>
        <v>268</v>
      </c>
      <c r="J12" s="89">
        <f>Rezultāti!J10</f>
        <v>1107</v>
      </c>
      <c r="K12" s="89">
        <f>Rezultāti!K10</f>
        <v>0</v>
      </c>
      <c r="L12" s="89">
        <f>Rezultāti!L10</f>
        <v>1107</v>
      </c>
      <c r="M12" s="89">
        <f>Rezultāti!M10</f>
        <v>221.4</v>
      </c>
      <c r="N12" s="50">
        <f>L12-L9</f>
        <v>-31</v>
      </c>
      <c r="O12" s="146"/>
    </row>
    <row r="13" spans="1:20" s="28" customFormat="1" ht="23.25" customHeight="1">
      <c r="A13" s="49">
        <v>10</v>
      </c>
      <c r="B13" s="53" t="str">
        <f>Rezultāti!B12</f>
        <v>Artūrs Perepjolkins</v>
      </c>
      <c r="C13" s="89" t="str">
        <f>Rezultāti!C12</f>
        <v>04B</v>
      </c>
      <c r="D13" s="89">
        <f>Rezultāti!D12</f>
        <v>0</v>
      </c>
      <c r="E13" s="89">
        <f>Rezultāti!E12</f>
        <v>229</v>
      </c>
      <c r="F13" s="89">
        <f>Rezultāti!F12</f>
        <v>221</v>
      </c>
      <c r="G13" s="89">
        <f>Rezultāti!G12</f>
        <v>178</v>
      </c>
      <c r="H13" s="89">
        <f>Rezultāti!H12</f>
        <v>237</v>
      </c>
      <c r="I13" s="89">
        <f>Rezultāti!I12</f>
        <v>199</v>
      </c>
      <c r="J13" s="89">
        <f>Rezultāti!J12</f>
        <v>1064</v>
      </c>
      <c r="K13" s="89">
        <f>Rezultāti!K12</f>
        <v>0</v>
      </c>
      <c r="L13" s="89">
        <f>Rezultāti!L12</f>
        <v>1064</v>
      </c>
      <c r="M13" s="89">
        <f>Rezultāti!M12</f>
        <v>212.8</v>
      </c>
      <c r="N13" s="50">
        <f>L13-L9</f>
        <v>-74</v>
      </c>
      <c r="O13" s="146"/>
    </row>
    <row r="14" spans="1:20" s="28" customFormat="1" ht="23.25" customHeight="1">
      <c r="A14" s="49">
        <v>11</v>
      </c>
      <c r="B14" s="53" t="str">
        <f>Rezultāti!B28</f>
        <v>Gints Kravalis</v>
      </c>
      <c r="C14" s="89" t="str">
        <f>Rezultāti!C28</f>
        <v>10C</v>
      </c>
      <c r="D14" s="89">
        <f>Rezultāti!D28</f>
        <v>0</v>
      </c>
      <c r="E14" s="89">
        <f>Rezultāti!E28</f>
        <v>198</v>
      </c>
      <c r="F14" s="89">
        <f>Rezultāti!F28</f>
        <v>206</v>
      </c>
      <c r="G14" s="89">
        <f>Rezultāti!G28</f>
        <v>253</v>
      </c>
      <c r="H14" s="89">
        <f>Rezultāti!H28</f>
        <v>186</v>
      </c>
      <c r="I14" s="89">
        <f>Rezultāti!I28</f>
        <v>221</v>
      </c>
      <c r="J14" s="89">
        <f>Rezultāti!J28</f>
        <v>1064</v>
      </c>
      <c r="K14" s="89">
        <f>Rezultāti!K28</f>
        <v>0</v>
      </c>
      <c r="L14" s="89">
        <f>Rezultāti!L28</f>
        <v>1064</v>
      </c>
      <c r="M14" s="89">
        <f>Rezultāti!M28</f>
        <v>212.8</v>
      </c>
      <c r="N14" s="50">
        <f>L14-L9</f>
        <v>-74</v>
      </c>
      <c r="O14" s="146"/>
    </row>
    <row r="15" spans="1:20" s="28" customFormat="1" ht="23.25" customHeight="1">
      <c r="A15" s="49">
        <v>12</v>
      </c>
      <c r="B15" s="53" t="str">
        <f>Rezultāti!B21</f>
        <v>Valerijs Nizkodubovs</v>
      </c>
      <c r="C15" s="89" t="str">
        <f>Rezultāti!C21</f>
        <v>08A</v>
      </c>
      <c r="D15" s="89">
        <f>Rezultāti!D21</f>
        <v>0</v>
      </c>
      <c r="E15" s="89">
        <f>Rezultāti!E21</f>
        <v>193</v>
      </c>
      <c r="F15" s="89">
        <f>Rezultāti!F21</f>
        <v>217</v>
      </c>
      <c r="G15" s="89">
        <f>Rezultāti!G21</f>
        <v>172</v>
      </c>
      <c r="H15" s="89">
        <f>Rezultāti!H21</f>
        <v>277</v>
      </c>
      <c r="I15" s="89">
        <f>Rezultāti!I21</f>
        <v>191</v>
      </c>
      <c r="J15" s="89">
        <f>Rezultāti!J21</f>
        <v>1050</v>
      </c>
      <c r="K15" s="89">
        <f>Rezultāti!K21</f>
        <v>0</v>
      </c>
      <c r="L15" s="89">
        <f>Rezultāti!L21</f>
        <v>1050</v>
      </c>
      <c r="M15" s="89">
        <f>Rezultāti!M21</f>
        <v>210</v>
      </c>
      <c r="N15" s="50">
        <f>L15-L9</f>
        <v>-88</v>
      </c>
      <c r="O15" s="146"/>
    </row>
    <row r="16" spans="1:20" s="28" customFormat="1" ht="23.25" customHeight="1">
      <c r="A16" s="49">
        <v>13</v>
      </c>
      <c r="B16" s="53" t="str">
        <f>Rezultāti!B18</f>
        <v>Augusts Tutāns</v>
      </c>
      <c r="C16" s="89" t="str">
        <f>Rezultāti!C18</f>
        <v>06C</v>
      </c>
      <c r="D16" s="89">
        <f>Rezultāti!D18</f>
        <v>0</v>
      </c>
      <c r="E16" s="89">
        <f>Rezultāti!E18</f>
        <v>227</v>
      </c>
      <c r="F16" s="89">
        <f>Rezultāti!F18</f>
        <v>228</v>
      </c>
      <c r="G16" s="89">
        <f>Rezultāti!G18</f>
        <v>177</v>
      </c>
      <c r="H16" s="89">
        <f>Rezultāti!H18</f>
        <v>233</v>
      </c>
      <c r="I16" s="89">
        <f>Rezultāti!I18</f>
        <v>183</v>
      </c>
      <c r="J16" s="89">
        <f>Rezultāti!J18</f>
        <v>1048</v>
      </c>
      <c r="K16" s="89">
        <f>Rezultāti!K18</f>
        <v>0</v>
      </c>
      <c r="L16" s="89">
        <f>Rezultāti!L18</f>
        <v>1048</v>
      </c>
      <c r="M16" s="89">
        <f>Rezultāti!M18</f>
        <v>209.6</v>
      </c>
      <c r="N16" s="50">
        <f>L16-L9</f>
        <v>-90</v>
      </c>
      <c r="O16" s="146"/>
    </row>
    <row r="17" spans="1:20" s="28" customFormat="1" ht="23.25" customHeight="1">
      <c r="A17" s="49">
        <v>14</v>
      </c>
      <c r="B17" s="53" t="str">
        <f>Rezultāti!B26</f>
        <v>Rolands Landsbergs</v>
      </c>
      <c r="C17" s="89" t="str">
        <f>Rezultāti!C26</f>
        <v>10A</v>
      </c>
      <c r="D17" s="89">
        <f>Rezultāti!D26</f>
        <v>0</v>
      </c>
      <c r="E17" s="89">
        <f>Rezultāti!E26</f>
        <v>225</v>
      </c>
      <c r="F17" s="89">
        <f>Rezultāti!F26</f>
        <v>213</v>
      </c>
      <c r="G17" s="89">
        <f>Rezultāti!G26</f>
        <v>167</v>
      </c>
      <c r="H17" s="89">
        <f>Rezultāti!H26</f>
        <v>198</v>
      </c>
      <c r="I17" s="89">
        <f>Rezultāti!I26</f>
        <v>243</v>
      </c>
      <c r="J17" s="89">
        <f>Rezultāti!J26</f>
        <v>1046</v>
      </c>
      <c r="K17" s="89">
        <f>Rezultāti!K26</f>
        <v>0</v>
      </c>
      <c r="L17" s="89">
        <f>Rezultāti!L26</f>
        <v>1046</v>
      </c>
      <c r="M17" s="89">
        <f>Rezultāti!M26</f>
        <v>209.2</v>
      </c>
      <c r="N17" s="50">
        <f>L17-L9</f>
        <v>-92</v>
      </c>
      <c r="O17" s="146"/>
    </row>
    <row r="18" spans="1:20" s="28" customFormat="1" ht="23.25" customHeight="1">
      <c r="A18" s="49">
        <v>15</v>
      </c>
      <c r="B18" s="53" t="str">
        <f>Rezultāti!B24</f>
        <v>Toms Pultraks</v>
      </c>
      <c r="C18" s="89" t="str">
        <f>Rezultāti!C24</f>
        <v>09A</v>
      </c>
      <c r="D18" s="89">
        <f>Rezultāti!D24</f>
        <v>0</v>
      </c>
      <c r="E18" s="89">
        <f>Rezultāti!E24</f>
        <v>220</v>
      </c>
      <c r="F18" s="89">
        <f>Rezultāti!F24</f>
        <v>187</v>
      </c>
      <c r="G18" s="89">
        <f>Rezultāti!G24</f>
        <v>212</v>
      </c>
      <c r="H18" s="89">
        <f>Rezultāti!H24</f>
        <v>217</v>
      </c>
      <c r="I18" s="89">
        <f>Rezultāti!I24</f>
        <v>206</v>
      </c>
      <c r="J18" s="89">
        <f>Rezultāti!J24</f>
        <v>1042</v>
      </c>
      <c r="K18" s="89">
        <f>Rezultāti!K24</f>
        <v>0</v>
      </c>
      <c r="L18" s="89">
        <f>Rezultāti!L24</f>
        <v>1042</v>
      </c>
      <c r="M18" s="89">
        <f>Rezultāti!M24</f>
        <v>208.4</v>
      </c>
      <c r="N18" s="50">
        <f>L18-L9</f>
        <v>-96</v>
      </c>
      <c r="O18" s="146"/>
    </row>
    <row r="19" spans="1:20" s="28" customFormat="1" ht="23.25" customHeight="1">
      <c r="A19" s="49">
        <v>16</v>
      </c>
      <c r="B19" s="53" t="str">
        <f>Rezultāti!B13</f>
        <v>Eduards Kobiļuks</v>
      </c>
      <c r="C19" s="89" t="str">
        <f>Rezultāti!C13</f>
        <v>04C</v>
      </c>
      <c r="D19" s="89">
        <f>Rezultāti!D13</f>
        <v>0</v>
      </c>
      <c r="E19" s="89">
        <f>Rezultāti!E13</f>
        <v>197</v>
      </c>
      <c r="F19" s="89">
        <f>Rezultāti!F13</f>
        <v>221</v>
      </c>
      <c r="G19" s="89">
        <f>Rezultāti!G13</f>
        <v>231</v>
      </c>
      <c r="H19" s="89">
        <f>Rezultāti!H13</f>
        <v>222</v>
      </c>
      <c r="I19" s="89">
        <f>Rezultāti!I13</f>
        <v>159</v>
      </c>
      <c r="J19" s="89">
        <f>Rezultāti!J13</f>
        <v>1030</v>
      </c>
      <c r="K19" s="89">
        <f>Rezultāti!K13</f>
        <v>0</v>
      </c>
      <c r="L19" s="89">
        <f>Rezultāti!L13</f>
        <v>1030</v>
      </c>
      <c r="M19" s="89">
        <f>Rezultāti!M13</f>
        <v>206</v>
      </c>
      <c r="N19" s="50">
        <f>L19-L9</f>
        <v>-108</v>
      </c>
      <c r="O19" s="146"/>
      <c r="Q19"/>
      <c r="R19"/>
      <c r="S19"/>
    </row>
    <row r="20" spans="1:20" s="28" customFormat="1" ht="23.25" customHeight="1">
      <c r="A20" s="49">
        <v>17</v>
      </c>
      <c r="B20" s="53" t="str">
        <f>Rezultāti!B19</f>
        <v>Maksims Gerasimenko</v>
      </c>
      <c r="C20" s="89" t="str">
        <f>Rezultāti!C19</f>
        <v>07A</v>
      </c>
      <c r="D20" s="89">
        <f>Rezultāti!D19</f>
        <v>0</v>
      </c>
      <c r="E20" s="89">
        <f>Rezultāti!E19</f>
        <v>174</v>
      </c>
      <c r="F20" s="89">
        <f>Rezultāti!F19</f>
        <v>231</v>
      </c>
      <c r="G20" s="89">
        <f>Rezultāti!G19</f>
        <v>200</v>
      </c>
      <c r="H20" s="89">
        <f>Rezultāti!H19</f>
        <v>178</v>
      </c>
      <c r="I20" s="89">
        <f>Rezultāti!I19</f>
        <v>208</v>
      </c>
      <c r="J20" s="89">
        <f>Rezultāti!J19</f>
        <v>991</v>
      </c>
      <c r="K20" s="89">
        <f>Rezultāti!K19</f>
        <v>0</v>
      </c>
      <c r="L20" s="89">
        <f>Rezultāti!L19</f>
        <v>991</v>
      </c>
      <c r="M20" s="89">
        <f>Rezultāti!M19</f>
        <v>198.2</v>
      </c>
      <c r="N20" s="50">
        <f>L20-L9</f>
        <v>-147</v>
      </c>
      <c r="O20" s="146"/>
      <c r="Q20"/>
      <c r="R20"/>
      <c r="S20"/>
    </row>
    <row r="21" spans="1:20" s="28" customFormat="1" ht="23.25" customHeight="1">
      <c r="A21" s="49">
        <v>18</v>
      </c>
      <c r="B21" s="53" t="str">
        <f>Rezultāti!B27</f>
        <v>Mārtiņš Vilnis</v>
      </c>
      <c r="C21" s="89" t="str">
        <f>Rezultāti!C27</f>
        <v>10B</v>
      </c>
      <c r="D21" s="89">
        <f>Rezultāti!D27</f>
        <v>0</v>
      </c>
      <c r="E21" s="89">
        <f>Rezultāti!E27</f>
        <v>173</v>
      </c>
      <c r="F21" s="89">
        <f>Rezultāti!F27</f>
        <v>261</v>
      </c>
      <c r="G21" s="89">
        <f>Rezultāti!G27</f>
        <v>213</v>
      </c>
      <c r="H21" s="89">
        <f>Rezultāti!H27</f>
        <v>169</v>
      </c>
      <c r="I21" s="89">
        <f>Rezultāti!I27</f>
        <v>169</v>
      </c>
      <c r="J21" s="89">
        <f>Rezultāti!J27</f>
        <v>985</v>
      </c>
      <c r="K21" s="89">
        <f>Rezultāti!K27</f>
        <v>0</v>
      </c>
      <c r="L21" s="89">
        <f>Rezultāti!L27</f>
        <v>985</v>
      </c>
      <c r="M21" s="89">
        <f>Rezultāti!M27</f>
        <v>197</v>
      </c>
      <c r="N21" s="50">
        <f>L21-L9</f>
        <v>-153</v>
      </c>
      <c r="O21" s="146"/>
      <c r="Q21"/>
      <c r="R21"/>
      <c r="S21"/>
      <c r="T21"/>
    </row>
    <row r="22" spans="1:20" s="28" customFormat="1" ht="23.25" customHeight="1">
      <c r="A22" s="49">
        <v>19</v>
      </c>
      <c r="B22" s="53" t="str">
        <f>Rezultāti!B11</f>
        <v>Vladislavs Saveljevs</v>
      </c>
      <c r="C22" s="89" t="str">
        <f>Rezultāti!C11</f>
        <v>04A</v>
      </c>
      <c r="D22" s="89">
        <f>Rezultāti!D11</f>
        <v>0</v>
      </c>
      <c r="E22" s="89">
        <f>Rezultāti!E11</f>
        <v>240</v>
      </c>
      <c r="F22" s="89">
        <f>Rezultāti!F11</f>
        <v>188</v>
      </c>
      <c r="G22" s="89">
        <f>Rezultāti!G11</f>
        <v>186</v>
      </c>
      <c r="H22" s="89">
        <f>Rezultāti!H11</f>
        <v>182</v>
      </c>
      <c r="I22" s="89">
        <f>Rezultāti!I11</f>
        <v>161</v>
      </c>
      <c r="J22" s="89">
        <f>Rezultāti!J11</f>
        <v>957</v>
      </c>
      <c r="K22" s="89">
        <f>Rezultāti!K11</f>
        <v>0</v>
      </c>
      <c r="L22" s="89">
        <f>Rezultāti!L11</f>
        <v>957</v>
      </c>
      <c r="M22" s="89">
        <f>Rezultāti!M11</f>
        <v>191.4</v>
      </c>
      <c r="N22" s="50">
        <f>L22-L9</f>
        <v>-181</v>
      </c>
      <c r="O22" s="146"/>
      <c r="Q22"/>
      <c r="R22"/>
      <c r="S22"/>
      <c r="T22"/>
    </row>
    <row r="23" spans="1:20" s="28" customFormat="1" ht="23.25" customHeight="1">
      <c r="A23" s="49">
        <v>20</v>
      </c>
      <c r="B23" s="53" t="str">
        <f>Rezultāti!B22</f>
        <v>Edgars Jofe</v>
      </c>
      <c r="C23" s="89" t="str">
        <f>Rezultāti!C22</f>
        <v>08B</v>
      </c>
      <c r="D23" s="89">
        <f>Rezultāti!D22</f>
        <v>0</v>
      </c>
      <c r="E23" s="89">
        <f>Rezultāti!E22</f>
        <v>126</v>
      </c>
      <c r="F23" s="89">
        <f>Rezultāti!F22</f>
        <v>169</v>
      </c>
      <c r="G23" s="89">
        <f>Rezultāti!G22</f>
        <v>235</v>
      </c>
      <c r="H23" s="89">
        <f>Rezultāti!H22</f>
        <v>162</v>
      </c>
      <c r="I23" s="89">
        <f>Rezultāti!I22</f>
        <v>210</v>
      </c>
      <c r="J23" s="89">
        <f>Rezultāti!J22</f>
        <v>902</v>
      </c>
      <c r="K23" s="89">
        <f>Rezultāti!K22</f>
        <v>0</v>
      </c>
      <c r="L23" s="89">
        <f>Rezultāti!L22</f>
        <v>902</v>
      </c>
      <c r="M23" s="89">
        <f>Rezultāti!M22</f>
        <v>180.4</v>
      </c>
      <c r="N23" s="50">
        <f>L23-L9</f>
        <v>-236</v>
      </c>
      <c r="O23" s="146"/>
      <c r="Q23"/>
      <c r="R23"/>
      <c r="S23"/>
      <c r="T23"/>
    </row>
    <row r="24" spans="1:20" s="28" customFormat="1" ht="23.25" customHeight="1">
      <c r="A24" s="49">
        <v>21</v>
      </c>
      <c r="B24" s="53" t="str">
        <f>Rezultāti!B20</f>
        <v>Maksims Jefimovs</v>
      </c>
      <c r="C24" s="89" t="str">
        <f>Rezultāti!C20</f>
        <v>07B</v>
      </c>
      <c r="D24" s="89">
        <f>Rezultāti!D20</f>
        <v>0</v>
      </c>
      <c r="E24" s="89">
        <f>Rezultāti!E20</f>
        <v>188</v>
      </c>
      <c r="F24" s="89">
        <f>Rezultāti!F20</f>
        <v>172</v>
      </c>
      <c r="G24" s="89">
        <f>Rezultāti!G20</f>
        <v>220</v>
      </c>
      <c r="H24" s="89">
        <f>Rezultāti!H20</f>
        <v>163</v>
      </c>
      <c r="I24" s="89">
        <f>Rezultāti!I20</f>
        <v>137</v>
      </c>
      <c r="J24" s="89">
        <f>Rezultāti!J20</f>
        <v>880</v>
      </c>
      <c r="K24" s="89">
        <f>Rezultāti!K20</f>
        <v>0</v>
      </c>
      <c r="L24" s="89">
        <f>Rezultāti!L20</f>
        <v>880</v>
      </c>
      <c r="M24" s="89">
        <f>Rezultāti!M20</f>
        <v>176</v>
      </c>
      <c r="N24" s="50">
        <f>L24-L9</f>
        <v>-258</v>
      </c>
      <c r="O24" s="146"/>
      <c r="Q24"/>
      <c r="R24"/>
      <c r="S24"/>
      <c r="T24"/>
    </row>
    <row r="25" spans="1:20" s="28" customFormat="1" ht="23.25" customHeight="1">
      <c r="A25" s="49">
        <v>22</v>
      </c>
      <c r="B25" s="53" t="str">
        <f>Rezultāti!B16</f>
        <v>Dāvis Šipkevičs</v>
      </c>
      <c r="C25" s="89" t="str">
        <f>Rezultāti!C16</f>
        <v>06A</v>
      </c>
      <c r="D25" s="89">
        <f>Rezultāti!D16</f>
        <v>8</v>
      </c>
      <c r="E25" s="89">
        <f>Rezultāti!E16</f>
        <v>143</v>
      </c>
      <c r="F25" s="89">
        <f>Rezultāti!F16</f>
        <v>168</v>
      </c>
      <c r="G25" s="89">
        <f>Rezultāti!G16</f>
        <v>191</v>
      </c>
      <c r="H25" s="89">
        <f>Rezultāti!H16</f>
        <v>184</v>
      </c>
      <c r="I25" s="89">
        <f>Rezultāti!I16</f>
        <v>141</v>
      </c>
      <c r="J25" s="89">
        <f>Rezultāti!J16</f>
        <v>827</v>
      </c>
      <c r="K25" s="89">
        <f>Rezultāti!K16</f>
        <v>40</v>
      </c>
      <c r="L25" s="89">
        <f>Rezultāti!L16</f>
        <v>867</v>
      </c>
      <c r="M25" s="89">
        <f>Rezultāti!M16</f>
        <v>165.4</v>
      </c>
      <c r="N25" s="50">
        <f>L25-L9</f>
        <v>-271</v>
      </c>
      <c r="O25" s="146"/>
      <c r="Q25"/>
      <c r="R25"/>
      <c r="S25"/>
      <c r="T25"/>
    </row>
    <row r="26" spans="1:20" s="28" customFormat="1" ht="23.25" customHeight="1">
      <c r="A26" s="49">
        <v>23</v>
      </c>
      <c r="B26" s="53" t="str">
        <f>Rezultāti!B15</f>
        <v>Jānis Bojars</v>
      </c>
      <c r="C26" s="89" t="str">
        <f>Rezultāti!C15</f>
        <v>05B</v>
      </c>
      <c r="D26" s="89">
        <f>Rezultāti!D15</f>
        <v>0</v>
      </c>
      <c r="E26" s="89">
        <f>Rezultāti!E15</f>
        <v>139</v>
      </c>
      <c r="F26" s="89">
        <f>Rezultāti!F15</f>
        <v>156</v>
      </c>
      <c r="G26" s="89">
        <f>Rezultāti!G15</f>
        <v>187</v>
      </c>
      <c r="H26" s="89">
        <f>Rezultāti!H15</f>
        <v>168</v>
      </c>
      <c r="I26" s="89">
        <f>Rezultāti!I15</f>
        <v>180</v>
      </c>
      <c r="J26" s="89">
        <f>Rezultāti!J15</f>
        <v>830</v>
      </c>
      <c r="K26" s="89">
        <f>Rezultāti!K15</f>
        <v>0</v>
      </c>
      <c r="L26" s="89">
        <f>Rezultāti!L15</f>
        <v>830</v>
      </c>
      <c r="M26" s="89">
        <f>Rezultāti!M15</f>
        <v>166</v>
      </c>
      <c r="N26" s="50">
        <f t="shared" ref="N26:N38" si="0">L26-L9</f>
        <v>-308</v>
      </c>
      <c r="O26" s="146"/>
      <c r="Q26"/>
      <c r="R26"/>
      <c r="S26"/>
      <c r="T26"/>
    </row>
    <row r="27" spans="1:20" s="28" customFormat="1" ht="23.25" customHeight="1">
      <c r="A27" s="49">
        <v>24</v>
      </c>
      <c r="B27" s="53" t="str">
        <f>Rezultāti!B8</f>
        <v>Edgars Kobiļuks</v>
      </c>
      <c r="C27" s="89" t="str">
        <f>Rezultāti!C8</f>
        <v>02C</v>
      </c>
      <c r="D27" s="89">
        <f>Rezultāti!D8</f>
        <v>0</v>
      </c>
      <c r="E27" s="89">
        <f>Rezultāti!E8</f>
        <v>150</v>
      </c>
      <c r="F27" s="89">
        <f>Rezultāti!F8</f>
        <v>133</v>
      </c>
      <c r="G27" s="89">
        <f>Rezultāti!G8</f>
        <v>103</v>
      </c>
      <c r="H27" s="89">
        <f>Rezultāti!H8</f>
        <v>208</v>
      </c>
      <c r="I27" s="89">
        <f>Rezultāti!I8</f>
        <v>208</v>
      </c>
      <c r="J27" s="89">
        <f>Rezultāti!J8</f>
        <v>802</v>
      </c>
      <c r="K27" s="89">
        <f>Rezultāti!K8</f>
        <v>0</v>
      </c>
      <c r="L27" s="89">
        <f>Rezultāti!L8</f>
        <v>802</v>
      </c>
      <c r="M27" s="89">
        <f>Rezultāti!M8</f>
        <v>160.4</v>
      </c>
      <c r="N27" s="50">
        <f t="shared" si="0"/>
        <v>-334</v>
      </c>
      <c r="O27" s="146"/>
      <c r="Q27"/>
      <c r="R27"/>
      <c r="S27"/>
      <c r="T27"/>
    </row>
    <row r="28" spans="1:20" s="28" customFormat="1" ht="19.8">
      <c r="A28" s="49">
        <v>25</v>
      </c>
      <c r="B28" s="53" t="str">
        <f>Rezultāti!B5</f>
        <v>Alisa Šipkeviča</v>
      </c>
      <c r="C28" s="89" t="str">
        <f>Rezultāti!C5</f>
        <v>01B</v>
      </c>
      <c r="D28" s="89">
        <f>Rezultāti!D5</f>
        <v>8</v>
      </c>
      <c r="E28" s="89">
        <f>Rezultāti!E5</f>
        <v>166</v>
      </c>
      <c r="F28" s="89">
        <f>Rezultāti!F5</f>
        <v>158</v>
      </c>
      <c r="G28" s="89">
        <f>Rezultāti!G5</f>
        <v>145</v>
      </c>
      <c r="H28" s="89">
        <f>Rezultāti!H5</f>
        <v>144</v>
      </c>
      <c r="I28" s="89">
        <f>Rezultāti!I5</f>
        <v>140</v>
      </c>
      <c r="J28" s="89">
        <f>Rezultāti!J5</f>
        <v>753</v>
      </c>
      <c r="K28" s="89">
        <f>Rezultāti!K5</f>
        <v>40</v>
      </c>
      <c r="L28" s="89">
        <f>Rezultāti!L5</f>
        <v>793</v>
      </c>
      <c r="M28" s="89">
        <f>Rezultāti!M5</f>
        <v>150.6</v>
      </c>
      <c r="N28" s="50">
        <f t="shared" si="0"/>
        <v>-328</v>
      </c>
      <c r="O28" s="90"/>
      <c r="Q28"/>
      <c r="R28"/>
      <c r="S28"/>
      <c r="T28"/>
    </row>
    <row r="29" spans="1:20" s="28" customFormat="1" ht="0.75" customHeight="1">
      <c r="A29" s="49">
        <v>26</v>
      </c>
      <c r="B29" s="53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50">
        <f t="shared" si="0"/>
        <v>-1107</v>
      </c>
      <c r="O29" s="90"/>
      <c r="Q29"/>
      <c r="R29"/>
      <c r="S29"/>
      <c r="T29"/>
    </row>
    <row r="30" spans="1:20" s="28" customFormat="1" ht="19.8" hidden="1">
      <c r="A30" s="49">
        <v>27</v>
      </c>
      <c r="B30" s="53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50">
        <f t="shared" si="0"/>
        <v>-1064</v>
      </c>
      <c r="O30" s="90"/>
      <c r="Q30"/>
      <c r="R30"/>
      <c r="S30"/>
      <c r="T30"/>
    </row>
    <row r="31" spans="1:20" s="28" customFormat="1" ht="19.8" hidden="1">
      <c r="A31" s="49">
        <v>28</v>
      </c>
      <c r="B31" s="53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50">
        <f t="shared" si="0"/>
        <v>-1064</v>
      </c>
      <c r="O31" s="90"/>
      <c r="Q31"/>
      <c r="R31"/>
      <c r="S31"/>
      <c r="T31"/>
    </row>
    <row r="32" spans="1:20" ht="19.8" hidden="1">
      <c r="A32" s="49">
        <v>29</v>
      </c>
      <c r="B32" s="53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50">
        <f t="shared" si="0"/>
        <v>-1050</v>
      </c>
    </row>
    <row r="33" spans="1:14" ht="19.8" hidden="1">
      <c r="A33" s="49">
        <v>30</v>
      </c>
      <c r="B33" s="53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50">
        <f t="shared" si="0"/>
        <v>-1048</v>
      </c>
    </row>
    <row r="34" spans="1:14" ht="2.25" hidden="1" customHeight="1">
      <c r="A34" s="49">
        <v>31</v>
      </c>
      <c r="B34" s="53">
        <f>Rezultāti!B34</f>
        <v>0</v>
      </c>
      <c r="C34" s="89">
        <f>Rezultāti!C34</f>
        <v>0</v>
      </c>
      <c r="D34" s="89">
        <f>Rezultāti!D34</f>
        <v>0</v>
      </c>
      <c r="E34" s="89">
        <f>Rezultāti!E34</f>
        <v>0</v>
      </c>
      <c r="F34" s="89">
        <f>Rezultāti!F34</f>
        <v>0</v>
      </c>
      <c r="G34" s="89">
        <f>Rezultāti!G34</f>
        <v>0</v>
      </c>
      <c r="H34" s="89">
        <f>Rezultāti!H34</f>
        <v>0</v>
      </c>
      <c r="I34" s="89">
        <f>Rezultāti!I34</f>
        <v>0</v>
      </c>
      <c r="J34" s="89">
        <f>Rezultāti!J34</f>
        <v>0</v>
      </c>
      <c r="K34" s="89">
        <f>Rezultāti!K34</f>
        <v>0</v>
      </c>
      <c r="L34" s="89">
        <f>Rezultāti!L34</f>
        <v>0</v>
      </c>
      <c r="M34" s="89" t="e">
        <f>Rezultāti!M34</f>
        <v>#DIV/0!</v>
      </c>
      <c r="N34" s="50">
        <f t="shared" si="0"/>
        <v>-1046</v>
      </c>
    </row>
    <row r="35" spans="1:14" ht="19.8" hidden="1">
      <c r="A35" s="49">
        <v>32</v>
      </c>
      <c r="B35" s="53">
        <f>Rezultāti!B35</f>
        <v>0</v>
      </c>
      <c r="C35" s="89">
        <f>Rezultāti!C35</f>
        <v>0</v>
      </c>
      <c r="D35" s="89">
        <f>Rezultāti!D35</f>
        <v>0</v>
      </c>
      <c r="E35" s="89">
        <f>Rezultāti!E35</f>
        <v>0</v>
      </c>
      <c r="F35" s="89">
        <f>Rezultāti!F35</f>
        <v>0</v>
      </c>
      <c r="G35" s="89">
        <f>Rezultāti!G35</f>
        <v>0</v>
      </c>
      <c r="H35" s="89">
        <f>Rezultāti!H35</f>
        <v>0</v>
      </c>
      <c r="I35" s="89">
        <f>Rezultāti!I35</f>
        <v>0</v>
      </c>
      <c r="J35" s="89">
        <f>Rezultāti!J35</f>
        <v>0</v>
      </c>
      <c r="K35" s="89">
        <f>Rezultāti!K35</f>
        <v>0</v>
      </c>
      <c r="L35" s="89">
        <f>Rezultāti!L35</f>
        <v>0</v>
      </c>
      <c r="M35" s="89" t="e">
        <f>Rezultāti!M35</f>
        <v>#DIV/0!</v>
      </c>
      <c r="N35" s="50">
        <f t="shared" si="0"/>
        <v>-1042</v>
      </c>
    </row>
    <row r="36" spans="1:14" ht="19.8" hidden="1">
      <c r="A36" s="49">
        <v>33</v>
      </c>
      <c r="B36" s="53">
        <f>Rezultāti!B36</f>
        <v>0</v>
      </c>
      <c r="C36" s="89">
        <f>Rezultāti!C36</f>
        <v>0</v>
      </c>
      <c r="D36" s="89">
        <f>Rezultāti!D36</f>
        <v>0</v>
      </c>
      <c r="E36" s="89">
        <f>Rezultāti!E36</f>
        <v>0</v>
      </c>
      <c r="F36" s="89">
        <f>Rezultāti!F36</f>
        <v>0</v>
      </c>
      <c r="G36" s="89">
        <f>Rezultāti!G36</f>
        <v>0</v>
      </c>
      <c r="H36" s="89">
        <f>Rezultāti!H36</f>
        <v>0</v>
      </c>
      <c r="I36" s="89">
        <f>Rezultāti!I36</f>
        <v>0</v>
      </c>
      <c r="J36" s="89">
        <f>Rezultāti!J36</f>
        <v>0</v>
      </c>
      <c r="K36" s="89">
        <f>Rezultāti!K36</f>
        <v>0</v>
      </c>
      <c r="L36" s="89">
        <f>Rezultāti!L36</f>
        <v>0</v>
      </c>
      <c r="M36" s="89" t="e">
        <f>Rezultāti!M36</f>
        <v>#DIV/0!</v>
      </c>
      <c r="N36" s="50">
        <f t="shared" si="0"/>
        <v>-1030</v>
      </c>
    </row>
    <row r="37" spans="1:14" ht="19.8" hidden="1">
      <c r="A37" s="49">
        <v>34</v>
      </c>
      <c r="B37" s="53">
        <f>Rezultāti!B37</f>
        <v>0</v>
      </c>
      <c r="C37" s="89">
        <f>Rezultāti!C37</f>
        <v>0</v>
      </c>
      <c r="D37" s="89">
        <f>Rezultāti!D37</f>
        <v>0</v>
      </c>
      <c r="E37" s="89">
        <f>Rezultāti!E37</f>
        <v>0</v>
      </c>
      <c r="F37" s="89">
        <f>Rezultāti!F37</f>
        <v>0</v>
      </c>
      <c r="G37" s="89">
        <f>Rezultāti!G37</f>
        <v>0</v>
      </c>
      <c r="H37" s="89">
        <f>Rezultāti!H37</f>
        <v>0</v>
      </c>
      <c r="I37" s="89">
        <f>Rezultāti!I37</f>
        <v>0</v>
      </c>
      <c r="J37" s="89">
        <f>Rezultāti!J37</f>
        <v>0</v>
      </c>
      <c r="K37" s="89">
        <f>Rezultāti!K37</f>
        <v>0</v>
      </c>
      <c r="L37" s="89">
        <f>Rezultāti!L37</f>
        <v>0</v>
      </c>
      <c r="M37" s="89">
        <f>Rezultāti!M37</f>
        <v>0</v>
      </c>
      <c r="N37" s="50">
        <f t="shared" si="0"/>
        <v>-991</v>
      </c>
    </row>
    <row r="38" spans="1:14" ht="19.8" hidden="1">
      <c r="A38" s="49">
        <v>35</v>
      </c>
      <c r="B38" s="53">
        <f>Rezultāti!B38</f>
        <v>0</v>
      </c>
      <c r="C38" s="89">
        <f>Rezultāti!C38</f>
        <v>0</v>
      </c>
      <c r="D38" s="89">
        <f>Rezultāti!D38</f>
        <v>0</v>
      </c>
      <c r="E38" s="89">
        <f>Rezultāti!E38</f>
        <v>0</v>
      </c>
      <c r="F38" s="89">
        <f>Rezultāti!F38</f>
        <v>0</v>
      </c>
      <c r="G38" s="89">
        <f>Rezultāti!G38</f>
        <v>0</v>
      </c>
      <c r="H38" s="89">
        <f>Rezultāti!H38</f>
        <v>0</v>
      </c>
      <c r="I38" s="89">
        <f>Rezultāti!I38</f>
        <v>0</v>
      </c>
      <c r="J38" s="89">
        <f>Rezultāti!J38</f>
        <v>0</v>
      </c>
      <c r="K38" s="89">
        <f>Rezultāti!K38</f>
        <v>0</v>
      </c>
      <c r="L38" s="89">
        <f>Rezultāti!L38</f>
        <v>0</v>
      </c>
      <c r="M38" s="89">
        <f>Rezultāti!M38</f>
        <v>0</v>
      </c>
      <c r="N38" s="50">
        <f t="shared" si="0"/>
        <v>-985</v>
      </c>
    </row>
    <row r="39" spans="1:14">
      <c r="B39" s="145" t="s">
        <v>16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1:14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4" ht="45" hidden="1">
      <c r="A41" s="147" t="s">
        <v>22</v>
      </c>
      <c r="B41" s="147"/>
      <c r="C41" s="147"/>
      <c r="D41" s="147"/>
    </row>
    <row r="42" spans="1:14" ht="18" hidden="1" thickBot="1">
      <c r="A42" s="76" t="s">
        <v>0</v>
      </c>
      <c r="B42" s="77" t="s">
        <v>1</v>
      </c>
      <c r="C42" s="77" t="s">
        <v>10</v>
      </c>
      <c r="D42" s="78" t="s">
        <v>23</v>
      </c>
    </row>
    <row r="43" spans="1:14" ht="25.5" hidden="1" customHeight="1">
      <c r="A43" s="148">
        <v>1</v>
      </c>
      <c r="B43" s="79"/>
      <c r="C43" s="80"/>
      <c r="D43" s="81">
        <f>C44+C43</f>
        <v>0</v>
      </c>
    </row>
    <row r="44" spans="1:14" ht="25.5" hidden="1" customHeight="1" thickBot="1">
      <c r="A44" s="149"/>
      <c r="B44" s="82"/>
      <c r="C44" s="83"/>
      <c r="D44" s="84">
        <f>C44+C43</f>
        <v>0</v>
      </c>
    </row>
    <row r="45" spans="1:14" ht="25.5" hidden="1" customHeight="1">
      <c r="A45" s="143">
        <v>2</v>
      </c>
      <c r="B45" s="79"/>
      <c r="C45" s="80"/>
      <c r="D45" s="81">
        <f>C45+C46</f>
        <v>0</v>
      </c>
    </row>
    <row r="46" spans="1:14" ht="25.5" hidden="1" customHeight="1" thickBot="1">
      <c r="A46" s="144"/>
      <c r="B46" s="82"/>
      <c r="C46" s="83"/>
      <c r="D46" s="84">
        <f>C45+C46</f>
        <v>0</v>
      </c>
    </row>
    <row r="47" spans="1:14" ht="25.5" hidden="1" customHeight="1">
      <c r="A47" s="143">
        <v>3</v>
      </c>
      <c r="B47" s="79"/>
      <c r="C47" s="80"/>
      <c r="D47" s="81">
        <f>C48+C47</f>
        <v>0</v>
      </c>
    </row>
    <row r="48" spans="1:14" ht="22.8" hidden="1" thickBot="1">
      <c r="A48" s="144"/>
      <c r="B48" s="82"/>
      <c r="C48" s="83"/>
      <c r="D48" s="84">
        <f>C48+C47</f>
        <v>0</v>
      </c>
    </row>
    <row r="49" spans="1:4" ht="22.2" hidden="1">
      <c r="A49" s="143">
        <v>4</v>
      </c>
      <c r="B49" s="79"/>
      <c r="C49" s="80"/>
      <c r="D49" s="81">
        <f>C50+C49</f>
        <v>0</v>
      </c>
    </row>
    <row r="50" spans="1:4" ht="22.8" hidden="1" thickBot="1">
      <c r="A50" s="144"/>
      <c r="B50" s="82"/>
      <c r="C50" s="83"/>
      <c r="D50" s="84">
        <f>C50+C49</f>
        <v>0</v>
      </c>
    </row>
    <row r="51" spans="1:4" ht="22.2" hidden="1">
      <c r="A51" s="143">
        <v>5</v>
      </c>
      <c r="B51" s="79"/>
      <c r="C51" s="80"/>
      <c r="D51" s="81">
        <f>C52+C51</f>
        <v>0</v>
      </c>
    </row>
    <row r="52" spans="1:4" ht="22.8" hidden="1" thickBot="1">
      <c r="A52" s="144"/>
      <c r="B52" s="82"/>
      <c r="C52" s="83"/>
      <c r="D52" s="87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6" activePane="bottomLeft" state="frozenSplit"/>
      <selection activeCell="A3" sqref="A3"/>
      <selection pane="bottomLeft" activeCell="I10" sqref="I10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24" customWidth="1"/>
    <col min="4" max="4" width="8.44140625" style="24" customWidth="1" outlineLevel="1"/>
    <col min="5" max="9" width="7.44140625" style="139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4" t="s">
        <v>2</v>
      </c>
      <c r="D3" s="141" t="s">
        <v>3</v>
      </c>
      <c r="E3" s="141" t="s">
        <v>4</v>
      </c>
      <c r="F3" s="141" t="s">
        <v>5</v>
      </c>
      <c r="G3" s="141" t="s">
        <v>6</v>
      </c>
      <c r="H3" s="141" t="s">
        <v>7</v>
      </c>
      <c r="I3" s="141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</v>
      </c>
      <c r="B4" s="109" t="s">
        <v>93</v>
      </c>
      <c r="C4" s="137" t="s">
        <v>94</v>
      </c>
      <c r="D4" s="110">
        <v>8</v>
      </c>
      <c r="E4" s="140">
        <v>218</v>
      </c>
      <c r="F4" s="140">
        <v>222</v>
      </c>
      <c r="G4" s="140">
        <v>201</v>
      </c>
      <c r="H4" s="140">
        <v>232</v>
      </c>
      <c r="I4" s="140">
        <v>223</v>
      </c>
      <c r="J4" s="34">
        <f t="shared" ref="J4:J29" si="0">SUM(E4:I4)</f>
        <v>1096</v>
      </c>
      <c r="K4" s="34">
        <f t="shared" ref="K4:K29" si="1">D4*(COUNT(E4:I4))</f>
        <v>40</v>
      </c>
      <c r="L4" s="34">
        <f t="shared" ref="L4:L29" si="2">SUM(J4:K4)</f>
        <v>1136</v>
      </c>
      <c r="M4" s="34">
        <f t="shared" ref="M4:M29" si="3">(AVERAGE(E4:I4))</f>
        <v>219.2</v>
      </c>
      <c r="N4" s="123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2</v>
      </c>
      <c r="B5" s="109" t="s">
        <v>90</v>
      </c>
      <c r="C5" s="137" t="s">
        <v>91</v>
      </c>
      <c r="D5" s="110">
        <v>8</v>
      </c>
      <c r="E5" s="140">
        <v>166</v>
      </c>
      <c r="F5" s="140">
        <v>158</v>
      </c>
      <c r="G5" s="140">
        <v>145</v>
      </c>
      <c r="H5" s="140">
        <v>144</v>
      </c>
      <c r="I5" s="140">
        <v>140</v>
      </c>
      <c r="J5" s="34">
        <f t="shared" si="0"/>
        <v>753</v>
      </c>
      <c r="K5" s="34">
        <f t="shared" si="1"/>
        <v>40</v>
      </c>
      <c r="L5" s="34">
        <f t="shared" si="2"/>
        <v>793</v>
      </c>
      <c r="M5" s="34">
        <f t="shared" si="3"/>
        <v>150.6</v>
      </c>
      <c r="N5" s="124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109" t="s">
        <v>83</v>
      </c>
      <c r="C6" s="137" t="s">
        <v>102</v>
      </c>
      <c r="D6" s="110">
        <v>0</v>
      </c>
      <c r="E6" s="140">
        <v>220</v>
      </c>
      <c r="F6" s="140">
        <v>250</v>
      </c>
      <c r="G6" s="140">
        <v>229</v>
      </c>
      <c r="H6" s="140">
        <v>210</v>
      </c>
      <c r="I6" s="140">
        <v>239</v>
      </c>
      <c r="J6" s="34">
        <f t="shared" si="0"/>
        <v>1148</v>
      </c>
      <c r="K6" s="34">
        <f t="shared" si="1"/>
        <v>0</v>
      </c>
      <c r="L6" s="34">
        <f t="shared" si="2"/>
        <v>1148</v>
      </c>
      <c r="M6" s="34">
        <f t="shared" si="3"/>
        <v>229.6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4</v>
      </c>
      <c r="B7" s="109" t="s">
        <v>68</v>
      </c>
      <c r="C7" s="137" t="s">
        <v>95</v>
      </c>
      <c r="D7" s="110">
        <v>0</v>
      </c>
      <c r="E7" s="140">
        <v>241</v>
      </c>
      <c r="F7" s="140">
        <v>207</v>
      </c>
      <c r="G7" s="140">
        <v>207</v>
      </c>
      <c r="H7" s="126">
        <v>189</v>
      </c>
      <c r="I7" s="140">
        <v>277</v>
      </c>
      <c r="J7" s="34">
        <f t="shared" si="0"/>
        <v>1121</v>
      </c>
      <c r="K7" s="34">
        <f t="shared" si="1"/>
        <v>0</v>
      </c>
      <c r="L7" s="34">
        <f t="shared" si="2"/>
        <v>1121</v>
      </c>
      <c r="M7" s="34">
        <f t="shared" si="3"/>
        <v>224.2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8"/>
    </row>
    <row r="8" spans="1:23" s="32" customFormat="1" ht="18" thickBot="1">
      <c r="A8" s="29">
        <v>5</v>
      </c>
      <c r="B8" s="109" t="s">
        <v>99</v>
      </c>
      <c r="C8" s="137" t="s">
        <v>101</v>
      </c>
      <c r="D8" s="110">
        <v>0</v>
      </c>
      <c r="E8" s="140">
        <v>150</v>
      </c>
      <c r="F8" s="140">
        <v>133</v>
      </c>
      <c r="G8" s="140">
        <v>103</v>
      </c>
      <c r="H8" s="140">
        <v>208</v>
      </c>
      <c r="I8" s="140">
        <v>208</v>
      </c>
      <c r="J8" s="34">
        <f t="shared" si="0"/>
        <v>802</v>
      </c>
      <c r="K8" s="34">
        <f t="shared" si="1"/>
        <v>0</v>
      </c>
      <c r="L8" s="34">
        <f t="shared" si="2"/>
        <v>802</v>
      </c>
      <c r="M8" s="34">
        <f t="shared" si="3"/>
        <v>160.4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6</v>
      </c>
      <c r="B9" s="111" t="s">
        <v>67</v>
      </c>
      <c r="C9" s="137" t="s">
        <v>57</v>
      </c>
      <c r="D9" s="110">
        <v>0</v>
      </c>
      <c r="E9" s="140">
        <v>278</v>
      </c>
      <c r="F9" s="140">
        <v>234</v>
      </c>
      <c r="G9" s="140">
        <v>252</v>
      </c>
      <c r="H9" s="140">
        <v>214</v>
      </c>
      <c r="I9" s="126">
        <v>216</v>
      </c>
      <c r="J9" s="34">
        <f t="shared" si="0"/>
        <v>1194</v>
      </c>
      <c r="K9" s="34">
        <f t="shared" si="1"/>
        <v>0</v>
      </c>
      <c r="L9" s="34">
        <f t="shared" si="2"/>
        <v>1194</v>
      </c>
      <c r="M9" s="34">
        <f t="shared" si="3"/>
        <v>238.8</v>
      </c>
      <c r="N9" s="124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7</v>
      </c>
      <c r="B10" s="109" t="s">
        <v>75</v>
      </c>
      <c r="C10" s="137" t="s">
        <v>72</v>
      </c>
      <c r="D10" s="110">
        <v>0</v>
      </c>
      <c r="E10" s="140">
        <v>178</v>
      </c>
      <c r="F10" s="140">
        <v>257</v>
      </c>
      <c r="G10" s="126">
        <v>194</v>
      </c>
      <c r="H10" s="140">
        <v>210</v>
      </c>
      <c r="I10" s="140">
        <v>268</v>
      </c>
      <c r="J10" s="34">
        <f t="shared" si="0"/>
        <v>1107</v>
      </c>
      <c r="K10" s="34">
        <f t="shared" si="1"/>
        <v>0</v>
      </c>
      <c r="L10" s="34">
        <f t="shared" si="2"/>
        <v>1107</v>
      </c>
      <c r="M10" s="34">
        <f t="shared" si="3"/>
        <v>221.4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109" t="s">
        <v>77</v>
      </c>
      <c r="C11" s="137" t="s">
        <v>64</v>
      </c>
      <c r="D11" s="110">
        <v>0</v>
      </c>
      <c r="E11" s="140">
        <v>240</v>
      </c>
      <c r="F11" s="140">
        <v>188</v>
      </c>
      <c r="G11" s="140">
        <v>186</v>
      </c>
      <c r="H11" s="140">
        <v>182</v>
      </c>
      <c r="I11" s="140">
        <v>161</v>
      </c>
      <c r="J11" s="34">
        <f t="shared" si="0"/>
        <v>957</v>
      </c>
      <c r="K11" s="34">
        <f t="shared" si="1"/>
        <v>0</v>
      </c>
      <c r="L11" s="34">
        <f t="shared" si="2"/>
        <v>957</v>
      </c>
      <c r="M11" s="34">
        <f t="shared" si="3"/>
        <v>191.4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9</v>
      </c>
      <c r="B12" s="109" t="s">
        <v>97</v>
      </c>
      <c r="C12" s="137" t="s">
        <v>65</v>
      </c>
      <c r="D12" s="110">
        <v>0</v>
      </c>
      <c r="E12" s="140">
        <v>229</v>
      </c>
      <c r="F12" s="140">
        <v>221</v>
      </c>
      <c r="G12" s="140">
        <v>178</v>
      </c>
      <c r="H12" s="140">
        <v>237</v>
      </c>
      <c r="I12" s="140">
        <v>199</v>
      </c>
      <c r="J12" s="34">
        <f t="shared" si="0"/>
        <v>1064</v>
      </c>
      <c r="K12" s="34">
        <f t="shared" si="1"/>
        <v>0</v>
      </c>
      <c r="L12" s="34">
        <f t="shared" si="2"/>
        <v>1064</v>
      </c>
      <c r="M12" s="34">
        <f t="shared" si="3"/>
        <v>212.8</v>
      </c>
      <c r="N12" s="124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10</v>
      </c>
      <c r="B13" s="109" t="s">
        <v>100</v>
      </c>
      <c r="C13" s="137" t="s">
        <v>82</v>
      </c>
      <c r="D13" s="110">
        <v>0</v>
      </c>
      <c r="E13" s="140">
        <v>197</v>
      </c>
      <c r="F13" s="140">
        <v>221</v>
      </c>
      <c r="G13" s="140">
        <v>231</v>
      </c>
      <c r="H13" s="140">
        <v>222</v>
      </c>
      <c r="I13" s="140">
        <v>159</v>
      </c>
      <c r="J13" s="34">
        <f t="shared" si="0"/>
        <v>1030</v>
      </c>
      <c r="K13" s="34">
        <f t="shared" si="1"/>
        <v>0</v>
      </c>
      <c r="L13" s="34">
        <f t="shared" si="2"/>
        <v>1030</v>
      </c>
      <c r="M13" s="34">
        <f t="shared" si="3"/>
        <v>206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11</v>
      </c>
      <c r="B14" s="109" t="s">
        <v>81</v>
      </c>
      <c r="C14" s="137" t="s">
        <v>53</v>
      </c>
      <c r="D14" s="110">
        <v>0</v>
      </c>
      <c r="E14" s="140">
        <v>242</v>
      </c>
      <c r="F14" s="140">
        <v>238</v>
      </c>
      <c r="G14" s="140">
        <v>217</v>
      </c>
      <c r="H14" s="126">
        <v>231</v>
      </c>
      <c r="I14" s="140">
        <v>232</v>
      </c>
      <c r="J14" s="34">
        <f t="shared" si="0"/>
        <v>1160</v>
      </c>
      <c r="K14" s="34">
        <f t="shared" si="1"/>
        <v>0</v>
      </c>
      <c r="L14" s="34">
        <f t="shared" si="2"/>
        <v>1160</v>
      </c>
      <c r="M14" s="34">
        <f t="shared" si="3"/>
        <v>232</v>
      </c>
      <c r="N14" s="124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12</v>
      </c>
      <c r="B15" s="109" t="s">
        <v>92</v>
      </c>
      <c r="C15" s="137" t="s">
        <v>56</v>
      </c>
      <c r="D15" s="110">
        <v>0</v>
      </c>
      <c r="E15" s="140">
        <v>139</v>
      </c>
      <c r="F15" s="140">
        <v>156</v>
      </c>
      <c r="G15" s="140">
        <v>187</v>
      </c>
      <c r="H15" s="140">
        <v>168</v>
      </c>
      <c r="I15" s="140">
        <v>180</v>
      </c>
      <c r="J15" s="34">
        <f t="shared" si="0"/>
        <v>830</v>
      </c>
      <c r="K15" s="34">
        <f t="shared" si="1"/>
        <v>0</v>
      </c>
      <c r="L15" s="34">
        <f t="shared" si="2"/>
        <v>830</v>
      </c>
      <c r="M15" s="34">
        <f t="shared" si="3"/>
        <v>166</v>
      </c>
      <c r="N15" s="35">
        <f>L15-L16</f>
        <v>-37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13</v>
      </c>
      <c r="B16" s="109" t="s">
        <v>87</v>
      </c>
      <c r="C16" s="137" t="s">
        <v>58</v>
      </c>
      <c r="D16" s="110">
        <v>8</v>
      </c>
      <c r="E16" s="140">
        <v>143</v>
      </c>
      <c r="F16" s="140">
        <v>168</v>
      </c>
      <c r="G16" s="140">
        <v>191</v>
      </c>
      <c r="H16" s="140">
        <v>184</v>
      </c>
      <c r="I16" s="140">
        <v>141</v>
      </c>
      <c r="J16" s="34">
        <f t="shared" si="0"/>
        <v>827</v>
      </c>
      <c r="K16" s="34">
        <f t="shared" si="1"/>
        <v>40</v>
      </c>
      <c r="L16" s="34">
        <f t="shared" si="2"/>
        <v>867</v>
      </c>
      <c r="M16" s="34">
        <f t="shared" si="3"/>
        <v>165.4</v>
      </c>
      <c r="N16" s="36">
        <f>L16-L14</f>
        <v>-293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14</v>
      </c>
      <c r="B17" s="109" t="s">
        <v>96</v>
      </c>
      <c r="C17" s="137" t="s">
        <v>60</v>
      </c>
      <c r="D17" s="110">
        <v>0</v>
      </c>
      <c r="E17" s="140">
        <v>221</v>
      </c>
      <c r="F17" s="140">
        <v>275</v>
      </c>
      <c r="G17" s="126">
        <v>206</v>
      </c>
      <c r="H17" s="140">
        <v>214</v>
      </c>
      <c r="I17" s="140">
        <v>222</v>
      </c>
      <c r="J17" s="34">
        <f t="shared" si="0"/>
        <v>1138</v>
      </c>
      <c r="K17" s="34">
        <f t="shared" si="1"/>
        <v>0</v>
      </c>
      <c r="L17" s="34">
        <f t="shared" si="2"/>
        <v>1138</v>
      </c>
      <c r="M17" s="34">
        <f t="shared" si="3"/>
        <v>227.6</v>
      </c>
      <c r="N17" s="36">
        <f>L17-L11</f>
        <v>181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15</v>
      </c>
      <c r="B18" s="109" t="s">
        <v>105</v>
      </c>
      <c r="C18" s="137" t="s">
        <v>84</v>
      </c>
      <c r="D18" s="110">
        <v>0</v>
      </c>
      <c r="E18" s="140">
        <v>227</v>
      </c>
      <c r="F18" s="140">
        <v>228</v>
      </c>
      <c r="G18" s="140">
        <v>177</v>
      </c>
      <c r="H18" s="140">
        <v>233</v>
      </c>
      <c r="I18" s="140">
        <v>183</v>
      </c>
      <c r="J18" s="34">
        <f t="shared" si="0"/>
        <v>1048</v>
      </c>
      <c r="K18" s="34">
        <f t="shared" si="1"/>
        <v>0</v>
      </c>
      <c r="L18" s="34">
        <f t="shared" si="2"/>
        <v>1048</v>
      </c>
      <c r="M18" s="34">
        <f t="shared" si="3"/>
        <v>209.6</v>
      </c>
      <c r="N18" s="122" t="e">
        <f>L18-#REF!</f>
        <v>#REF!</v>
      </c>
      <c r="O18" s="33"/>
    </row>
    <row r="19" spans="1:23" ht="18" thickBot="1">
      <c r="A19" s="29">
        <v>16</v>
      </c>
      <c r="B19" s="109" t="s">
        <v>76</v>
      </c>
      <c r="C19" s="137" t="s">
        <v>59</v>
      </c>
      <c r="D19" s="110">
        <v>0</v>
      </c>
      <c r="E19" s="140">
        <v>174</v>
      </c>
      <c r="F19" s="140">
        <v>231</v>
      </c>
      <c r="G19" s="140">
        <v>200</v>
      </c>
      <c r="H19" s="140">
        <v>178</v>
      </c>
      <c r="I19" s="140">
        <v>208</v>
      </c>
      <c r="J19" s="34">
        <f t="shared" si="0"/>
        <v>991</v>
      </c>
      <c r="K19" s="34">
        <f t="shared" si="1"/>
        <v>0</v>
      </c>
      <c r="L19" s="34">
        <f t="shared" si="2"/>
        <v>991</v>
      </c>
      <c r="M19" s="34">
        <f t="shared" si="3"/>
        <v>198.2</v>
      </c>
    </row>
    <row r="20" spans="1:23" ht="18" thickBot="1">
      <c r="A20" s="29">
        <v>17</v>
      </c>
      <c r="B20" s="109" t="s">
        <v>80</v>
      </c>
      <c r="C20" s="137" t="s">
        <v>62</v>
      </c>
      <c r="D20" s="110">
        <v>0</v>
      </c>
      <c r="E20" s="140">
        <v>188</v>
      </c>
      <c r="F20" s="140">
        <v>172</v>
      </c>
      <c r="G20" s="140">
        <v>220</v>
      </c>
      <c r="H20" s="140">
        <v>163</v>
      </c>
      <c r="I20" s="140">
        <v>137</v>
      </c>
      <c r="J20" s="34">
        <f t="shared" si="0"/>
        <v>880</v>
      </c>
      <c r="K20" s="34">
        <f t="shared" si="1"/>
        <v>0</v>
      </c>
      <c r="L20" s="34">
        <f t="shared" si="2"/>
        <v>880</v>
      </c>
      <c r="M20" s="34">
        <f t="shared" si="3"/>
        <v>176</v>
      </c>
    </row>
    <row r="21" spans="1:23" ht="18" thickBot="1">
      <c r="A21" s="29">
        <v>18</v>
      </c>
      <c r="B21" s="109" t="s">
        <v>70</v>
      </c>
      <c r="C21" s="137" t="s">
        <v>61</v>
      </c>
      <c r="D21" s="110">
        <v>0</v>
      </c>
      <c r="E21" s="140">
        <v>193</v>
      </c>
      <c r="F21" s="140">
        <v>217</v>
      </c>
      <c r="G21" s="140">
        <v>172</v>
      </c>
      <c r="H21" s="140">
        <v>277</v>
      </c>
      <c r="I21" s="140">
        <v>191</v>
      </c>
      <c r="J21" s="34">
        <f t="shared" si="0"/>
        <v>1050</v>
      </c>
      <c r="K21" s="34">
        <f t="shared" si="1"/>
        <v>0</v>
      </c>
      <c r="L21" s="34">
        <f t="shared" si="2"/>
        <v>1050</v>
      </c>
      <c r="M21" s="34">
        <f t="shared" si="3"/>
        <v>210</v>
      </c>
      <c r="N21" s="122" t="e">
        <f>L21-#REF!</f>
        <v>#REF!</v>
      </c>
      <c r="O21" s="33"/>
    </row>
    <row r="22" spans="1:23" ht="18" thickBot="1">
      <c r="A22" s="29">
        <v>19</v>
      </c>
      <c r="B22" s="109" t="s">
        <v>88</v>
      </c>
      <c r="C22" s="137" t="s">
        <v>66</v>
      </c>
      <c r="D22" s="110">
        <v>0</v>
      </c>
      <c r="E22" s="140">
        <v>126</v>
      </c>
      <c r="F22" s="140">
        <v>169</v>
      </c>
      <c r="G22" s="140">
        <v>235</v>
      </c>
      <c r="H22" s="140">
        <v>162</v>
      </c>
      <c r="I22" s="140">
        <v>210</v>
      </c>
      <c r="J22" s="34">
        <f t="shared" si="0"/>
        <v>902</v>
      </c>
      <c r="K22" s="34">
        <f t="shared" si="1"/>
        <v>0</v>
      </c>
      <c r="L22" s="34">
        <f t="shared" si="2"/>
        <v>902</v>
      </c>
      <c r="M22" s="34">
        <f t="shared" si="3"/>
        <v>180.4</v>
      </c>
      <c r="N22" s="122" t="e">
        <f>L22-#REF!</f>
        <v>#REF!</v>
      </c>
      <c r="O22" s="33"/>
    </row>
    <row r="23" spans="1:23" ht="18" thickBot="1">
      <c r="A23" s="29">
        <v>20</v>
      </c>
      <c r="B23" s="109" t="s">
        <v>78</v>
      </c>
      <c r="C23" s="137" t="s">
        <v>85</v>
      </c>
      <c r="D23" s="110">
        <v>0</v>
      </c>
      <c r="E23" s="140">
        <v>238</v>
      </c>
      <c r="F23" s="140">
        <v>206</v>
      </c>
      <c r="G23" s="140">
        <v>212</v>
      </c>
      <c r="H23" s="126">
        <v>265</v>
      </c>
      <c r="I23" s="140">
        <v>280</v>
      </c>
      <c r="J23" s="34">
        <f t="shared" si="0"/>
        <v>1201</v>
      </c>
      <c r="K23" s="34">
        <f t="shared" si="1"/>
        <v>0</v>
      </c>
      <c r="L23" s="34">
        <f t="shared" si="2"/>
        <v>1201</v>
      </c>
      <c r="M23" s="34">
        <f t="shared" si="3"/>
        <v>240.2</v>
      </c>
      <c r="N23" s="125">
        <f>L23-L25</f>
        <v>-28</v>
      </c>
      <c r="O23" s="30"/>
    </row>
    <row r="24" spans="1:23" ht="18" thickBot="1">
      <c r="A24" s="29">
        <v>21</v>
      </c>
      <c r="B24" s="109" t="s">
        <v>73</v>
      </c>
      <c r="C24" s="137" t="s">
        <v>54</v>
      </c>
      <c r="D24" s="110">
        <v>0</v>
      </c>
      <c r="E24" s="140">
        <v>220</v>
      </c>
      <c r="F24" s="140">
        <v>187</v>
      </c>
      <c r="G24" s="140">
        <v>212</v>
      </c>
      <c r="H24" s="140">
        <v>217</v>
      </c>
      <c r="I24" s="140">
        <v>206</v>
      </c>
      <c r="J24" s="34">
        <f t="shared" si="0"/>
        <v>1042</v>
      </c>
      <c r="K24" s="34">
        <f t="shared" si="1"/>
        <v>0</v>
      </c>
      <c r="L24" s="34">
        <f t="shared" si="2"/>
        <v>1042</v>
      </c>
      <c r="M24" s="34">
        <f t="shared" si="3"/>
        <v>208.4</v>
      </c>
      <c r="N24" s="122" t="e">
        <f>L24-#REF!</f>
        <v>#REF!</v>
      </c>
      <c r="O24" s="33"/>
    </row>
    <row r="25" spans="1:23" ht="18" thickBot="1">
      <c r="A25" s="29">
        <v>22</v>
      </c>
      <c r="B25" s="109" t="s">
        <v>69</v>
      </c>
      <c r="C25" s="137" t="s">
        <v>71</v>
      </c>
      <c r="D25" s="110">
        <v>0</v>
      </c>
      <c r="E25" s="140">
        <v>232</v>
      </c>
      <c r="F25" s="140">
        <v>234</v>
      </c>
      <c r="G25" s="140">
        <v>278</v>
      </c>
      <c r="H25" s="140">
        <v>244</v>
      </c>
      <c r="I25" s="140">
        <v>241</v>
      </c>
      <c r="J25" s="34">
        <f t="shared" si="0"/>
        <v>1229</v>
      </c>
      <c r="K25" s="34">
        <f t="shared" si="1"/>
        <v>0</v>
      </c>
      <c r="L25" s="34">
        <f t="shared" si="2"/>
        <v>1229</v>
      </c>
      <c r="M25" s="34">
        <f t="shared" si="3"/>
        <v>245.8</v>
      </c>
    </row>
    <row r="26" spans="1:23" ht="18" thickBot="1">
      <c r="A26" s="29">
        <v>23</v>
      </c>
      <c r="B26" s="109" t="s">
        <v>98</v>
      </c>
      <c r="C26" s="137" t="s">
        <v>55</v>
      </c>
      <c r="D26" s="110">
        <v>0</v>
      </c>
      <c r="E26" s="140">
        <v>225</v>
      </c>
      <c r="F26" s="140">
        <v>213</v>
      </c>
      <c r="G26" s="140">
        <v>167</v>
      </c>
      <c r="H26" s="140">
        <v>198</v>
      </c>
      <c r="I26" s="140">
        <v>243</v>
      </c>
      <c r="J26" s="34">
        <f t="shared" si="0"/>
        <v>1046</v>
      </c>
      <c r="K26" s="34">
        <f t="shared" si="1"/>
        <v>0</v>
      </c>
      <c r="L26" s="34">
        <f t="shared" si="2"/>
        <v>1046</v>
      </c>
      <c r="M26" s="34">
        <f t="shared" si="3"/>
        <v>209.2</v>
      </c>
    </row>
    <row r="27" spans="1:23" ht="18" thickBot="1">
      <c r="A27" s="29">
        <v>24</v>
      </c>
      <c r="B27" s="109" t="s">
        <v>103</v>
      </c>
      <c r="C27" s="137" t="s">
        <v>63</v>
      </c>
      <c r="D27" s="110">
        <v>0</v>
      </c>
      <c r="E27" s="140">
        <v>173</v>
      </c>
      <c r="F27" s="140">
        <v>261</v>
      </c>
      <c r="G27" s="140">
        <v>213</v>
      </c>
      <c r="H27" s="140">
        <v>169</v>
      </c>
      <c r="I27" s="140">
        <v>169</v>
      </c>
      <c r="J27" s="34">
        <f t="shared" si="0"/>
        <v>985</v>
      </c>
      <c r="K27" s="34">
        <f t="shared" si="1"/>
        <v>0</v>
      </c>
      <c r="L27" s="34">
        <f t="shared" si="2"/>
        <v>985</v>
      </c>
      <c r="M27" s="34">
        <f t="shared" si="3"/>
        <v>197</v>
      </c>
    </row>
    <row r="28" spans="1:23" ht="18" thickBot="1">
      <c r="A28" s="29">
        <v>25</v>
      </c>
      <c r="B28" s="109" t="s">
        <v>104</v>
      </c>
      <c r="C28" s="137" t="s">
        <v>86</v>
      </c>
      <c r="D28" s="110">
        <v>0</v>
      </c>
      <c r="E28" s="140">
        <v>198</v>
      </c>
      <c r="F28" s="140">
        <v>206</v>
      </c>
      <c r="G28" s="140">
        <v>253</v>
      </c>
      <c r="H28" s="140">
        <v>186</v>
      </c>
      <c r="I28" s="140">
        <v>221</v>
      </c>
      <c r="J28" s="34">
        <f t="shared" si="0"/>
        <v>1064</v>
      </c>
      <c r="K28" s="34">
        <f t="shared" si="1"/>
        <v>0</v>
      </c>
      <c r="L28" s="34">
        <f t="shared" si="2"/>
        <v>1064</v>
      </c>
      <c r="M28" s="34">
        <f t="shared" si="3"/>
        <v>212.8</v>
      </c>
    </row>
    <row r="29" spans="1:23" ht="18" thickBot="1">
      <c r="A29" s="29">
        <v>26</v>
      </c>
      <c r="B29" s="109"/>
      <c r="C29" s="137"/>
      <c r="D29" s="110"/>
      <c r="E29" s="140"/>
      <c r="F29" s="140"/>
      <c r="G29" s="140"/>
      <c r="H29" s="140"/>
      <c r="I29" s="140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30" spans="1:23" ht="18" thickBot="1">
      <c r="A30" s="29">
        <v>27</v>
      </c>
      <c r="B30" s="109"/>
      <c r="C30" s="137"/>
      <c r="D30" s="110"/>
      <c r="E30" s="140"/>
      <c r="F30" s="140"/>
      <c r="G30" s="140"/>
      <c r="H30" s="140"/>
      <c r="I30" s="14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" thickBot="1">
      <c r="A31" s="29">
        <v>28</v>
      </c>
      <c r="B31" s="109"/>
      <c r="C31" s="137"/>
      <c r="D31" s="110"/>
      <c r="E31" s="140"/>
      <c r="F31" s="140"/>
      <c r="G31" s="140"/>
      <c r="H31" s="140"/>
      <c r="I31" s="14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" thickBot="1">
      <c r="A32" s="29">
        <v>29</v>
      </c>
      <c r="B32" s="109"/>
      <c r="C32" s="137"/>
      <c r="D32" s="110"/>
      <c r="E32" s="140"/>
      <c r="F32" s="140"/>
      <c r="G32" s="140"/>
      <c r="H32" s="140"/>
      <c r="I32" s="14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" thickBot="1">
      <c r="A33" s="29">
        <v>30</v>
      </c>
      <c r="B33" s="109"/>
      <c r="C33" s="137"/>
      <c r="D33" s="110"/>
      <c r="E33" s="140"/>
      <c r="F33" s="140"/>
      <c r="G33" s="140"/>
      <c r="H33" s="140"/>
      <c r="I33" s="14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9"/>
      <c r="C34" s="137"/>
      <c r="D34" s="110"/>
      <c r="E34" s="140"/>
      <c r="F34" s="140"/>
      <c r="G34" s="140"/>
      <c r="H34" s="140"/>
      <c r="I34" s="14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9"/>
      <c r="C35" s="137"/>
      <c r="D35" s="110"/>
      <c r="E35" s="112"/>
      <c r="F35" s="140"/>
      <c r="G35" s="112"/>
      <c r="H35" s="112"/>
      <c r="I35" s="112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9"/>
      <c r="C36" s="137"/>
      <c r="D36" s="110"/>
      <c r="E36" s="112"/>
      <c r="F36" s="112"/>
      <c r="G36" s="140"/>
      <c r="H36" s="112"/>
      <c r="I36" s="138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39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6" workbookViewId="0">
      <selection activeCell="G14" sqref="G14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74</v>
      </c>
      <c r="F9" s="44" t="s">
        <v>10</v>
      </c>
    </row>
    <row r="10" spans="1:7" ht="21.75" customHeight="1" thickBot="1">
      <c r="A10" s="71">
        <v>1</v>
      </c>
      <c r="B10" s="113" t="str">
        <f>Rezultāti!B14</f>
        <v>Dmitirjs Nikonovs</v>
      </c>
      <c r="C10" s="114" t="s">
        <v>57</v>
      </c>
      <c r="D10" s="115">
        <f>Rezultāti!D14</f>
        <v>0</v>
      </c>
      <c r="E10" s="114">
        <v>231</v>
      </c>
      <c r="F10" s="52">
        <f t="shared" ref="F10:F15" si="0">SUM(D10:E10)</f>
        <v>231</v>
      </c>
      <c r="G10" s="127" t="s">
        <v>79</v>
      </c>
    </row>
    <row r="11" spans="1:7" ht="21.75" customHeight="1" thickBot="1">
      <c r="A11" s="72">
        <v>2</v>
      </c>
      <c r="B11" s="113" t="str">
        <f>Rezultāti!B23</f>
        <v>Matīss Murnieks</v>
      </c>
      <c r="C11" s="114" t="s">
        <v>64</v>
      </c>
      <c r="D11" s="115">
        <f>Rezultāti!D23</f>
        <v>0</v>
      </c>
      <c r="E11" s="114">
        <v>265</v>
      </c>
      <c r="F11" s="52">
        <f t="shared" si="0"/>
        <v>265</v>
      </c>
      <c r="G11" s="127" t="s">
        <v>79</v>
      </c>
    </row>
    <row r="12" spans="1:7" ht="21.75" customHeight="1" thickTop="1" thickBot="1">
      <c r="A12" s="45">
        <v>3</v>
      </c>
      <c r="B12" s="113" t="str">
        <f>Rezultāti!B10</f>
        <v>Artūrs Zavjalovs</v>
      </c>
      <c r="C12" s="114" t="s">
        <v>53</v>
      </c>
      <c r="D12" s="115">
        <f>Rezultāti!D10</f>
        <v>0</v>
      </c>
      <c r="E12" s="114">
        <v>194</v>
      </c>
      <c r="F12" s="52">
        <f t="shared" si="0"/>
        <v>194</v>
      </c>
      <c r="G12" s="127" t="s">
        <v>79</v>
      </c>
    </row>
    <row r="13" spans="1:7" ht="21.75" customHeight="1" thickBot="1">
      <c r="A13" s="41">
        <v>4</v>
      </c>
      <c r="B13" s="113" t="str">
        <f>Rezultāti!B9</f>
        <v>Dmitrijs Dumcevs</v>
      </c>
      <c r="C13" s="114" t="s">
        <v>58</v>
      </c>
      <c r="D13" s="115">
        <f>Rezultāti!D9</f>
        <v>0</v>
      </c>
      <c r="E13" s="114">
        <v>216</v>
      </c>
      <c r="F13" s="52">
        <f t="shared" si="0"/>
        <v>216</v>
      </c>
      <c r="G13" s="127" t="s">
        <v>79</v>
      </c>
    </row>
    <row r="14" spans="1:7" ht="21.75" customHeight="1" thickBot="1">
      <c r="A14" s="41">
        <v>5</v>
      </c>
      <c r="B14" s="113" t="str">
        <f>Rezultāti!B17</f>
        <v>Ivars Lauris</v>
      </c>
      <c r="C14" s="114" t="s">
        <v>59</v>
      </c>
      <c r="D14" s="115">
        <f>Rezultāti!D17</f>
        <v>0</v>
      </c>
      <c r="E14" s="114">
        <v>186</v>
      </c>
      <c r="F14" s="52">
        <f t="shared" si="0"/>
        <v>186</v>
      </c>
      <c r="G14" s="127" t="s">
        <v>79</v>
      </c>
    </row>
    <row r="15" spans="1:7" ht="21.75" customHeight="1" thickBot="1">
      <c r="A15" s="41">
        <v>6</v>
      </c>
      <c r="B15" s="113" t="str">
        <f>Rezultāti!B7</f>
        <v>Edgars Poišs</v>
      </c>
      <c r="C15" s="114" t="s">
        <v>61</v>
      </c>
      <c r="D15" s="115">
        <f>Rezultāti!D7</f>
        <v>0</v>
      </c>
      <c r="E15" s="114">
        <v>165</v>
      </c>
      <c r="F15" s="52">
        <f t="shared" si="0"/>
        <v>165</v>
      </c>
      <c r="G15" s="127" t="s">
        <v>79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topLeftCell="A7" zoomScale="110" zoomScaleNormal="75" workbookViewId="0">
      <selection activeCell="I13" sqref="I13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74</v>
      </c>
      <c r="F9" s="44" t="s">
        <v>10</v>
      </c>
    </row>
    <row r="10" spans="1:6" ht="21.75" customHeight="1" thickBot="1">
      <c r="A10" s="71">
        <v>1</v>
      </c>
      <c r="B10" s="113" t="str">
        <f>Rezultāti!B22</f>
        <v>Edgars Jofe</v>
      </c>
      <c r="C10" s="114" t="s">
        <v>54</v>
      </c>
      <c r="D10" s="115">
        <f>Rezultāti!D22</f>
        <v>0</v>
      </c>
      <c r="E10" s="114">
        <v>258</v>
      </c>
      <c r="F10" s="52">
        <f t="shared" ref="F10:F20" si="0">SUM(D10:E10)</f>
        <v>258</v>
      </c>
    </row>
    <row r="11" spans="1:6" ht="21.75" customHeight="1" thickBot="1">
      <c r="A11" s="72">
        <v>2</v>
      </c>
      <c r="B11" s="113" t="str">
        <f>Rezultāti!B11</f>
        <v>Vladislavs Saveljevs</v>
      </c>
      <c r="C11" s="114" t="s">
        <v>53</v>
      </c>
      <c r="D11" s="115">
        <f>Rezultāti!D11</f>
        <v>0</v>
      </c>
      <c r="E11" s="114">
        <v>257</v>
      </c>
      <c r="F11" s="52">
        <f t="shared" si="0"/>
        <v>257</v>
      </c>
    </row>
    <row r="12" spans="1:6" ht="21.75" customHeight="1" thickTop="1" thickBot="1">
      <c r="A12" s="45">
        <v>3</v>
      </c>
      <c r="B12" s="113" t="str">
        <f>Rezultāti!B12</f>
        <v>Artūrs Perepjolkins</v>
      </c>
      <c r="C12" s="114" t="s">
        <v>58</v>
      </c>
      <c r="D12" s="115">
        <f>Rezultāti!D12</f>
        <v>0</v>
      </c>
      <c r="E12" s="114">
        <v>242</v>
      </c>
      <c r="F12" s="52">
        <f t="shared" si="0"/>
        <v>242</v>
      </c>
    </row>
    <row r="13" spans="1:6" ht="21.75" customHeight="1" thickBot="1">
      <c r="A13" s="41">
        <v>4</v>
      </c>
      <c r="B13" s="113" t="str">
        <f>Rezultāti!B10</f>
        <v>Artūrs Zavjalovs</v>
      </c>
      <c r="C13" s="114" t="s">
        <v>56</v>
      </c>
      <c r="D13" s="115">
        <f>Rezultāti!D10</f>
        <v>0</v>
      </c>
      <c r="E13" s="114">
        <v>240</v>
      </c>
      <c r="F13" s="52">
        <f t="shared" si="0"/>
        <v>240</v>
      </c>
    </row>
    <row r="14" spans="1:6" ht="21.75" customHeight="1" thickBot="1">
      <c r="A14" s="41">
        <v>5</v>
      </c>
      <c r="B14" s="113" t="str">
        <f>Rezultāti!B13</f>
        <v>Eduards Kobiļuks</v>
      </c>
      <c r="C14" s="114" t="s">
        <v>66</v>
      </c>
      <c r="D14" s="115">
        <f>Rezultāti!D13</f>
        <v>0</v>
      </c>
      <c r="E14" s="114">
        <v>221</v>
      </c>
      <c r="F14" s="52">
        <f t="shared" si="0"/>
        <v>221</v>
      </c>
    </row>
    <row r="15" spans="1:6" ht="21.75" customHeight="1" thickBot="1">
      <c r="A15" s="41">
        <v>6</v>
      </c>
      <c r="B15" s="113" t="str">
        <f>Rezultāti!B24</f>
        <v>Toms Pultraks</v>
      </c>
      <c r="C15" s="114" t="s">
        <v>59</v>
      </c>
      <c r="D15" s="115">
        <f>Rezultāti!D24</f>
        <v>0</v>
      </c>
      <c r="E15" s="114">
        <v>201</v>
      </c>
      <c r="F15" s="52">
        <f t="shared" si="0"/>
        <v>201</v>
      </c>
    </row>
    <row r="16" spans="1:6" ht="21.75" customHeight="1" thickBot="1">
      <c r="A16" s="41">
        <v>7</v>
      </c>
      <c r="B16" s="113" t="str">
        <f>Rezultāti!B27</f>
        <v>Mārtiņš Vilnis</v>
      </c>
      <c r="C16" s="114" t="s">
        <v>55</v>
      </c>
      <c r="D16" s="115">
        <f>Rezultāti!D27</f>
        <v>0</v>
      </c>
      <c r="E16" s="114">
        <v>174</v>
      </c>
      <c r="F16" s="52">
        <f t="shared" si="0"/>
        <v>174</v>
      </c>
    </row>
    <row r="17" spans="1:6" ht="21.75" customHeight="1" thickBot="1">
      <c r="A17" s="41">
        <v>8</v>
      </c>
      <c r="B17" s="113" t="str">
        <f>Rezultāti!B16</f>
        <v>Dāvis Šipkevičs</v>
      </c>
      <c r="C17" s="114" t="s">
        <v>71</v>
      </c>
      <c r="D17" s="115">
        <f>Rezultāti!D16</f>
        <v>8</v>
      </c>
      <c r="E17" s="114">
        <v>164</v>
      </c>
      <c r="F17" s="52">
        <f t="shared" si="0"/>
        <v>172</v>
      </c>
    </row>
    <row r="18" spans="1:6" ht="21.75" customHeight="1" thickBot="1">
      <c r="A18" s="41">
        <v>9</v>
      </c>
      <c r="B18" s="113" t="str">
        <f>Rezultāti!B4</f>
        <v>Tomass Tereščenko</v>
      </c>
      <c r="C18" s="114" t="s">
        <v>62</v>
      </c>
      <c r="D18" s="115">
        <f>Rezultāti!D4</f>
        <v>8</v>
      </c>
      <c r="E18" s="114">
        <v>162</v>
      </c>
      <c r="F18" s="52">
        <f t="shared" si="0"/>
        <v>170</v>
      </c>
    </row>
    <row r="19" spans="1:6" ht="21.75" customHeight="1" thickBot="1">
      <c r="A19" s="41">
        <v>10</v>
      </c>
      <c r="B19" s="113" t="str">
        <f>Rezultāti!B7</f>
        <v>Edgars Poišs</v>
      </c>
      <c r="C19" s="114" t="s">
        <v>60</v>
      </c>
      <c r="D19" s="115">
        <f>Rezultāti!D7</f>
        <v>0</v>
      </c>
      <c r="E19" s="114">
        <v>164</v>
      </c>
      <c r="F19" s="52">
        <f t="shared" si="0"/>
        <v>164</v>
      </c>
    </row>
    <row r="20" spans="1:6" ht="21.75" customHeight="1" thickBot="1">
      <c r="A20" s="41">
        <v>11</v>
      </c>
      <c r="B20" s="113" t="str">
        <f>Rezultāti!B21</f>
        <v>Valerijs Nizkodubovs</v>
      </c>
      <c r="C20" s="114" t="s">
        <v>61</v>
      </c>
      <c r="D20" s="115">
        <f>Rezultāti!D21</f>
        <v>0</v>
      </c>
      <c r="E20" s="114">
        <v>136</v>
      </c>
      <c r="F20" s="52">
        <f t="shared" si="0"/>
        <v>136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abSelected="1" topLeftCell="A6" workbookViewId="0">
      <selection activeCell="E7" sqref="E7"/>
    </sheetView>
  </sheetViews>
  <sheetFormatPr defaultColWidth="9.109375" defaultRowHeight="13.2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7" customWidth="1"/>
    <col min="10" max="16384" width="9.109375" style="7"/>
  </cols>
  <sheetData>
    <row r="1" spans="2:9" ht="15.6">
      <c r="E1" s="6"/>
    </row>
    <row r="2" spans="2:9" ht="15.6">
      <c r="B2" s="18"/>
      <c r="C2" s="19"/>
      <c r="D2" s="74"/>
      <c r="E2" s="22"/>
      <c r="F2" s="19"/>
      <c r="G2" s="19"/>
      <c r="H2" s="16"/>
      <c r="I2" s="16"/>
    </row>
    <row r="3" spans="2:9" ht="15">
      <c r="B3" s="18"/>
      <c r="C3" s="19"/>
      <c r="D3" s="74"/>
      <c r="E3" s="19"/>
      <c r="F3" s="19"/>
      <c r="G3" s="19"/>
      <c r="H3" s="10"/>
    </row>
    <row r="4" spans="2:9" ht="15">
      <c r="B4" s="18"/>
      <c r="C4" s="19"/>
      <c r="D4" s="74"/>
      <c r="E4" s="19"/>
      <c r="F4" s="19"/>
      <c r="G4" s="19"/>
      <c r="H4" s="10"/>
    </row>
    <row r="5" spans="2:9" ht="15.6" thickBot="1">
      <c r="B5" s="18"/>
      <c r="C5" s="19"/>
      <c r="D5" s="74"/>
      <c r="E5" s="19"/>
      <c r="F5" s="19"/>
      <c r="G5" s="19"/>
      <c r="H5" s="10"/>
    </row>
    <row r="6" spans="2:9" ht="15.6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</row>
    <row r="7" spans="2:9" ht="22.5" customHeight="1">
      <c r="B7" s="38">
        <v>1</v>
      </c>
      <c r="C7" s="132" t="str">
        <f>'Rezultātu lapa'!B4</f>
        <v>Juris Olengovičs</v>
      </c>
      <c r="D7" s="133">
        <v>0</v>
      </c>
      <c r="E7" s="133">
        <v>254</v>
      </c>
      <c r="F7" s="134">
        <f>SUM(D7:E7)</f>
        <v>254</v>
      </c>
      <c r="G7" s="19"/>
      <c r="H7" s="10"/>
    </row>
    <row r="8" spans="2:9" ht="22.5" customHeight="1" thickBot="1">
      <c r="B8" s="39">
        <v>2</v>
      </c>
      <c r="C8" s="100" t="s">
        <v>89</v>
      </c>
      <c r="D8" s="135">
        <v>0</v>
      </c>
      <c r="E8" s="135">
        <v>250</v>
      </c>
      <c r="F8" s="136">
        <f>SUM(D8:E8)</f>
        <v>250</v>
      </c>
      <c r="G8" s="19"/>
      <c r="H8" s="10"/>
    </row>
    <row r="9" spans="2:9" ht="22.5" hidden="1" customHeight="1" thickBot="1">
      <c r="B9" s="102">
        <v>3</v>
      </c>
      <c r="C9" s="103"/>
      <c r="D9" s="104"/>
      <c r="E9" s="104"/>
      <c r="F9" s="105">
        <f>SUM(D9:E9)</f>
        <v>0</v>
      </c>
      <c r="G9" s="19"/>
      <c r="H9" s="10"/>
    </row>
    <row r="10" spans="2:9" ht="15.6" thickBot="1">
      <c r="B10" s="18"/>
      <c r="C10" s="19"/>
      <c r="D10" s="74"/>
      <c r="E10" s="19"/>
      <c r="F10" s="19"/>
      <c r="G10" s="19"/>
      <c r="H10" s="10"/>
    </row>
    <row r="11" spans="2:9" ht="15.6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</row>
    <row r="12" spans="2:9" ht="21">
      <c r="B12" s="142"/>
      <c r="C12" s="128" t="str">
        <f>'Rezultātu lapa'!B5</f>
        <v>Matīss Murnieks</v>
      </c>
      <c r="D12" s="129">
        <v>0</v>
      </c>
      <c r="E12" s="130">
        <v>211</v>
      </c>
      <c r="F12" s="131">
        <f>SUM(D12:E12)</f>
        <v>211</v>
      </c>
      <c r="G12" s="19"/>
      <c r="H12" s="12"/>
    </row>
    <row r="13" spans="2:9" ht="24.6">
      <c r="B13" s="38">
        <v>3</v>
      </c>
      <c r="C13" s="107" t="str">
        <f>C20</f>
        <v>Dmitirjs Nikonovs</v>
      </c>
      <c r="D13" s="117">
        <v>0</v>
      </c>
      <c r="E13" s="106">
        <v>205</v>
      </c>
      <c r="F13" s="86">
        <f>SUM(D13:E13)</f>
        <v>205</v>
      </c>
      <c r="G13" s="19"/>
      <c r="H13" s="12"/>
    </row>
    <row r="14" spans="2:9" ht="24.6">
      <c r="B14" s="38">
        <v>4</v>
      </c>
      <c r="C14" s="128" t="str">
        <f>C19</f>
        <v>Mārtiņš Martinsons</v>
      </c>
      <c r="D14" s="129">
        <v>0</v>
      </c>
      <c r="E14" s="130">
        <v>197</v>
      </c>
      <c r="F14" s="131">
        <f>SUM(D14:E14)</f>
        <v>197</v>
      </c>
      <c r="G14" s="19"/>
      <c r="H14" s="12"/>
    </row>
    <row r="15" spans="2:9" ht="25.2" thickBot="1">
      <c r="B15" s="39">
        <v>5</v>
      </c>
      <c r="C15" s="100" t="str">
        <f>C18</f>
        <v>Vladislavs Saveljevs</v>
      </c>
      <c r="D15" s="119">
        <v>0</v>
      </c>
      <c r="E15" s="120">
        <v>180</v>
      </c>
      <c r="F15" s="121">
        <f>SUM(D15:E15)</f>
        <v>180</v>
      </c>
      <c r="G15" s="19"/>
      <c r="H15" s="12"/>
    </row>
    <row r="16" spans="2:9" ht="22.5" customHeight="1" thickBot="1">
      <c r="B16" s="18"/>
      <c r="C16" s="19"/>
      <c r="D16" s="74"/>
      <c r="E16" s="19"/>
      <c r="F16" s="19"/>
      <c r="G16" s="19"/>
      <c r="H16" s="10"/>
    </row>
    <row r="17" spans="2:8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</row>
    <row r="18" spans="2:8" ht="22.5" customHeight="1">
      <c r="B18" s="40"/>
      <c r="C18" s="98" t="str">
        <f>Desperado!B11</f>
        <v>Vladislavs Saveljevs</v>
      </c>
      <c r="D18" s="116">
        <v>0</v>
      </c>
      <c r="E18" s="99">
        <v>234</v>
      </c>
      <c r="F18" s="66">
        <f t="shared" ref="F18:F23" si="0">SUM(E18+D18)</f>
        <v>234</v>
      </c>
      <c r="G18" s="19"/>
      <c r="H18" s="10"/>
    </row>
    <row r="19" spans="2:8" ht="24.6">
      <c r="B19" s="40"/>
      <c r="C19" s="98" t="str">
        <f>'Rezultātu lapa'!B8</f>
        <v>Mārtiņš Martinsons</v>
      </c>
      <c r="D19" s="116">
        <v>0</v>
      </c>
      <c r="E19" s="99">
        <v>214</v>
      </c>
      <c r="F19" s="66">
        <f t="shared" si="0"/>
        <v>214</v>
      </c>
      <c r="G19" s="19"/>
      <c r="H19" s="10"/>
    </row>
    <row r="20" spans="2:8" ht="24.6">
      <c r="B20" s="40"/>
      <c r="C20" s="98" t="str">
        <f>'Rezultātu lapa'!B7</f>
        <v>Dmitirjs Nikonovs</v>
      </c>
      <c r="D20" s="116">
        <v>0</v>
      </c>
      <c r="E20" s="99">
        <v>201</v>
      </c>
      <c r="F20" s="66">
        <f t="shared" si="0"/>
        <v>201</v>
      </c>
      <c r="G20" s="19"/>
      <c r="H20" s="10"/>
    </row>
    <row r="21" spans="2:8" ht="22.5" customHeight="1">
      <c r="B21" s="67" t="s">
        <v>19</v>
      </c>
      <c r="C21" s="98" t="str">
        <f>Desperado!B10</f>
        <v>Edgars Jofe</v>
      </c>
      <c r="D21" s="116">
        <v>0</v>
      </c>
      <c r="E21" s="99">
        <v>177</v>
      </c>
      <c r="F21" s="66">
        <f t="shared" si="0"/>
        <v>177</v>
      </c>
      <c r="G21" s="19"/>
      <c r="H21" s="10"/>
    </row>
    <row r="22" spans="2:8" ht="22.5" customHeight="1">
      <c r="B22" s="67" t="s">
        <v>20</v>
      </c>
      <c r="C22" s="98" t="str">
        <f>'Rezultātu lapa'!B9</f>
        <v>Ivars Lauris</v>
      </c>
      <c r="D22" s="116">
        <v>0</v>
      </c>
      <c r="E22" s="99">
        <v>165</v>
      </c>
      <c r="F22" s="66">
        <f t="shared" si="0"/>
        <v>165</v>
      </c>
      <c r="G22" s="19"/>
      <c r="H22" s="10"/>
    </row>
    <row r="23" spans="2:8" ht="22.5" customHeight="1" thickBot="1">
      <c r="B23" s="70" t="s">
        <v>18</v>
      </c>
      <c r="C23" s="100" t="str">
        <f>'Rezultātu lapa'!B6</f>
        <v>Dmitrijs Dumcevs</v>
      </c>
      <c r="D23" s="118">
        <v>0</v>
      </c>
      <c r="E23" s="101">
        <v>155</v>
      </c>
      <c r="F23" s="73">
        <f t="shared" si="0"/>
        <v>155</v>
      </c>
      <c r="G23" s="19"/>
      <c r="H23" s="10"/>
    </row>
    <row r="24" spans="2:8" ht="22.5" customHeight="1">
      <c r="B24" s="18"/>
      <c r="C24" s="19"/>
      <c r="D24" s="74"/>
      <c r="E24" s="19"/>
      <c r="F24" s="19"/>
      <c r="G24" s="19"/>
      <c r="H24" s="10"/>
    </row>
    <row r="25" spans="2:8" ht="22.5" customHeight="1">
      <c r="B25" s="18"/>
      <c r="C25" s="19"/>
      <c r="D25" s="74"/>
      <c r="E25" s="19"/>
      <c r="F25" s="19"/>
      <c r="G25" s="19"/>
      <c r="H25" s="10"/>
    </row>
    <row r="26" spans="2:8" ht="22.5" customHeight="1">
      <c r="B26" s="18"/>
      <c r="C26" s="23"/>
      <c r="D26" s="75"/>
      <c r="E26" s="22"/>
      <c r="F26" s="22"/>
      <c r="G26" s="19"/>
      <c r="H26" s="10"/>
    </row>
    <row r="27" spans="2:8" ht="15">
      <c r="G27" s="19"/>
      <c r="H27" s="10"/>
    </row>
    <row r="28" spans="2:8" ht="15">
      <c r="G28" s="19"/>
      <c r="H28" s="10"/>
    </row>
    <row r="29" spans="2:8" ht="15">
      <c r="G29" s="19"/>
      <c r="H29" s="10"/>
    </row>
    <row r="30" spans="2:8" ht="15">
      <c r="H30" s="10"/>
    </row>
    <row r="32" spans="2:8" ht="15">
      <c r="G32" s="9"/>
      <c r="H32" s="10"/>
    </row>
    <row r="33" spans="2:8" ht="15">
      <c r="B33" s="9"/>
      <c r="C33" s="17"/>
      <c r="D33" s="10"/>
      <c r="E33" s="10"/>
      <c r="G33" s="9"/>
      <c r="H33" s="10"/>
    </row>
    <row r="34" spans="2:8" ht="15">
      <c r="B34" s="9"/>
      <c r="C34" s="17"/>
      <c r="D34" s="10"/>
      <c r="E34" s="10"/>
      <c r="G34" s="11"/>
      <c r="H34" s="12"/>
    </row>
    <row r="35" spans="2:8" ht="15">
      <c r="B35" s="9"/>
      <c r="C35" s="17"/>
      <c r="D35" s="10"/>
      <c r="E35" s="10"/>
      <c r="G35" s="11"/>
      <c r="H35" s="12"/>
    </row>
    <row r="36" spans="2:8" ht="15">
      <c r="B36" s="9"/>
      <c r="C36" s="17"/>
      <c r="D36" s="10"/>
      <c r="E36" s="10"/>
      <c r="G36" s="9"/>
      <c r="H36" s="10"/>
    </row>
    <row r="37" spans="2:8" ht="15">
      <c r="B37" s="9"/>
      <c r="C37" s="17"/>
      <c r="D37" s="10"/>
      <c r="E37" s="10"/>
      <c r="G37" s="9"/>
      <c r="H37" s="10"/>
    </row>
    <row r="38" spans="2:8" ht="15">
      <c r="B38" s="9"/>
      <c r="C38" s="17"/>
      <c r="D38" s="10"/>
      <c r="E38" s="10"/>
      <c r="G38" s="9"/>
      <c r="H38" s="10"/>
    </row>
    <row r="39" spans="2:8" ht="15">
      <c r="B39" s="9"/>
      <c r="C39" s="17"/>
      <c r="D39" s="10"/>
      <c r="E39" s="10"/>
      <c r="G39" s="9"/>
      <c r="H39" s="10"/>
    </row>
    <row r="40" spans="2:8" ht="15">
      <c r="B40" s="9"/>
      <c r="C40" s="17"/>
      <c r="D40" s="10"/>
      <c r="E40" s="10"/>
      <c r="G40" s="9"/>
      <c r="H40" s="10"/>
    </row>
    <row r="41" spans="2:8" ht="15">
      <c r="B41" s="9"/>
      <c r="C41" s="17"/>
      <c r="D41" s="10"/>
      <c r="E41" s="10"/>
      <c r="G41" s="9"/>
      <c r="H41" s="12"/>
    </row>
    <row r="42" spans="2:8" ht="15">
      <c r="B42" s="9"/>
      <c r="C42" s="17"/>
      <c r="D42" s="10"/>
      <c r="E42" s="10"/>
      <c r="G42" s="9"/>
      <c r="H42" s="10"/>
    </row>
    <row r="43" spans="2:8" ht="15">
      <c r="B43" s="9"/>
      <c r="C43" s="17"/>
      <c r="D43" s="10"/>
      <c r="E43" s="10"/>
      <c r="G43" s="9"/>
      <c r="H43" s="10"/>
    </row>
    <row r="44" spans="2:8" ht="15">
      <c r="B44" s="9"/>
      <c r="C44" s="17"/>
      <c r="D44" s="10"/>
      <c r="E44" s="10"/>
      <c r="G44" s="9"/>
      <c r="H44" s="10"/>
    </row>
    <row r="45" spans="2:8" ht="15">
      <c r="B45" s="9"/>
      <c r="C45" s="17"/>
      <c r="D45" s="10"/>
      <c r="E45" s="10"/>
      <c r="G45" s="9"/>
      <c r="H45" s="10"/>
    </row>
    <row r="46" spans="2:8" ht="15">
      <c r="B46" s="9"/>
      <c r="C46" s="17"/>
      <c r="D46" s="10"/>
      <c r="E46" s="10"/>
      <c r="G46" s="9"/>
      <c r="H46" s="10"/>
    </row>
    <row r="47" spans="2:8" ht="15">
      <c r="B47" s="9"/>
      <c r="C47" s="17"/>
      <c r="D47" s="10"/>
      <c r="E47" s="10"/>
      <c r="G47" s="9"/>
      <c r="H47" s="10"/>
    </row>
    <row r="48" spans="2:8" ht="15">
      <c r="B48" s="9"/>
      <c r="C48" s="17"/>
      <c r="D48" s="10"/>
      <c r="E48" s="10"/>
      <c r="G48" s="9"/>
      <c r="H48" s="10"/>
    </row>
    <row r="49" spans="2:8" ht="15">
      <c r="B49" s="9"/>
      <c r="C49" s="17"/>
      <c r="D49" s="10"/>
      <c r="E49" s="10"/>
      <c r="G49" s="9"/>
      <c r="H49" s="10"/>
    </row>
    <row r="50" spans="2:8" ht="15">
      <c r="B50" s="9"/>
      <c r="C50" s="17"/>
      <c r="D50" s="10"/>
      <c r="E50" s="10"/>
      <c r="G50" s="9"/>
      <c r="H50" s="12"/>
    </row>
    <row r="51" spans="2:8" ht="15">
      <c r="B51" s="9"/>
      <c r="C51" s="17"/>
      <c r="D51" s="10"/>
      <c r="E51" s="10"/>
      <c r="G51" s="9"/>
      <c r="H51" s="10"/>
    </row>
    <row r="52" spans="2:8" ht="15">
      <c r="B52" s="9"/>
      <c r="C52" s="17"/>
      <c r="D52" s="10"/>
      <c r="E52" s="10"/>
      <c r="G52" s="9"/>
      <c r="H52" s="10"/>
    </row>
    <row r="53" spans="2:8" ht="15">
      <c r="B53" s="9"/>
      <c r="C53" s="17"/>
      <c r="D53" s="10"/>
      <c r="E53" s="10"/>
      <c r="G53" s="9"/>
      <c r="H53" s="10"/>
    </row>
    <row r="54" spans="2:8" ht="15">
      <c r="B54" s="9"/>
      <c r="C54" s="17"/>
      <c r="D54" s="10"/>
      <c r="E54" s="10"/>
      <c r="G54" s="9"/>
      <c r="H54" s="10"/>
    </row>
    <row r="55" spans="2:8" ht="15">
      <c r="B55" s="9"/>
      <c r="C55" s="17"/>
      <c r="D55" s="10"/>
      <c r="E55" s="10"/>
      <c r="G55" s="9"/>
      <c r="H55" s="10"/>
    </row>
    <row r="56" spans="2:8" ht="15">
      <c r="B56" s="9"/>
      <c r="C56" s="17"/>
      <c r="D56" s="10"/>
      <c r="E56" s="10"/>
      <c r="G56" s="9"/>
      <c r="H56" s="10"/>
    </row>
    <row r="57" spans="2:8" ht="15">
      <c r="B57" s="9"/>
      <c r="C57" s="17"/>
      <c r="D57" s="10"/>
      <c r="E57" s="10"/>
      <c r="G57" s="9"/>
      <c r="H57" s="10"/>
    </row>
    <row r="58" spans="2:8" ht="15">
      <c r="B58" s="9"/>
      <c r="C58" s="17"/>
      <c r="D58" s="10"/>
      <c r="E58" s="10"/>
      <c r="G58" s="9"/>
      <c r="H58" s="10"/>
    </row>
    <row r="59" spans="2:8" ht="15">
      <c r="B59" s="9"/>
      <c r="C59" s="17"/>
      <c r="D59" s="10"/>
      <c r="E59" s="10"/>
      <c r="G59" s="9"/>
      <c r="H59" s="10"/>
    </row>
    <row r="60" spans="2:8" ht="15">
      <c r="B60" s="9"/>
      <c r="C60" s="17"/>
      <c r="D60" s="10"/>
      <c r="E60" s="10"/>
      <c r="G60" s="9"/>
      <c r="H60" s="10"/>
    </row>
    <row r="61" spans="2:8" ht="15">
      <c r="B61" s="9"/>
      <c r="C61" s="17"/>
      <c r="D61" s="10"/>
      <c r="E61" s="10"/>
      <c r="G61" s="9"/>
      <c r="H61" s="10"/>
    </row>
    <row r="62" spans="2:8" ht="15">
      <c r="B62" s="9"/>
      <c r="C62" s="17"/>
      <c r="D62" s="10"/>
      <c r="E62" s="10"/>
      <c r="G62" s="9"/>
      <c r="H62" s="12"/>
    </row>
    <row r="63" spans="2:8" ht="15">
      <c r="B63" s="9"/>
      <c r="C63" s="17"/>
      <c r="D63" s="10"/>
      <c r="E63" s="10"/>
      <c r="G63" s="17"/>
      <c r="H63" s="10"/>
    </row>
    <row r="64" spans="2:8" ht="15">
      <c r="B64" s="9"/>
      <c r="C64" s="17"/>
      <c r="D64" s="10"/>
      <c r="E64" s="10"/>
    </row>
    <row r="65" spans="2:8" ht="15">
      <c r="B65" s="9"/>
      <c r="C65" s="17"/>
      <c r="D65" s="10"/>
      <c r="E65" s="10"/>
      <c r="G65" s="17"/>
      <c r="H65" s="10"/>
    </row>
    <row r="66" spans="2:8" ht="15">
      <c r="B66" s="9"/>
      <c r="C66" s="17"/>
      <c r="D66" s="10"/>
      <c r="E66" s="10"/>
      <c r="G66" s="17"/>
      <c r="H66" s="10"/>
    </row>
    <row r="67" spans="2:8" ht="15">
      <c r="B67" s="9"/>
      <c r="C67" s="17"/>
      <c r="D67" s="10"/>
      <c r="E67" s="10"/>
      <c r="G67" s="17"/>
      <c r="H67" s="10"/>
    </row>
    <row r="68" spans="2:8" ht="15">
      <c r="B68" s="9"/>
      <c r="C68" s="17"/>
      <c r="D68" s="10"/>
      <c r="E68" s="10"/>
    </row>
    <row r="69" spans="2:8" ht="15">
      <c r="B69" s="9"/>
      <c r="C69" s="17"/>
      <c r="D69" s="10"/>
      <c r="E69" s="10"/>
      <c r="G69" s="17"/>
      <c r="H69" s="10"/>
    </row>
    <row r="70" spans="2:8" ht="15">
      <c r="B70" s="9"/>
      <c r="C70" s="17"/>
      <c r="D70" s="10"/>
      <c r="E70" s="10"/>
      <c r="H70" s="12"/>
    </row>
    <row r="71" spans="2:8" ht="15">
      <c r="B71" s="9"/>
      <c r="C71" s="17"/>
      <c r="D71" s="10"/>
      <c r="E71" s="10"/>
      <c r="G71" s="17"/>
      <c r="H71" s="10"/>
    </row>
    <row r="72" spans="2:8" ht="15">
      <c r="B72" s="9"/>
      <c r="C72" s="17"/>
      <c r="D72" s="10"/>
      <c r="E72" s="10"/>
      <c r="G72" s="17"/>
      <c r="H72" s="10"/>
    </row>
    <row r="73" spans="2:8" ht="15">
      <c r="B73" s="9"/>
      <c r="C73" s="17"/>
      <c r="D73" s="10"/>
      <c r="E73" s="10"/>
      <c r="G73" s="17"/>
      <c r="H73" s="10"/>
    </row>
    <row r="74" spans="2:8" ht="15">
      <c r="B74" s="9"/>
      <c r="C74" s="17"/>
      <c r="D74" s="10"/>
      <c r="E74" s="10"/>
      <c r="G74" s="17"/>
      <c r="H74" s="10"/>
    </row>
    <row r="75" spans="2:8" ht="15">
      <c r="B75" s="9"/>
      <c r="C75" s="17"/>
      <c r="D75" s="10"/>
      <c r="E75" s="10"/>
      <c r="G75" s="17"/>
      <c r="H75" s="10"/>
    </row>
    <row r="76" spans="2:8" ht="15">
      <c r="B76" s="9"/>
      <c r="C76" s="17"/>
      <c r="D76" s="10"/>
      <c r="E76" s="10"/>
      <c r="G76" s="17"/>
      <c r="H76" s="10"/>
    </row>
    <row r="77" spans="2:8" ht="15">
      <c r="B77" s="9"/>
      <c r="C77" s="17"/>
      <c r="D77" s="10"/>
      <c r="E77" s="10"/>
      <c r="G77" s="17"/>
      <c r="H77" s="10"/>
    </row>
    <row r="78" spans="2:8" ht="15">
      <c r="B78" s="9"/>
      <c r="C78" s="17"/>
      <c r="D78" s="10"/>
      <c r="E78" s="10"/>
    </row>
    <row r="79" spans="2:8" ht="15">
      <c r="B79" s="9"/>
      <c r="C79" s="17"/>
      <c r="D79" s="10"/>
      <c r="E79" s="10"/>
    </row>
    <row r="80" spans="2:8" ht="15">
      <c r="B80" s="9"/>
      <c r="C80" s="17"/>
      <c r="D80" s="10"/>
      <c r="E80" s="10"/>
    </row>
    <row r="81" spans="2:5" ht="15">
      <c r="B81" s="9"/>
      <c r="C81" s="17"/>
      <c r="D81" s="10"/>
      <c r="E81" s="10"/>
    </row>
    <row r="82" spans="2:5" ht="15">
      <c r="B82" s="9"/>
      <c r="C82" s="17"/>
      <c r="D82" s="10"/>
      <c r="E82" s="10"/>
    </row>
    <row r="83" spans="2:5" ht="15">
      <c r="B83" s="9"/>
      <c r="C83" s="17"/>
      <c r="D83" s="10"/>
      <c r="E83" s="10"/>
    </row>
    <row r="84" spans="2:5" ht="15">
      <c r="B84" s="9"/>
      <c r="C84" s="17"/>
      <c r="D84" s="10"/>
      <c r="E84" s="10"/>
    </row>
    <row r="85" spans="2:5" ht="15">
      <c r="B85" s="9"/>
      <c r="C85" s="17"/>
      <c r="D85" s="10"/>
      <c r="E85" s="10"/>
    </row>
    <row r="86" spans="2:5" ht="15">
      <c r="B86" s="9"/>
      <c r="C86" s="17"/>
      <c r="D86" s="10"/>
      <c r="E86" s="10"/>
    </row>
    <row r="87" spans="2:5" ht="15">
      <c r="B87" s="9"/>
      <c r="C87" s="17"/>
      <c r="D87" s="10"/>
      <c r="E87" s="10"/>
    </row>
    <row r="88" spans="2:5" ht="15">
      <c r="B88" s="9"/>
      <c r="C88" s="17"/>
      <c r="D88" s="10"/>
      <c r="E88" s="10"/>
    </row>
    <row r="89" spans="2:5" ht="15">
      <c r="B89" s="9"/>
      <c r="C89" s="17"/>
      <c r="D89" s="10"/>
      <c r="E89" s="10"/>
    </row>
    <row r="90" spans="2:5" ht="15">
      <c r="B90" s="9"/>
      <c r="C90" s="17"/>
      <c r="D90" s="10"/>
      <c r="E90" s="10"/>
    </row>
    <row r="91" spans="2:5" ht="15">
      <c r="B91" s="9"/>
      <c r="C91" s="17"/>
      <c r="D91" s="10"/>
      <c r="E91" s="10"/>
    </row>
    <row r="92" spans="2:5" ht="15">
      <c r="B92" s="9"/>
      <c r="C92" s="17"/>
      <c r="D92" s="10"/>
      <c r="E92" s="10"/>
    </row>
    <row r="93" spans="2:5" ht="15">
      <c r="B93" s="9"/>
      <c r="C93" s="17"/>
      <c r="D93" s="10"/>
      <c r="E93" s="10"/>
    </row>
    <row r="94" spans="2:5" ht="15">
      <c r="B94" s="9"/>
      <c r="C94" s="17"/>
      <c r="D94" s="10"/>
      <c r="E94" s="10"/>
    </row>
    <row r="95" spans="2:5" ht="15">
      <c r="B95" s="9"/>
      <c r="C95" s="17"/>
      <c r="D95" s="10"/>
      <c r="E95" s="10"/>
    </row>
    <row r="96" spans="2:5" ht="15">
      <c r="B96" s="9"/>
      <c r="C96" s="17"/>
      <c r="D96" s="10"/>
      <c r="E96" s="10"/>
    </row>
    <row r="97" spans="2:5" ht="15">
      <c r="B97" s="9"/>
      <c r="C97" s="17"/>
      <c r="D97" s="10"/>
      <c r="E97" s="10"/>
    </row>
    <row r="98" spans="2:5" ht="15">
      <c r="B98" s="9"/>
      <c r="C98" s="17"/>
      <c r="D98" s="10"/>
      <c r="E98" s="10"/>
    </row>
    <row r="99" spans="2:5" ht="15">
      <c r="B99" s="9"/>
      <c r="C99" s="17"/>
      <c r="D99" s="10"/>
      <c r="E99" s="10"/>
    </row>
    <row r="100" spans="2:5" ht="15">
      <c r="B100" s="9"/>
      <c r="C100" s="17"/>
      <c r="D100" s="10"/>
      <c r="E100" s="10"/>
    </row>
    <row r="101" spans="2:5" ht="15">
      <c r="B101" s="9"/>
      <c r="C101" s="17"/>
      <c r="D101" s="10"/>
      <c r="E101" s="10"/>
    </row>
    <row r="102" spans="2:5" ht="15">
      <c r="B102" s="9"/>
      <c r="C102" s="17"/>
      <c r="D102" s="10"/>
      <c r="E102" s="10"/>
    </row>
    <row r="103" spans="2:5" ht="15">
      <c r="B103" s="9"/>
      <c r="C103" s="17"/>
      <c r="D103" s="10"/>
      <c r="E103" s="10"/>
    </row>
    <row r="104" spans="2:5" ht="15">
      <c r="B104" s="9"/>
      <c r="C104" s="17"/>
      <c r="D104" s="10"/>
      <c r="E104" s="10"/>
    </row>
    <row r="105" spans="2:5" ht="15">
      <c r="B105" s="9"/>
      <c r="C105" s="17"/>
      <c r="D105" s="10"/>
      <c r="E105" s="10"/>
    </row>
    <row r="106" spans="2:5" ht="15">
      <c r="B106" s="9"/>
      <c r="C106" s="17"/>
      <c r="D106" s="10"/>
      <c r="E106" s="10"/>
    </row>
    <row r="107" spans="2:5" ht="15">
      <c r="B107" s="9"/>
      <c r="C107" s="17"/>
      <c r="D107" s="10"/>
      <c r="E107" s="10"/>
    </row>
    <row r="108" spans="2:5" ht="15">
      <c r="B108" s="9"/>
      <c r="C108" s="17"/>
      <c r="D108" s="10"/>
      <c r="E108" s="10"/>
    </row>
    <row r="109" spans="2:5" ht="15">
      <c r="B109" s="9"/>
      <c r="C109" s="17"/>
      <c r="D109" s="10"/>
      <c r="E109" s="10"/>
    </row>
    <row r="110" spans="2:5" ht="15">
      <c r="B110" s="9"/>
      <c r="C110" s="17"/>
      <c r="D110" s="10"/>
      <c r="E110" s="10"/>
    </row>
    <row r="111" spans="2:5" ht="15">
      <c r="B111" s="9"/>
      <c r="C111" s="17"/>
      <c r="D111" s="10"/>
      <c r="E111" s="10"/>
    </row>
    <row r="112" spans="2:5" ht="15">
      <c r="B112" s="9"/>
      <c r="C112" s="17"/>
      <c r="D112" s="10"/>
      <c r="E112" s="10"/>
    </row>
    <row r="113" spans="2:5" ht="15">
      <c r="B113" s="9"/>
      <c r="C113" s="17"/>
      <c r="D113" s="10"/>
      <c r="E113" s="10"/>
    </row>
    <row r="114" spans="2:5" ht="15">
      <c r="B114" s="9"/>
      <c r="C114" s="17"/>
      <c r="D114" s="10"/>
      <c r="E114" s="10"/>
    </row>
    <row r="115" spans="2:5" ht="15">
      <c r="B115" s="9"/>
      <c r="C115" s="17"/>
      <c r="D115" s="10"/>
      <c r="E115" s="10"/>
    </row>
    <row r="116" spans="2:5" ht="15">
      <c r="B116" s="9"/>
      <c r="C116" s="17"/>
      <c r="D116" s="10"/>
      <c r="E116" s="10"/>
    </row>
    <row r="117" spans="2:5" ht="15">
      <c r="B117" s="9"/>
      <c r="C117" s="17"/>
      <c r="D117" s="10"/>
      <c r="E117" s="10"/>
    </row>
    <row r="118" spans="2:5" ht="15">
      <c r="B118" s="9"/>
      <c r="C118" s="17"/>
      <c r="D118" s="10"/>
      <c r="E118" s="10"/>
    </row>
    <row r="119" spans="2:5" ht="15">
      <c r="B119" s="9"/>
      <c r="C119" s="17"/>
      <c r="D119" s="10"/>
      <c r="E119" s="10"/>
    </row>
    <row r="120" spans="2:5" ht="15">
      <c r="B120" s="9"/>
      <c r="C120" s="17"/>
      <c r="D120" s="10"/>
      <c r="E120" s="10"/>
    </row>
    <row r="121" spans="2:5" ht="15">
      <c r="B121" s="9"/>
      <c r="C121" s="17"/>
      <c r="D121" s="10"/>
      <c r="E121" s="10"/>
    </row>
    <row r="122" spans="2:5" ht="15">
      <c r="B122" s="9"/>
      <c r="C122" s="17"/>
      <c r="D122" s="10"/>
      <c r="E122" s="10"/>
    </row>
    <row r="123" spans="2:5" ht="15">
      <c r="B123" s="9"/>
      <c r="C123" s="17"/>
      <c r="D123" s="10"/>
      <c r="E123" s="10"/>
    </row>
    <row r="124" spans="2:5" ht="15">
      <c r="B124" s="9"/>
      <c r="C124" s="17"/>
      <c r="D124" s="10"/>
      <c r="E124" s="10"/>
    </row>
    <row r="125" spans="2:5" ht="15">
      <c r="B125" s="9"/>
      <c r="C125" s="17"/>
      <c r="D125" s="10"/>
      <c r="E125" s="10"/>
    </row>
    <row r="126" spans="2:5" ht="15">
      <c r="B126" s="9"/>
      <c r="C126" s="17"/>
      <c r="D126" s="10"/>
      <c r="E126" s="10"/>
    </row>
    <row r="127" spans="2:5" ht="15">
      <c r="B127" s="9"/>
      <c r="C127" s="17"/>
      <c r="D127" s="10"/>
      <c r="E127" s="10"/>
    </row>
    <row r="128" spans="2:5" ht="15">
      <c r="B128" s="9"/>
      <c r="C128" s="17"/>
      <c r="D128" s="10"/>
      <c r="E128" s="10"/>
    </row>
    <row r="129" spans="2:5" ht="15">
      <c r="B129" s="9"/>
      <c r="C129" s="17"/>
      <c r="D129" s="10"/>
      <c r="E129" s="10"/>
    </row>
    <row r="130" spans="2:5" ht="15">
      <c r="B130" s="9"/>
      <c r="C130" s="17"/>
      <c r="D130" s="10"/>
      <c r="E130" s="10"/>
    </row>
    <row r="131" spans="2:5" ht="15">
      <c r="B131" s="9"/>
      <c r="C131" s="17"/>
      <c r="D131" s="10"/>
      <c r="E131" s="10"/>
    </row>
    <row r="132" spans="2:5" ht="15">
      <c r="B132" s="9"/>
      <c r="C132" s="17"/>
      <c r="D132" s="10"/>
      <c r="E132" s="10"/>
    </row>
    <row r="133" spans="2:5" ht="15">
      <c r="B133" s="9"/>
      <c r="C133" s="17"/>
      <c r="D133" s="10"/>
      <c r="E133" s="10"/>
    </row>
    <row r="134" spans="2:5" ht="15">
      <c r="B134" s="9"/>
      <c r="C134" s="17"/>
      <c r="D134" s="10"/>
      <c r="E134" s="10"/>
    </row>
    <row r="135" spans="2:5" ht="15">
      <c r="B135" s="9"/>
      <c r="C135" s="17"/>
      <c r="D135" s="10"/>
      <c r="E135" s="10"/>
    </row>
    <row r="136" spans="2:5" ht="15">
      <c r="B136" s="9"/>
      <c r="C136" s="17"/>
      <c r="D136" s="10"/>
      <c r="E136" s="10"/>
    </row>
    <row r="137" spans="2:5" ht="15">
      <c r="B137" s="9"/>
      <c r="C137" s="17"/>
      <c r="D137" s="10"/>
      <c r="E137" s="10"/>
    </row>
    <row r="138" spans="2:5" ht="15.6">
      <c r="B138" s="9"/>
      <c r="C138" s="8"/>
      <c r="D138" s="12"/>
      <c r="E138" s="12"/>
    </row>
    <row r="139" spans="2:5" ht="15.6">
      <c r="B139" s="9"/>
      <c r="C139" s="8"/>
      <c r="D139" s="12"/>
      <c r="E139" s="12"/>
    </row>
    <row r="140" spans="2:5" ht="15">
      <c r="B140" s="9"/>
      <c r="D140" s="12"/>
      <c r="E140" s="12"/>
    </row>
    <row r="141" spans="2:5" ht="15">
      <c r="B141" s="11"/>
      <c r="D141" s="12"/>
      <c r="E141" s="12"/>
    </row>
    <row r="142" spans="2:5" ht="15">
      <c r="B142" s="11"/>
      <c r="D142" s="12"/>
      <c r="E142" s="12"/>
    </row>
    <row r="143" spans="2:5" ht="15">
      <c r="B143" s="11"/>
      <c r="D143" s="12"/>
      <c r="E143" s="12"/>
    </row>
    <row r="144" spans="2:5" ht="1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workbookViewId="0">
      <selection activeCell="C1" sqref="C1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8" t="s">
        <v>33</v>
      </c>
      <c r="C3" s="88" t="s">
        <v>32</v>
      </c>
    </row>
    <row r="4" spans="2:3" ht="48" customHeight="1">
      <c r="B4" s="88" t="s">
        <v>31</v>
      </c>
      <c r="C4" s="108" t="str">
        <f>Fināls!C7</f>
        <v>Juris Olengovičs</v>
      </c>
    </row>
    <row r="5" spans="2:3" ht="48" customHeight="1">
      <c r="B5" s="88" t="s">
        <v>30</v>
      </c>
      <c r="C5" s="85" t="str">
        <f>Fināls!C8</f>
        <v>Matīss Mūrnieks</v>
      </c>
    </row>
    <row r="6" spans="2:3" ht="48" customHeight="1">
      <c r="B6" s="88" t="s">
        <v>29</v>
      </c>
      <c r="C6" s="85" t="str">
        <f>Fināls!C13</f>
        <v>Dmitirjs Nikonovs</v>
      </c>
    </row>
    <row r="7" spans="2:3" ht="48" customHeight="1">
      <c r="B7" s="88" t="s">
        <v>28</v>
      </c>
      <c r="C7" s="85" t="str">
        <f>Fināls!C14</f>
        <v>Mārtiņš Martinsons</v>
      </c>
    </row>
    <row r="8" spans="2:3" ht="48" customHeight="1">
      <c r="B8" s="88" t="s">
        <v>27</v>
      </c>
      <c r="C8" s="85" t="str">
        <f>Fināls!C15</f>
        <v>Vladislavs Saveljevs</v>
      </c>
    </row>
    <row r="9" spans="2:3" ht="48" customHeight="1">
      <c r="B9" s="88" t="s">
        <v>26</v>
      </c>
      <c r="C9" s="85" t="str">
        <f>Fināls!C21</f>
        <v>Edgars Jofe</v>
      </c>
    </row>
    <row r="10" spans="2:3" ht="48" customHeight="1">
      <c r="B10" s="88" t="s">
        <v>25</v>
      </c>
      <c r="C10" s="85" t="str">
        <f>Fināls!C22</f>
        <v>Ivars Lauris</v>
      </c>
    </row>
    <row r="11" spans="2:3" ht="48" customHeight="1">
      <c r="B11" s="88" t="s">
        <v>24</v>
      </c>
      <c r="C11" s="85" t="str">
        <f>Fināls!C23</f>
        <v>Dmitrijs Dumcevs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75" zoomScaleNormal="100" workbookViewId="0">
      <selection activeCell="E16" sqref="E16"/>
    </sheetView>
  </sheetViews>
  <sheetFormatPr defaultColWidth="9.109375" defaultRowHeight="13.2"/>
  <cols>
    <col min="2" max="2" width="36.88671875" bestFit="1" customWidth="1"/>
    <col min="3" max="3" width="12" style="2" bestFit="1" customWidth="1"/>
    <col min="4" max="4" width="10.5546875" style="2" customWidth="1"/>
    <col min="5" max="5" width="12.88671875" style="2" bestFit="1" customWidth="1"/>
    <col min="6" max="6" width="11.44140625" style="2" bestFit="1" customWidth="1"/>
    <col min="7" max="7" width="10.5546875" style="2" customWidth="1"/>
    <col min="8" max="8" width="10.6640625" style="2" customWidth="1"/>
    <col min="9" max="11" width="11.5546875" customWidth="1"/>
    <col min="12" max="12" width="10.5546875" style="54" customWidth="1"/>
    <col min="13" max="13" width="2.6640625" customWidth="1"/>
    <col min="14" max="14" width="11.109375" bestFit="1" customWidth="1"/>
  </cols>
  <sheetData>
    <row r="1" spans="1:16" ht="3.75" customHeight="1"/>
    <row r="8" spans="1:16" ht="6.75" customHeight="1" thickBot="1"/>
    <row r="9" spans="1:16" ht="18" thickBot="1">
      <c r="A9" s="42" t="s">
        <v>0</v>
      </c>
      <c r="B9" s="46" t="s">
        <v>1</v>
      </c>
      <c r="C9" s="95" t="s">
        <v>48</v>
      </c>
      <c r="D9" s="95" t="s">
        <v>47</v>
      </c>
      <c r="E9" s="95" t="s">
        <v>46</v>
      </c>
      <c r="F9" s="95" t="s">
        <v>45</v>
      </c>
      <c r="G9" s="95" t="s">
        <v>44</v>
      </c>
      <c r="H9" s="95" t="s">
        <v>50</v>
      </c>
      <c r="I9" s="95" t="s">
        <v>49</v>
      </c>
      <c r="J9" s="96" t="s">
        <v>51</v>
      </c>
      <c r="K9" s="96" t="s">
        <v>52</v>
      </c>
      <c r="L9" s="44" t="s">
        <v>10</v>
      </c>
      <c r="N9" s="150" t="s">
        <v>34</v>
      </c>
      <c r="O9" s="151"/>
    </row>
    <row r="10" spans="1:16" ht="18" customHeight="1" thickBot="1">
      <c r="A10" s="91">
        <v>1</v>
      </c>
      <c r="B10" s="51"/>
      <c r="C10" s="92"/>
      <c r="D10" s="69"/>
      <c r="E10" s="69"/>
      <c r="F10" s="69"/>
      <c r="G10" s="69"/>
      <c r="H10" s="69"/>
      <c r="I10" s="97"/>
      <c r="J10" s="97"/>
      <c r="K10" s="97"/>
      <c r="L10" s="52">
        <f>SUM(C10:K10)</f>
        <v>0</v>
      </c>
      <c r="N10" s="93" t="s">
        <v>31</v>
      </c>
      <c r="O10" s="93">
        <v>30</v>
      </c>
      <c r="P10" s="2"/>
    </row>
    <row r="11" spans="1:16" ht="18" customHeight="1" thickBot="1">
      <c r="A11" s="91">
        <v>2</v>
      </c>
      <c r="B11" s="51"/>
      <c r="C11" s="92"/>
      <c r="D11" s="69"/>
      <c r="E11" s="69"/>
      <c r="F11" s="69"/>
      <c r="G11" s="69"/>
      <c r="H11" s="69"/>
      <c r="I11" s="97"/>
      <c r="J11" s="97"/>
      <c r="K11" s="97"/>
      <c r="L11" s="52">
        <f t="shared" ref="L11:L59" si="0">SUM(C11:K11)</f>
        <v>0</v>
      </c>
      <c r="N11" s="93" t="s">
        <v>30</v>
      </c>
      <c r="O11" s="93">
        <v>27</v>
      </c>
      <c r="P11" s="2"/>
    </row>
    <row r="12" spans="1:16" ht="18" customHeight="1" thickBot="1">
      <c r="A12" s="91">
        <v>3</v>
      </c>
      <c r="B12" s="51"/>
      <c r="C12" s="92"/>
      <c r="D12" s="69"/>
      <c r="E12" s="69"/>
      <c r="F12" s="69"/>
      <c r="G12" s="69"/>
      <c r="H12" s="69"/>
      <c r="I12" s="97"/>
      <c r="J12" s="97"/>
      <c r="K12" s="97"/>
      <c r="L12" s="52">
        <f t="shared" si="0"/>
        <v>0</v>
      </c>
      <c r="N12" s="93" t="s">
        <v>29</v>
      </c>
      <c r="O12" s="93">
        <f>27-3</f>
        <v>24</v>
      </c>
      <c r="P12" s="2"/>
    </row>
    <row r="13" spans="1:16" ht="18" customHeight="1" thickBot="1">
      <c r="A13" s="91">
        <v>4</v>
      </c>
      <c r="B13" s="51"/>
      <c r="C13" s="92"/>
      <c r="D13" s="69"/>
      <c r="E13" s="69"/>
      <c r="F13" s="69"/>
      <c r="G13" s="69"/>
      <c r="H13" s="69"/>
      <c r="I13" s="97"/>
      <c r="J13" s="97"/>
      <c r="K13" s="97"/>
      <c r="L13" s="52">
        <f t="shared" si="0"/>
        <v>0</v>
      </c>
      <c r="N13" s="93" t="s">
        <v>28</v>
      </c>
      <c r="O13" s="93">
        <f>24-3</f>
        <v>21</v>
      </c>
      <c r="P13" s="2"/>
    </row>
    <row r="14" spans="1:16" ht="18" customHeight="1" thickBot="1">
      <c r="A14" s="91">
        <v>5</v>
      </c>
      <c r="B14" s="51"/>
      <c r="C14" s="92"/>
      <c r="D14" s="69"/>
      <c r="E14" s="69"/>
      <c r="F14" s="69"/>
      <c r="G14" s="69"/>
      <c r="H14" s="69"/>
      <c r="I14" s="97"/>
      <c r="J14" s="97"/>
      <c r="K14" s="97"/>
      <c r="L14" s="52">
        <f t="shared" si="0"/>
        <v>0</v>
      </c>
      <c r="N14" s="93" t="s">
        <v>27</v>
      </c>
      <c r="O14" s="93">
        <f>21-3</f>
        <v>18</v>
      </c>
      <c r="P14" s="2"/>
    </row>
    <row r="15" spans="1:16" ht="18" customHeight="1" thickBot="1">
      <c r="A15" s="91">
        <v>6</v>
      </c>
      <c r="B15" s="51"/>
      <c r="C15" s="92"/>
      <c r="D15" s="69"/>
      <c r="E15" s="69"/>
      <c r="F15" s="69"/>
      <c r="G15" s="69"/>
      <c r="H15" s="69"/>
      <c r="I15" s="97"/>
      <c r="J15" s="97"/>
      <c r="K15" s="97"/>
      <c r="L15" s="52">
        <f t="shared" si="0"/>
        <v>0</v>
      </c>
      <c r="N15" s="93" t="s">
        <v>26</v>
      </c>
      <c r="O15" s="93">
        <f>18-3</f>
        <v>15</v>
      </c>
      <c r="P15" s="2"/>
    </row>
    <row r="16" spans="1:16" ht="18" customHeight="1" thickBot="1">
      <c r="A16" s="91">
        <v>7</v>
      </c>
      <c r="B16" s="51"/>
      <c r="C16" s="92"/>
      <c r="D16" s="69"/>
      <c r="E16" s="69"/>
      <c r="F16" s="69"/>
      <c r="G16" s="69"/>
      <c r="H16" s="69"/>
      <c r="I16" s="97"/>
      <c r="J16" s="97"/>
      <c r="K16" s="97"/>
      <c r="L16" s="52">
        <f t="shared" si="0"/>
        <v>0</v>
      </c>
      <c r="N16" s="93" t="s">
        <v>25</v>
      </c>
      <c r="O16" s="93">
        <f>15-3</f>
        <v>12</v>
      </c>
      <c r="P16" s="2"/>
    </row>
    <row r="17" spans="1:16" ht="18" customHeight="1" thickBot="1">
      <c r="A17" s="94">
        <v>8</v>
      </c>
      <c r="B17" s="51"/>
      <c r="C17" s="92"/>
      <c r="D17" s="69"/>
      <c r="E17" s="69"/>
      <c r="F17" s="69"/>
      <c r="G17" s="69"/>
      <c r="H17" s="69"/>
      <c r="I17" s="97"/>
      <c r="J17" s="97"/>
      <c r="K17" s="97"/>
      <c r="L17" s="52">
        <f t="shared" si="0"/>
        <v>0</v>
      </c>
      <c r="N17" s="93" t="s">
        <v>24</v>
      </c>
      <c r="O17" s="93">
        <v>12</v>
      </c>
      <c r="P17" s="2"/>
    </row>
    <row r="18" spans="1:16" ht="18" customHeight="1" thickTop="1" thickBot="1">
      <c r="A18" s="41">
        <v>9</v>
      </c>
      <c r="B18" s="51"/>
      <c r="C18" s="92"/>
      <c r="D18" s="69"/>
      <c r="E18" s="69"/>
      <c r="F18" s="69"/>
      <c r="G18" s="69"/>
      <c r="H18" s="69"/>
      <c r="I18" s="97"/>
      <c r="J18" s="97"/>
      <c r="K18" s="97"/>
      <c r="L18" s="52">
        <f t="shared" si="0"/>
        <v>0</v>
      </c>
      <c r="N18" s="93" t="s">
        <v>35</v>
      </c>
      <c r="O18" s="93">
        <v>9</v>
      </c>
      <c r="P18" s="2"/>
    </row>
    <row r="19" spans="1:16" ht="18" customHeight="1" thickBot="1">
      <c r="A19" s="41">
        <v>10</v>
      </c>
      <c r="B19" s="51"/>
      <c r="C19" s="92"/>
      <c r="D19" s="69"/>
      <c r="E19" s="69"/>
      <c r="F19" s="69"/>
      <c r="G19" s="69"/>
      <c r="H19" s="69"/>
      <c r="I19" s="97"/>
      <c r="J19" s="97"/>
      <c r="K19" s="97"/>
      <c r="L19" s="52">
        <f t="shared" si="0"/>
        <v>0</v>
      </c>
      <c r="N19" s="93" t="s">
        <v>36</v>
      </c>
      <c r="O19" s="93">
        <v>9</v>
      </c>
      <c r="P19" s="2"/>
    </row>
    <row r="20" spans="1:16" ht="18" customHeight="1" thickBot="1">
      <c r="A20" s="41">
        <v>11</v>
      </c>
      <c r="B20" s="51"/>
      <c r="C20" s="92"/>
      <c r="D20" s="69"/>
      <c r="E20" s="69"/>
      <c r="F20" s="69"/>
      <c r="G20" s="69"/>
      <c r="H20" s="69"/>
      <c r="I20" s="97"/>
      <c r="J20" s="97"/>
      <c r="K20" s="97"/>
      <c r="L20" s="52">
        <f t="shared" si="0"/>
        <v>0</v>
      </c>
      <c r="N20" s="93" t="s">
        <v>37</v>
      </c>
      <c r="O20" s="93">
        <v>6</v>
      </c>
      <c r="P20" s="2"/>
    </row>
    <row r="21" spans="1:16" ht="18" customHeight="1" thickBot="1">
      <c r="A21" s="41">
        <v>12</v>
      </c>
      <c r="B21" s="51"/>
      <c r="C21" s="92"/>
      <c r="D21" s="69"/>
      <c r="E21" s="69"/>
      <c r="F21" s="69"/>
      <c r="G21" s="69"/>
      <c r="H21" s="69"/>
      <c r="I21" s="97"/>
      <c r="J21" s="97"/>
      <c r="K21" s="97"/>
      <c r="L21" s="52">
        <f t="shared" si="0"/>
        <v>0</v>
      </c>
      <c r="N21" s="93" t="s">
        <v>38</v>
      </c>
      <c r="O21" s="93">
        <v>6</v>
      </c>
      <c r="P21" s="2"/>
    </row>
    <row r="22" spans="1:16" ht="18" customHeight="1" thickBot="1">
      <c r="A22" s="41">
        <v>13</v>
      </c>
      <c r="B22" s="51"/>
      <c r="C22" s="92"/>
      <c r="D22" s="69"/>
      <c r="E22" s="69"/>
      <c r="F22" s="69"/>
      <c r="G22" s="69"/>
      <c r="H22" s="69"/>
      <c r="I22" s="97"/>
      <c r="J22" s="97"/>
      <c r="K22" s="97"/>
      <c r="L22" s="52">
        <f t="shared" si="0"/>
        <v>0</v>
      </c>
      <c r="N22" s="93" t="s">
        <v>39</v>
      </c>
      <c r="O22" s="93">
        <v>3</v>
      </c>
      <c r="P22" s="2"/>
    </row>
    <row r="23" spans="1:16" ht="18" customHeight="1" thickBot="1">
      <c r="A23" s="41">
        <v>14</v>
      </c>
      <c r="B23" s="51"/>
      <c r="C23" s="92"/>
      <c r="D23" s="69"/>
      <c r="E23" s="69"/>
      <c r="F23" s="69"/>
      <c r="G23" s="69"/>
      <c r="H23" s="69"/>
      <c r="I23" s="97"/>
      <c r="J23" s="97"/>
      <c r="K23" s="97"/>
      <c r="L23" s="52">
        <f t="shared" si="0"/>
        <v>0</v>
      </c>
      <c r="N23" s="93" t="s">
        <v>40</v>
      </c>
      <c r="O23" s="93">
        <v>3</v>
      </c>
      <c r="P23" s="2"/>
    </row>
    <row r="24" spans="1:16" ht="18" customHeight="1" thickBot="1">
      <c r="A24" s="41">
        <v>15</v>
      </c>
      <c r="B24" s="51"/>
      <c r="C24" s="92"/>
      <c r="D24" s="69"/>
      <c r="E24" s="69"/>
      <c r="F24" s="69"/>
      <c r="G24" s="69"/>
      <c r="H24" s="69"/>
      <c r="I24" s="97"/>
      <c r="J24" s="97"/>
      <c r="K24" s="97"/>
      <c r="L24" s="52">
        <f t="shared" si="0"/>
        <v>0</v>
      </c>
      <c r="N24" s="93" t="s">
        <v>41</v>
      </c>
      <c r="O24" s="93">
        <v>2</v>
      </c>
      <c r="P24" s="2"/>
    </row>
    <row r="25" spans="1:16" ht="18" customHeight="1" thickBot="1">
      <c r="A25" s="41">
        <v>16</v>
      </c>
      <c r="B25" s="51"/>
      <c r="C25" s="92"/>
      <c r="D25" s="69"/>
      <c r="E25" s="69"/>
      <c r="F25" s="69"/>
      <c r="G25" s="69"/>
      <c r="H25" s="69"/>
      <c r="I25" s="97"/>
      <c r="J25" s="97"/>
      <c r="K25" s="97"/>
      <c r="L25" s="52">
        <f t="shared" si="0"/>
        <v>0</v>
      </c>
      <c r="N25" s="93" t="s">
        <v>42</v>
      </c>
      <c r="O25" s="93">
        <v>2</v>
      </c>
      <c r="P25" s="2"/>
    </row>
    <row r="26" spans="1:16" ht="18" customHeight="1" thickBot="1">
      <c r="A26" s="41">
        <v>17</v>
      </c>
      <c r="B26" s="51"/>
      <c r="C26" s="92"/>
      <c r="D26" s="69"/>
      <c r="E26" s="69"/>
      <c r="F26" s="69"/>
      <c r="G26" s="69"/>
      <c r="H26" s="69"/>
      <c r="I26" s="97"/>
      <c r="J26" s="97"/>
      <c r="K26" s="97"/>
      <c r="L26" s="52">
        <f t="shared" si="0"/>
        <v>0</v>
      </c>
      <c r="N26" s="93" t="s">
        <v>43</v>
      </c>
      <c r="O26" s="93">
        <v>1</v>
      </c>
    </row>
    <row r="27" spans="1:16" ht="18" customHeight="1" thickBot="1">
      <c r="A27" s="41">
        <v>18</v>
      </c>
      <c r="B27" s="51"/>
      <c r="C27" s="92"/>
      <c r="D27" s="69"/>
      <c r="E27" s="69"/>
      <c r="F27" s="69"/>
      <c r="G27" s="69"/>
      <c r="H27" s="69"/>
      <c r="I27" s="97"/>
      <c r="J27" s="97"/>
      <c r="K27" s="97"/>
      <c r="L27" s="52">
        <f t="shared" si="0"/>
        <v>0</v>
      </c>
    </row>
    <row r="28" spans="1:16" ht="18" customHeight="1" thickBot="1">
      <c r="A28" s="41">
        <v>19</v>
      </c>
      <c r="B28" s="51"/>
      <c r="C28" s="92"/>
      <c r="D28" s="69"/>
      <c r="E28" s="69"/>
      <c r="F28" s="69"/>
      <c r="G28" s="69"/>
      <c r="H28" s="69"/>
      <c r="I28" s="97"/>
      <c r="J28" s="97"/>
      <c r="K28" s="97"/>
      <c r="L28" s="52">
        <f t="shared" si="0"/>
        <v>0</v>
      </c>
    </row>
    <row r="29" spans="1:16" ht="18" customHeight="1" thickBot="1">
      <c r="A29" s="41">
        <v>20</v>
      </c>
      <c r="B29" s="51"/>
      <c r="C29" s="92"/>
      <c r="D29" s="69"/>
      <c r="E29" s="69"/>
      <c r="F29" s="69"/>
      <c r="G29" s="69"/>
      <c r="H29" s="69"/>
      <c r="I29" s="97"/>
      <c r="J29" s="97"/>
      <c r="K29" s="97"/>
      <c r="L29" s="52">
        <f t="shared" si="0"/>
        <v>0</v>
      </c>
    </row>
    <row r="30" spans="1:16" ht="18" customHeight="1" thickBot="1">
      <c r="A30" s="41">
        <v>21</v>
      </c>
      <c r="B30" s="51"/>
      <c r="C30" s="92"/>
      <c r="D30" s="69"/>
      <c r="E30" s="69"/>
      <c r="F30" s="69"/>
      <c r="G30" s="69"/>
      <c r="H30" s="69"/>
      <c r="I30" s="97"/>
      <c r="J30" s="97"/>
      <c r="K30" s="97"/>
      <c r="L30" s="52">
        <f t="shared" si="0"/>
        <v>0</v>
      </c>
    </row>
    <row r="31" spans="1:16" ht="18" customHeight="1" thickBot="1">
      <c r="A31" s="41">
        <v>22</v>
      </c>
      <c r="B31" s="51"/>
      <c r="C31" s="92"/>
      <c r="D31" s="69"/>
      <c r="E31" s="69"/>
      <c r="F31" s="69"/>
      <c r="G31" s="69"/>
      <c r="H31" s="69"/>
      <c r="I31" s="97"/>
      <c r="J31" s="97"/>
      <c r="K31" s="97"/>
      <c r="L31" s="52">
        <f t="shared" si="0"/>
        <v>0</v>
      </c>
    </row>
    <row r="32" spans="1:16" ht="18" customHeight="1" thickBot="1">
      <c r="A32" s="41">
        <v>23</v>
      </c>
      <c r="B32" s="51"/>
      <c r="C32" s="92"/>
      <c r="D32" s="69"/>
      <c r="E32" s="69"/>
      <c r="F32" s="69"/>
      <c r="G32" s="69"/>
      <c r="H32" s="69"/>
      <c r="I32" s="97"/>
      <c r="J32" s="97"/>
      <c r="K32" s="97"/>
      <c r="L32" s="52">
        <f t="shared" si="0"/>
        <v>0</v>
      </c>
    </row>
    <row r="33" spans="1:12" ht="18" customHeight="1" thickBot="1">
      <c r="A33" s="41">
        <v>24</v>
      </c>
      <c r="B33" s="51"/>
      <c r="C33" s="92"/>
      <c r="D33" s="69"/>
      <c r="E33" s="69"/>
      <c r="F33" s="69"/>
      <c r="G33" s="69"/>
      <c r="H33" s="69"/>
      <c r="I33" s="97"/>
      <c r="J33" s="97"/>
      <c r="K33" s="97"/>
      <c r="L33" s="52">
        <f t="shared" si="0"/>
        <v>0</v>
      </c>
    </row>
    <row r="34" spans="1:12" ht="18" customHeight="1" thickBot="1">
      <c r="A34" s="41">
        <v>25</v>
      </c>
      <c r="B34" s="51"/>
      <c r="C34" s="92"/>
      <c r="D34" s="69"/>
      <c r="E34" s="69"/>
      <c r="F34" s="69"/>
      <c r="G34" s="69"/>
      <c r="H34" s="69"/>
      <c r="I34" s="97"/>
      <c r="J34" s="97"/>
      <c r="K34" s="97"/>
      <c r="L34" s="52">
        <f t="shared" si="0"/>
        <v>0</v>
      </c>
    </row>
    <row r="35" spans="1:12" ht="18" customHeight="1" thickBot="1">
      <c r="A35" s="41">
        <v>26</v>
      </c>
      <c r="B35" s="51"/>
      <c r="C35" s="92"/>
      <c r="D35" s="69"/>
      <c r="E35" s="69"/>
      <c r="F35" s="69"/>
      <c r="G35" s="69"/>
      <c r="H35" s="69"/>
      <c r="I35" s="97"/>
      <c r="J35" s="97"/>
      <c r="K35" s="97"/>
      <c r="L35" s="52">
        <f t="shared" si="0"/>
        <v>0</v>
      </c>
    </row>
    <row r="36" spans="1:12" ht="18" customHeight="1" thickBot="1">
      <c r="A36" s="41">
        <v>27</v>
      </c>
      <c r="B36" s="51"/>
      <c r="C36" s="92"/>
      <c r="D36" s="69"/>
      <c r="E36" s="69"/>
      <c r="F36" s="69"/>
      <c r="G36" s="69"/>
      <c r="H36" s="69"/>
      <c r="I36" s="97"/>
      <c r="J36" s="97"/>
      <c r="K36" s="97"/>
      <c r="L36" s="52">
        <f t="shared" si="0"/>
        <v>0</v>
      </c>
    </row>
    <row r="37" spans="1:12" ht="18" customHeight="1" thickBot="1">
      <c r="A37" s="41">
        <v>28</v>
      </c>
      <c r="B37" s="51"/>
      <c r="C37" s="92"/>
      <c r="D37" s="69"/>
      <c r="E37" s="69"/>
      <c r="F37" s="69"/>
      <c r="G37" s="69"/>
      <c r="H37" s="69"/>
      <c r="I37" s="97"/>
      <c r="J37" s="97"/>
      <c r="K37" s="97"/>
      <c r="L37" s="52">
        <f t="shared" si="0"/>
        <v>0</v>
      </c>
    </row>
    <row r="38" spans="1:12" ht="18" customHeight="1" thickBot="1">
      <c r="A38" s="41">
        <v>29</v>
      </c>
      <c r="B38" s="51"/>
      <c r="C38" s="92"/>
      <c r="D38" s="69"/>
      <c r="E38" s="69"/>
      <c r="F38" s="69"/>
      <c r="G38" s="69"/>
      <c r="H38" s="69"/>
      <c r="I38" s="97"/>
      <c r="J38" s="97"/>
      <c r="K38" s="97"/>
      <c r="L38" s="52">
        <f t="shared" si="0"/>
        <v>0</v>
      </c>
    </row>
    <row r="39" spans="1:12" ht="18" customHeight="1" thickBot="1">
      <c r="A39" s="41">
        <v>30</v>
      </c>
      <c r="B39" s="51"/>
      <c r="C39" s="92"/>
      <c r="D39" s="69"/>
      <c r="E39" s="69"/>
      <c r="F39" s="69"/>
      <c r="G39" s="69"/>
      <c r="H39" s="69"/>
      <c r="I39" s="97"/>
      <c r="J39" s="97"/>
      <c r="K39" s="97"/>
      <c r="L39" s="52">
        <f t="shared" si="0"/>
        <v>0</v>
      </c>
    </row>
    <row r="40" spans="1:12" ht="18" customHeight="1" thickBot="1">
      <c r="A40" s="41">
        <v>31</v>
      </c>
      <c r="B40" s="51"/>
      <c r="C40" s="92"/>
      <c r="D40" s="69"/>
      <c r="E40" s="69"/>
      <c r="F40" s="69"/>
      <c r="G40" s="69"/>
      <c r="H40" s="69"/>
      <c r="I40" s="97"/>
      <c r="J40" s="97"/>
      <c r="K40" s="97"/>
      <c r="L40" s="52">
        <f t="shared" si="0"/>
        <v>0</v>
      </c>
    </row>
    <row r="41" spans="1:12" ht="18" customHeight="1" thickBot="1">
      <c r="A41" s="41">
        <v>32</v>
      </c>
      <c r="B41" s="51"/>
      <c r="C41" s="92"/>
      <c r="D41" s="69"/>
      <c r="E41" s="69"/>
      <c r="F41" s="69"/>
      <c r="G41" s="69"/>
      <c r="H41" s="69"/>
      <c r="I41" s="97"/>
      <c r="J41" s="97"/>
      <c r="K41" s="97"/>
      <c r="L41" s="52">
        <f t="shared" si="0"/>
        <v>0</v>
      </c>
    </row>
    <row r="42" spans="1:12" ht="18" customHeight="1" thickBot="1">
      <c r="A42" s="41">
        <v>33</v>
      </c>
      <c r="B42" s="51"/>
      <c r="C42" s="92"/>
      <c r="D42" s="69"/>
      <c r="E42" s="69"/>
      <c r="F42" s="69"/>
      <c r="G42" s="69"/>
      <c r="H42" s="69"/>
      <c r="I42" s="97"/>
      <c r="J42" s="97"/>
      <c r="K42" s="97"/>
      <c r="L42" s="52">
        <f t="shared" si="0"/>
        <v>0</v>
      </c>
    </row>
    <row r="43" spans="1:12" ht="18" customHeight="1" thickBot="1">
      <c r="A43" s="41">
        <v>34</v>
      </c>
      <c r="B43" s="51"/>
      <c r="C43" s="92"/>
      <c r="D43" s="69"/>
      <c r="E43" s="69"/>
      <c r="F43" s="69"/>
      <c r="G43" s="69"/>
      <c r="H43" s="69"/>
      <c r="I43" s="97"/>
      <c r="J43" s="97"/>
      <c r="K43" s="97"/>
      <c r="L43" s="52">
        <f t="shared" si="0"/>
        <v>0</v>
      </c>
    </row>
    <row r="44" spans="1:12" ht="18" customHeight="1" thickBot="1">
      <c r="A44" s="41">
        <v>35</v>
      </c>
      <c r="B44" s="51"/>
      <c r="C44" s="92"/>
      <c r="D44" s="69"/>
      <c r="E44" s="69"/>
      <c r="F44" s="69"/>
      <c r="G44" s="69"/>
      <c r="H44" s="69"/>
      <c r="I44" s="97"/>
      <c r="J44" s="97"/>
      <c r="K44" s="97"/>
      <c r="L44" s="52">
        <f t="shared" si="0"/>
        <v>0</v>
      </c>
    </row>
    <row r="45" spans="1:12" ht="18" customHeight="1" thickBot="1">
      <c r="A45" s="41">
        <v>36</v>
      </c>
      <c r="B45" s="51"/>
      <c r="C45" s="92"/>
      <c r="D45" s="69"/>
      <c r="E45" s="69"/>
      <c r="F45" s="69"/>
      <c r="G45" s="69"/>
      <c r="H45" s="69"/>
      <c r="I45" s="97"/>
      <c r="J45" s="97"/>
      <c r="K45" s="97"/>
      <c r="L45" s="52">
        <f t="shared" si="0"/>
        <v>0</v>
      </c>
    </row>
    <row r="46" spans="1:12" ht="18" customHeight="1" thickBot="1">
      <c r="A46" s="41">
        <v>37</v>
      </c>
      <c r="B46" s="51"/>
      <c r="C46" s="92"/>
      <c r="D46" s="69"/>
      <c r="E46" s="69"/>
      <c r="F46" s="69"/>
      <c r="G46" s="69"/>
      <c r="H46" s="69"/>
      <c r="I46" s="97"/>
      <c r="J46" s="97"/>
      <c r="K46" s="97"/>
      <c r="L46" s="52">
        <f t="shared" si="0"/>
        <v>0</v>
      </c>
    </row>
    <row r="47" spans="1:12" ht="18" customHeight="1" thickBot="1">
      <c r="A47" s="41">
        <v>38</v>
      </c>
      <c r="B47" s="51"/>
      <c r="C47" s="92"/>
      <c r="D47" s="69"/>
      <c r="E47" s="69"/>
      <c r="F47" s="69"/>
      <c r="G47" s="69"/>
      <c r="H47" s="69"/>
      <c r="I47" s="97"/>
      <c r="J47" s="97"/>
      <c r="K47" s="97"/>
      <c r="L47" s="52">
        <f t="shared" si="0"/>
        <v>0</v>
      </c>
    </row>
    <row r="48" spans="1:12" ht="18" customHeight="1" thickBot="1">
      <c r="A48" s="41">
        <v>39</v>
      </c>
      <c r="B48" s="51"/>
      <c r="C48" s="92"/>
      <c r="D48" s="69"/>
      <c r="E48" s="69"/>
      <c r="F48" s="69"/>
      <c r="G48" s="69"/>
      <c r="H48" s="69"/>
      <c r="I48" s="97"/>
      <c r="J48" s="97"/>
      <c r="K48" s="97"/>
      <c r="L48" s="52">
        <f t="shared" si="0"/>
        <v>0</v>
      </c>
    </row>
    <row r="49" spans="1:12" ht="18" customHeight="1" thickBot="1">
      <c r="A49" s="41">
        <v>40</v>
      </c>
      <c r="B49" s="51"/>
      <c r="C49" s="92"/>
      <c r="D49" s="69"/>
      <c r="E49" s="69"/>
      <c r="F49" s="69"/>
      <c r="G49" s="69"/>
      <c r="H49" s="69"/>
      <c r="I49" s="97"/>
      <c r="J49" s="97"/>
      <c r="K49" s="97"/>
      <c r="L49" s="52">
        <f t="shared" si="0"/>
        <v>0</v>
      </c>
    </row>
    <row r="50" spans="1:12" ht="18" customHeight="1" thickBot="1">
      <c r="A50" s="41">
        <v>41</v>
      </c>
      <c r="B50" s="51"/>
      <c r="C50" s="92"/>
      <c r="D50" s="69"/>
      <c r="E50" s="69"/>
      <c r="F50" s="69"/>
      <c r="G50" s="69"/>
      <c r="H50" s="69"/>
      <c r="I50" s="97"/>
      <c r="J50" s="97"/>
      <c r="K50" s="97"/>
      <c r="L50" s="52">
        <f t="shared" si="0"/>
        <v>0</v>
      </c>
    </row>
    <row r="51" spans="1:12" ht="18" customHeight="1" thickBot="1">
      <c r="A51" s="41">
        <v>42</v>
      </c>
      <c r="B51" s="51"/>
      <c r="C51" s="92"/>
      <c r="D51" s="69"/>
      <c r="E51" s="69"/>
      <c r="F51" s="69"/>
      <c r="G51" s="69"/>
      <c r="H51" s="69"/>
      <c r="I51" s="97"/>
      <c r="J51" s="97"/>
      <c r="K51" s="97"/>
      <c r="L51" s="52">
        <f t="shared" si="0"/>
        <v>0</v>
      </c>
    </row>
    <row r="52" spans="1:12" ht="18" customHeight="1" thickBot="1">
      <c r="A52" s="41">
        <v>43</v>
      </c>
      <c r="B52" s="51"/>
      <c r="C52" s="92"/>
      <c r="D52" s="69"/>
      <c r="E52" s="69"/>
      <c r="F52" s="69"/>
      <c r="G52" s="69"/>
      <c r="H52" s="69"/>
      <c r="I52" s="97"/>
      <c r="J52" s="97"/>
      <c r="K52" s="97"/>
      <c r="L52" s="52">
        <f t="shared" si="0"/>
        <v>0</v>
      </c>
    </row>
    <row r="53" spans="1:12" ht="16.8" thickBot="1">
      <c r="A53" s="41">
        <v>44</v>
      </c>
      <c r="B53" s="51"/>
      <c r="C53" s="92"/>
      <c r="D53" s="69"/>
      <c r="E53" s="69"/>
      <c r="F53" s="69"/>
      <c r="G53" s="69"/>
      <c r="H53" s="69"/>
      <c r="I53" s="97"/>
      <c r="J53" s="97"/>
      <c r="K53" s="97"/>
      <c r="L53" s="52">
        <f t="shared" si="0"/>
        <v>0</v>
      </c>
    </row>
    <row r="54" spans="1:12" ht="16.8" thickBot="1">
      <c r="A54" s="41">
        <v>45</v>
      </c>
      <c r="B54" s="51"/>
      <c r="C54" s="92"/>
      <c r="D54" s="69"/>
      <c r="E54" s="69"/>
      <c r="F54" s="69"/>
      <c r="G54" s="69"/>
      <c r="H54" s="69"/>
      <c r="I54" s="97"/>
      <c r="J54" s="97"/>
      <c r="K54" s="97"/>
      <c r="L54" s="52">
        <f t="shared" si="0"/>
        <v>0</v>
      </c>
    </row>
    <row r="55" spans="1:12" ht="16.8" thickBot="1">
      <c r="A55" s="41">
        <v>46</v>
      </c>
      <c r="B55" s="51"/>
      <c r="C55" s="92"/>
      <c r="D55" s="69"/>
      <c r="E55" s="69"/>
      <c r="F55" s="69"/>
      <c r="G55" s="69"/>
      <c r="H55" s="69"/>
      <c r="I55" s="97"/>
      <c r="J55" s="97"/>
      <c r="K55" s="97"/>
      <c r="L55" s="52">
        <f t="shared" si="0"/>
        <v>0</v>
      </c>
    </row>
    <row r="56" spans="1:12" ht="16.8" thickBot="1">
      <c r="A56" s="41">
        <v>47</v>
      </c>
      <c r="B56" s="51"/>
      <c r="C56" s="92"/>
      <c r="D56" s="69"/>
      <c r="E56" s="69"/>
      <c r="F56" s="69"/>
      <c r="G56" s="69"/>
      <c r="H56" s="69"/>
      <c r="I56" s="97"/>
      <c r="J56" s="97"/>
      <c r="K56" s="97"/>
      <c r="L56" s="52">
        <f t="shared" si="0"/>
        <v>0</v>
      </c>
    </row>
    <row r="57" spans="1:12" ht="16.8" thickBot="1">
      <c r="A57" s="41">
        <v>48</v>
      </c>
      <c r="B57" s="51"/>
      <c r="C57" s="92"/>
      <c r="D57" s="69"/>
      <c r="E57" s="69"/>
      <c r="F57" s="69"/>
      <c r="G57" s="69"/>
      <c r="H57" s="69"/>
      <c r="I57" s="97"/>
      <c r="J57" s="97"/>
      <c r="K57" s="97"/>
      <c r="L57" s="52">
        <f t="shared" si="0"/>
        <v>0</v>
      </c>
    </row>
    <row r="58" spans="1:12" ht="16.8" thickBot="1">
      <c r="A58" s="41">
        <v>49</v>
      </c>
      <c r="B58" s="51"/>
      <c r="C58" s="92"/>
      <c r="D58" s="69"/>
      <c r="E58" s="69"/>
      <c r="F58" s="69"/>
      <c r="G58" s="69"/>
      <c r="H58" s="69"/>
      <c r="I58" s="97"/>
      <c r="J58" s="97"/>
      <c r="K58" s="97"/>
      <c r="L58" s="52">
        <f t="shared" si="0"/>
        <v>0</v>
      </c>
    </row>
    <row r="59" spans="1:12" ht="16.8" thickBot="1">
      <c r="A59" s="41">
        <v>50</v>
      </c>
      <c r="B59" s="51"/>
      <c r="C59" s="92"/>
      <c r="D59" s="69"/>
      <c r="E59" s="69"/>
      <c r="F59" s="69"/>
      <c r="G59" s="69"/>
      <c r="H59" s="69"/>
      <c r="I59" s="97"/>
      <c r="J59" s="97"/>
      <c r="K59" s="97"/>
      <c r="L59" s="52">
        <f t="shared" si="0"/>
        <v>0</v>
      </c>
    </row>
  </sheetData>
  <mergeCells count="1">
    <mergeCell ref="N9:O9"/>
  </mergeCells>
  <phoneticPr fontId="20" type="noConversion"/>
  <printOptions horizontalCentered="1"/>
  <pageMargins left="0.15748031496062992" right="0.15748031496062992" top="0.15748031496062992" bottom="0.15748031496062992" header="0.51181102362204722" footer="0.1574803149606299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Rezultātu lapa</vt:lpstr>
      <vt:lpstr>Rezultāti</vt:lpstr>
      <vt:lpstr>Last Chance</vt:lpstr>
      <vt:lpstr>Desperado</vt:lpstr>
      <vt:lpstr>Fināls</vt:lpstr>
      <vt:lpstr>Final Standing</vt:lpstr>
      <vt:lpstr>Grand Fināls-Reitings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