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Marts\"/>
    </mc:Choice>
  </mc:AlternateContent>
  <xr:revisionPtr revIDLastSave="0" documentId="8_{670DE5E8-91EE-4268-91FD-35B4035B6E19}" xr6:coauthVersionLast="45" xr6:coauthVersionMax="45" xr10:uidLastSave="{00000000-0000-0000-0000-000000000000}"/>
  <bookViews>
    <workbookView xWindow="10056" yWindow="156" windowWidth="12828" windowHeight="12012" tabRatio="367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Desperado!$A$2:$F$13</definedName>
    <definedName name="_xlnm.Print_Area" localSheetId="4">Fināls!#REF!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" l="1"/>
  <c r="F6" i="2"/>
  <c r="F8" i="2"/>
  <c r="F14" i="2"/>
  <c r="F13" i="2"/>
  <c r="F12" i="2"/>
  <c r="F11" i="2"/>
  <c r="F17" i="2"/>
  <c r="F22" i="2"/>
  <c r="F18" i="2"/>
  <c r="F21" i="2"/>
  <c r="F19" i="2"/>
  <c r="F20" i="2"/>
  <c r="B8" i="4"/>
  <c r="B10" i="4"/>
  <c r="B9" i="4"/>
  <c r="C19" i="2"/>
  <c r="C12" i="2" s="1"/>
  <c r="C6" i="2" s="1"/>
  <c r="C4" i="5" s="1"/>
  <c r="B7" i="4"/>
  <c r="C21" i="2" s="1"/>
  <c r="C10" i="5" s="1"/>
  <c r="B13" i="4"/>
  <c r="B12" i="4"/>
  <c r="B11" i="4"/>
  <c r="B7" i="7"/>
  <c r="B13" i="7"/>
  <c r="B11" i="7"/>
  <c r="B15" i="7"/>
  <c r="B10" i="7"/>
  <c r="B8" i="7"/>
  <c r="B9" i="7"/>
  <c r="B14" i="7"/>
  <c r="B12" i="7"/>
  <c r="B13" i="3"/>
  <c r="C13" i="3"/>
  <c r="D13" i="3"/>
  <c r="E13" i="3"/>
  <c r="F13" i="3"/>
  <c r="G13" i="3"/>
  <c r="H13" i="3"/>
  <c r="I13" i="3"/>
  <c r="B6" i="3"/>
  <c r="C6" i="3"/>
  <c r="D6" i="3"/>
  <c r="E6" i="3"/>
  <c r="F6" i="3"/>
  <c r="G6" i="3"/>
  <c r="H6" i="3"/>
  <c r="I6" i="3"/>
  <c r="B16" i="3"/>
  <c r="C16" i="3"/>
  <c r="D16" i="3"/>
  <c r="E16" i="3"/>
  <c r="F16" i="3"/>
  <c r="G16" i="3"/>
  <c r="H16" i="3"/>
  <c r="I16" i="3"/>
  <c r="B10" i="3"/>
  <c r="C10" i="3"/>
  <c r="D10" i="3"/>
  <c r="E10" i="3"/>
  <c r="F10" i="3"/>
  <c r="G10" i="3"/>
  <c r="H10" i="3"/>
  <c r="I10" i="3"/>
  <c r="B19" i="3"/>
  <c r="C19" i="3"/>
  <c r="D19" i="3"/>
  <c r="E19" i="3"/>
  <c r="F19" i="3"/>
  <c r="G19" i="3"/>
  <c r="H19" i="3"/>
  <c r="I19" i="3"/>
  <c r="B9" i="3"/>
  <c r="C9" i="3"/>
  <c r="D9" i="3"/>
  <c r="E9" i="3"/>
  <c r="F9" i="3"/>
  <c r="G9" i="3"/>
  <c r="H9" i="3"/>
  <c r="I9" i="3"/>
  <c r="B21" i="3"/>
  <c r="C21" i="3"/>
  <c r="D21" i="3"/>
  <c r="E21" i="3"/>
  <c r="F21" i="3"/>
  <c r="G21" i="3"/>
  <c r="H21" i="3"/>
  <c r="I21" i="3"/>
  <c r="B14" i="3"/>
  <c r="C14" i="3"/>
  <c r="D14" i="3"/>
  <c r="E14" i="3"/>
  <c r="F14" i="3"/>
  <c r="G14" i="3"/>
  <c r="H14" i="3"/>
  <c r="I14" i="3"/>
  <c r="B12" i="3"/>
  <c r="C12" i="3"/>
  <c r="D12" i="3"/>
  <c r="E12" i="3"/>
  <c r="F12" i="3"/>
  <c r="G12" i="3"/>
  <c r="H12" i="3"/>
  <c r="I12" i="3"/>
  <c r="B18" i="3"/>
  <c r="C18" i="3"/>
  <c r="D18" i="3"/>
  <c r="E18" i="3"/>
  <c r="F18" i="3"/>
  <c r="G18" i="3"/>
  <c r="H18" i="3"/>
  <c r="I18" i="3"/>
  <c r="B4" i="3"/>
  <c r="C8" i="2"/>
  <c r="C6" i="5" s="1"/>
  <c r="C4" i="3"/>
  <c r="D4" i="3"/>
  <c r="E4" i="3"/>
  <c r="F4" i="3"/>
  <c r="G4" i="3"/>
  <c r="H4" i="3"/>
  <c r="I4" i="3"/>
  <c r="B20" i="3"/>
  <c r="C20" i="3"/>
  <c r="D20" i="3"/>
  <c r="E20" i="3"/>
  <c r="F20" i="3"/>
  <c r="G20" i="3"/>
  <c r="H20" i="3"/>
  <c r="I20" i="3"/>
  <c r="B15" i="3"/>
  <c r="C15" i="3"/>
  <c r="D15" i="3"/>
  <c r="E15" i="3"/>
  <c r="F15" i="3"/>
  <c r="G15" i="3"/>
  <c r="H15" i="3"/>
  <c r="I15" i="3"/>
  <c r="B7" i="3"/>
  <c r="C7" i="3"/>
  <c r="D7" i="3"/>
  <c r="E7" i="3"/>
  <c r="F7" i="3"/>
  <c r="G7" i="3"/>
  <c r="H7" i="3"/>
  <c r="I7" i="3"/>
  <c r="B5" i="3"/>
  <c r="C11" i="2" s="1"/>
  <c r="C7" i="2" s="1"/>
  <c r="C5" i="5" s="1"/>
  <c r="C5" i="3"/>
  <c r="D5" i="3"/>
  <c r="E5" i="3"/>
  <c r="F5" i="3"/>
  <c r="G5" i="3"/>
  <c r="H5" i="3"/>
  <c r="I5" i="3"/>
  <c r="B11" i="3"/>
  <c r="C11" i="3"/>
  <c r="D11" i="3"/>
  <c r="E11" i="3"/>
  <c r="F11" i="3"/>
  <c r="G11" i="3"/>
  <c r="H11" i="3"/>
  <c r="I11" i="3"/>
  <c r="B8" i="3"/>
  <c r="C8" i="3"/>
  <c r="D8" i="3"/>
  <c r="E8" i="3"/>
  <c r="F8" i="3"/>
  <c r="G8" i="3"/>
  <c r="H8" i="3"/>
  <c r="I8" i="3"/>
  <c r="C17" i="3"/>
  <c r="D17" i="3"/>
  <c r="E17" i="3"/>
  <c r="F17" i="3"/>
  <c r="G17" i="3"/>
  <c r="H17" i="3"/>
  <c r="I17" i="3"/>
  <c r="B17" i="3"/>
  <c r="F8" i="4"/>
  <c r="F9" i="4"/>
  <c r="F7" i="4"/>
  <c r="F13" i="4"/>
  <c r="F12" i="4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K30" i="3"/>
  <c r="F13" i="7"/>
  <c r="F14" i="7"/>
  <c r="F15" i="7"/>
  <c r="F12" i="7"/>
  <c r="F10" i="7"/>
  <c r="F11" i="7"/>
  <c r="F9" i="7"/>
  <c r="F8" i="7"/>
  <c r="J30" i="1"/>
  <c r="J30" i="3" s="1"/>
  <c r="K30" i="1"/>
  <c r="L30" i="1"/>
  <c r="L30" i="3" s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F7" i="7"/>
  <c r="J4" i="1"/>
  <c r="L4" i="1" s="1"/>
  <c r="L17" i="3" s="1"/>
  <c r="J17" i="3"/>
  <c r="K4" i="1"/>
  <c r="M4" i="1"/>
  <c r="M17" i="3" s="1"/>
  <c r="J25" i="1"/>
  <c r="K25" i="1"/>
  <c r="L25" i="1"/>
  <c r="M25" i="1"/>
  <c r="J5" i="1"/>
  <c r="J13" i="3"/>
  <c r="K5" i="1"/>
  <c r="K13" i="3" s="1"/>
  <c r="M5" i="1"/>
  <c r="M13" i="3"/>
  <c r="J12" i="1"/>
  <c r="L12" i="1" s="1"/>
  <c r="L14" i="3" s="1"/>
  <c r="K12" i="1"/>
  <c r="M12" i="1"/>
  <c r="M14" i="3" s="1"/>
  <c r="J9" i="1"/>
  <c r="J19" i="3"/>
  <c r="K9" i="1"/>
  <c r="K19" i="3" s="1"/>
  <c r="M9" i="1"/>
  <c r="M19" i="3"/>
  <c r="J26" i="1"/>
  <c r="K26" i="1"/>
  <c r="L26" i="1"/>
  <c r="M26" i="1"/>
  <c r="J20" i="1"/>
  <c r="J11" i="3" s="1"/>
  <c r="K20" i="1"/>
  <c r="L20" i="1"/>
  <c r="L11" i="3" s="1"/>
  <c r="M20" i="1"/>
  <c r="M11" i="3"/>
  <c r="J19" i="1"/>
  <c r="L19" i="1" s="1"/>
  <c r="L5" i="3" s="1"/>
  <c r="K19" i="1"/>
  <c r="M19" i="1"/>
  <c r="M5" i="3" s="1"/>
  <c r="J14" i="1"/>
  <c r="L14" i="1" s="1"/>
  <c r="L18" i="3" s="1"/>
  <c r="J18" i="3"/>
  <c r="K14" i="1"/>
  <c r="M14" i="1"/>
  <c r="M18" i="3" s="1"/>
  <c r="J27" i="1"/>
  <c r="K27" i="1"/>
  <c r="L27" i="1"/>
  <c r="M27" i="1"/>
  <c r="J28" i="1"/>
  <c r="J28" i="3" s="1"/>
  <c r="K28" i="1"/>
  <c r="K28" i="3" s="1"/>
  <c r="L28" i="1"/>
  <c r="L28" i="3" s="1"/>
  <c r="N28" i="3" s="1"/>
  <c r="M28" i="1"/>
  <c r="J29" i="1"/>
  <c r="K29" i="1"/>
  <c r="K29" i="3" s="1"/>
  <c r="L29" i="1"/>
  <c r="L29" i="3" s="1"/>
  <c r="M29" i="1"/>
  <c r="J10" i="1"/>
  <c r="J9" i="3"/>
  <c r="K10" i="1"/>
  <c r="K9" i="3" s="1"/>
  <c r="M10" i="1"/>
  <c r="M9" i="3" s="1"/>
  <c r="J23" i="1"/>
  <c r="L23" i="1" s="1"/>
  <c r="N23" i="1" s="1"/>
  <c r="K23" i="1"/>
  <c r="M23" i="1"/>
  <c r="M23" i="3" s="1"/>
  <c r="J15" i="1"/>
  <c r="L15" i="1" s="1"/>
  <c r="K15" i="1"/>
  <c r="K4" i="3"/>
  <c r="M15" i="1"/>
  <c r="M4" i="3" s="1"/>
  <c r="J16" i="1"/>
  <c r="J20" i="3"/>
  <c r="K16" i="1"/>
  <c r="K20" i="3" s="1"/>
  <c r="M16" i="1"/>
  <c r="M20" i="3"/>
  <c r="J17" i="1"/>
  <c r="J15" i="3" s="1"/>
  <c r="K17" i="1"/>
  <c r="K15" i="3"/>
  <c r="M17" i="1"/>
  <c r="M15" i="3" s="1"/>
  <c r="J18" i="1"/>
  <c r="L18" i="1" s="1"/>
  <c r="J7" i="3"/>
  <c r="K18" i="1"/>
  <c r="M18" i="1"/>
  <c r="M7" i="3" s="1"/>
  <c r="J21" i="1"/>
  <c r="K21" i="1"/>
  <c r="L21" i="1" s="1"/>
  <c r="M21" i="1"/>
  <c r="M8" i="3"/>
  <c r="J24" i="1"/>
  <c r="L24" i="1" s="1"/>
  <c r="N24" i="1" s="1"/>
  <c r="K24" i="1"/>
  <c r="M24" i="1"/>
  <c r="M24" i="3" s="1"/>
  <c r="J11" i="1"/>
  <c r="J21" i="3" s="1"/>
  <c r="K11" i="1"/>
  <c r="K21" i="3"/>
  <c r="M11" i="1"/>
  <c r="M21" i="3" s="1"/>
  <c r="J6" i="1"/>
  <c r="L6" i="1" s="1"/>
  <c r="J6" i="3"/>
  <c r="K6" i="1"/>
  <c r="M6" i="1"/>
  <c r="M6" i="3" s="1"/>
  <c r="J13" i="1"/>
  <c r="J12" i="3"/>
  <c r="K13" i="1"/>
  <c r="L13" i="1" s="1"/>
  <c r="M13" i="1"/>
  <c r="M12" i="3"/>
  <c r="J7" i="1"/>
  <c r="L7" i="1" s="1"/>
  <c r="K7" i="1"/>
  <c r="M7" i="1"/>
  <c r="M16" i="3" s="1"/>
  <c r="M29" i="3"/>
  <c r="J22" i="1"/>
  <c r="L22" i="1" s="1"/>
  <c r="N22" i="1" s="1"/>
  <c r="K22" i="1"/>
  <c r="M22" i="1"/>
  <c r="M22" i="3" s="1"/>
  <c r="J8" i="1"/>
  <c r="J10" i="3"/>
  <c r="K8" i="1"/>
  <c r="K10" i="3" s="1"/>
  <c r="M8" i="1"/>
  <c r="M10" i="3"/>
  <c r="D45" i="3"/>
  <c r="D47" i="3"/>
  <c r="D51" i="3"/>
  <c r="D43" i="3"/>
  <c r="D50" i="3"/>
  <c r="D49" i="3"/>
  <c r="D48" i="3"/>
  <c r="D46" i="3"/>
  <c r="D52" i="3"/>
  <c r="D44" i="3"/>
  <c r="F11" i="4"/>
  <c r="F10" i="4"/>
  <c r="M28" i="3"/>
  <c r="M30" i="3"/>
  <c r="L9" i="1"/>
  <c r="L19" i="3"/>
  <c r="N36" i="3" s="1"/>
  <c r="L11" i="1"/>
  <c r="N11" i="1"/>
  <c r="L17" i="1"/>
  <c r="L15" i="3" s="1"/>
  <c r="C18" i="2"/>
  <c r="C13" i="2" s="1"/>
  <c r="C7" i="5" s="1"/>
  <c r="C22" i="2"/>
  <c r="C11" i="5" s="1"/>
  <c r="C20" i="2"/>
  <c r="C9" i="5" s="1"/>
  <c r="C17" i="2"/>
  <c r="C14" i="2" s="1"/>
  <c r="C8" i="5" s="1"/>
  <c r="K18" i="3"/>
  <c r="K14" i="3"/>
  <c r="L21" i="3"/>
  <c r="N38" i="3"/>
  <c r="K16" i="3"/>
  <c r="K6" i="3"/>
  <c r="K17" i="3"/>
  <c r="J8" i="3"/>
  <c r="K11" i="3"/>
  <c r="K5" i="3"/>
  <c r="K7" i="3"/>
  <c r="L8" i="1"/>
  <c r="N8" i="1" s="1"/>
  <c r="N17" i="1"/>
  <c r="N32" i="3" l="1"/>
  <c r="N29" i="3"/>
  <c r="N6" i="1"/>
  <c r="L6" i="3"/>
  <c r="N34" i="3"/>
  <c r="N13" i="1"/>
  <c r="L12" i="3"/>
  <c r="L8" i="3"/>
  <c r="N21" i="1"/>
  <c r="L4" i="3"/>
  <c r="L16" i="3"/>
  <c r="N7" i="1"/>
  <c r="N18" i="1"/>
  <c r="L7" i="3"/>
  <c r="N35" i="3"/>
  <c r="N31" i="3"/>
  <c r="L10" i="3"/>
  <c r="L10" i="1"/>
  <c r="L9" i="3" s="1"/>
  <c r="N14" i="3" s="1"/>
  <c r="L5" i="1"/>
  <c r="L13" i="3" s="1"/>
  <c r="N13" i="3" s="1"/>
  <c r="J16" i="3"/>
  <c r="K12" i="3"/>
  <c r="K8" i="3"/>
  <c r="L16" i="1"/>
  <c r="J4" i="3"/>
  <c r="J5" i="3"/>
  <c r="J14" i="3"/>
  <c r="N8" i="3" l="1"/>
  <c r="N17" i="3"/>
  <c r="L20" i="3"/>
  <c r="N16" i="1"/>
  <c r="N30" i="3"/>
  <c r="N16" i="3"/>
  <c r="N33" i="3"/>
  <c r="N11" i="3"/>
  <c r="N4" i="3"/>
  <c r="N15" i="1"/>
  <c r="N12" i="3"/>
  <c r="N6" i="3"/>
  <c r="N21" i="3"/>
  <c r="N26" i="3"/>
  <c r="N22" i="3"/>
  <c r="N23" i="3"/>
  <c r="N25" i="3"/>
  <c r="N24" i="3"/>
  <c r="N7" i="3"/>
  <c r="N19" i="3"/>
  <c r="N27" i="3"/>
  <c r="N10" i="3"/>
  <c r="N18" i="3"/>
  <c r="N5" i="3"/>
  <c r="N15" i="3"/>
  <c r="N37" i="3" l="1"/>
  <c r="N20" i="3"/>
</calcChain>
</file>

<file path=xl/sharedStrings.xml><?xml version="1.0" encoding="utf-8"?>
<sst xmlns="http://schemas.openxmlformats.org/spreadsheetml/2006/main" count="148" uniqueCount="77">
  <si>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</si>
  <si>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</si>
  <si>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</si>
  <si>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</si>
  <si>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</si>
  <si>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</si>
  <si>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</si>
  <si>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</si>
  <si>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</si>
  <si>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</si>
  <si>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</si>
  <si>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</si>
  <si>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</si>
  <si>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</si>
  <si>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 </t>
  </si>
  <si>
    <t xml:space="preserve">kvalifikācijas spēļu rezultāti </t>
  </si>
  <si>
    <t>pēc 4 spēlem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</si>
  <si>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</si>
  <si>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</si>
  <si>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</si>
  <si>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</si>
  <si>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</si>
  <si>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</si>
  <si>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</si>
  <si>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</si>
  <si>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</si>
  <si>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</si>
  <si>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</si>
  <si>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</si>
  <si>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</si>
  <si>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Edgars Poišs</t>
  </si>
  <si>
    <t>Toms Pultraks</t>
  </si>
  <si>
    <t>SPELE</t>
  </si>
  <si>
    <t>Maksims Jefimovs</t>
  </si>
  <si>
    <t>Ivars Lauris</t>
  </si>
  <si>
    <t>Artūrs Perepjolkins</t>
  </si>
  <si>
    <t>Mārtiņš Vilnis</t>
  </si>
  <si>
    <t>Jānis Bojārs</t>
  </si>
  <si>
    <t>Sigutis Briedis</t>
  </si>
  <si>
    <t>Olga Morozova</t>
  </si>
  <si>
    <t>Karina Petrova</t>
  </si>
  <si>
    <t>Meneša Amatieru 9 PIN Čempions</t>
  </si>
  <si>
    <t>LAST CHANCE</t>
  </si>
  <si>
    <t>Vards, uzvārds</t>
  </si>
  <si>
    <t>Rezultāts</t>
  </si>
  <si>
    <t>Marta FINĀLS</t>
  </si>
  <si>
    <t>celiņš</t>
  </si>
  <si>
    <t>DESPERADO</t>
  </si>
  <si>
    <t>04A</t>
  </si>
  <si>
    <t>Vladimirs Pribiļevs</t>
  </si>
  <si>
    <t>02A</t>
  </si>
  <si>
    <t>10A</t>
  </si>
  <si>
    <t>07B</t>
  </si>
  <si>
    <t>08B</t>
  </si>
  <si>
    <t>01B</t>
  </si>
  <si>
    <t>07A</t>
  </si>
  <si>
    <t>04B</t>
  </si>
  <si>
    <t>Matīss Mūrnieks</t>
  </si>
  <si>
    <t>06B</t>
  </si>
  <si>
    <t>Evija Vende-Priekule</t>
  </si>
  <si>
    <t>02B</t>
  </si>
  <si>
    <t>01A</t>
  </si>
  <si>
    <t>Jeļena Šorohova</t>
  </si>
  <si>
    <t>Kristaps Liecinieks</t>
  </si>
  <si>
    <t>06A</t>
  </si>
  <si>
    <t>04C</t>
  </si>
  <si>
    <t>10B</t>
  </si>
  <si>
    <t>06C</t>
  </si>
  <si>
    <t>08A</t>
  </si>
  <si>
    <t>Edgars Vilnis</t>
  </si>
  <si>
    <t>Aivars Dolgis</t>
  </si>
  <si>
    <t>Valdis Skudra</t>
  </si>
  <si>
    <t>09A</t>
  </si>
  <si>
    <t>09B</t>
  </si>
  <si>
    <t>CROSS LINE IR</t>
  </si>
  <si>
    <t>CROSS LINE NAV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</si>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</sst>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1" formatCode="\+0"/>
  </numFmts>
  <fonts count="42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family val="2"/>
    </font>
    <font>
      <sz val="34"/>
      <color indexed="10"/>
      <name val="Arial"/>
      <family val="2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i/>
      <sz val="10"/>
      <name val="Arial"/>
      <family val="2"/>
    </font>
    <font>
      <b/>
      <sz val="8"/>
      <name val="Arial"/>
      <family val="2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b/>
      <sz val="28"/>
      <color rgb="FFFF0000"/>
      <name val="Verdana"/>
      <family val="2"/>
    </font>
    <font>
      <b/>
      <i/>
      <sz val="20"/>
      <color rgb="FFFF0000"/>
      <name val="Verdana"/>
      <family val="2"/>
    </font>
    <font>
      <b/>
      <i/>
      <sz val="24"/>
      <color rgb="FF0000FF"/>
      <name val="Verdana"/>
      <family val="2"/>
    </font>
    <font>
      <b/>
      <i/>
      <sz val="28"/>
      <color rgb="FFFF0000"/>
      <name val="Verdan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221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221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5" fillId="0" borderId="0" xfId="0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221" fontId="8" fillId="0" borderId="10" xfId="0" applyNumberFormat="1" applyFont="1" applyBorder="1" applyAlignment="1">
      <alignment horizontal="center" vertical="center"/>
    </xf>
    <xf numFmtId="221" fontId="8" fillId="0" borderId="2" xfId="0" applyNumberFormat="1" applyFont="1" applyBorder="1" applyAlignment="1">
      <alignment horizontal="center" vertical="center"/>
    </xf>
    <xf numFmtId="221" fontId="8" fillId="0" borderId="13" xfId="0" applyNumberFormat="1" applyFont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8" fillId="3" borderId="2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textRotation="90"/>
    </xf>
    <xf numFmtId="0" fontId="20" fillId="0" borderId="2" xfId="0" applyFont="1" applyBorder="1" applyAlignment="1">
      <alignment vertical="center"/>
    </xf>
    <xf numFmtId="1" fontId="25" fillId="5" borderId="2" xfId="0" applyNumberFormat="1" applyFont="1" applyFill="1" applyBorder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1" fontId="27" fillId="0" borderId="2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21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1" fontId="31" fillId="5" borderId="2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/>
    </xf>
    <xf numFmtId="0" fontId="27" fillId="0" borderId="2" xfId="0" applyFont="1" applyBorder="1" applyAlignment="1">
      <alignment horizontal="center" vertical="center"/>
    </xf>
    <xf numFmtId="0" fontId="35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36" fillId="0" borderId="0" xfId="0" applyFont="1" applyAlignment="1"/>
    <xf numFmtId="0" fontId="37" fillId="0" borderId="0" xfId="0" applyFont="1" applyAlignment="1"/>
    <xf numFmtId="0" fontId="38" fillId="0" borderId="0" xfId="0" applyFont="1" applyAlignment="1"/>
    <xf numFmtId="0" fontId="23" fillId="0" borderId="0" xfId="0" applyFont="1"/>
    <xf numFmtId="0" fontId="2" fillId="6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9" fillId="7" borderId="2" xfId="0" applyFont="1" applyFill="1" applyBorder="1" applyAlignment="1">
      <alignment horizontal="center"/>
    </xf>
    <xf numFmtId="0" fontId="39" fillId="6" borderId="2" xfId="0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4" borderId="24" xfId="0" applyFont="1" applyFill="1" applyBorder="1" applyAlignment="1">
      <alignment horizontal="center" vertical="center" textRotation="90"/>
    </xf>
    <xf numFmtId="0" fontId="13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 textRotation="90"/>
    </xf>
    <xf numFmtId="0" fontId="24" fillId="0" borderId="2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E9CE8050-9FD1-4810-A995-9B7BA3145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B17EE14A-DD02-4079-A71B-C9EE03FC9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4A250453-BD3D-4197-A9E9-ABCBE731C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B6E3CF0B-0563-4954-90CC-E472F9E55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FDD3C9E1-111E-45FF-84E5-120827192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4C86FDF-67F5-4351-B46A-71B77D436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EF0CDE73-13BD-4193-85A9-BFD35EE86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49530</xdr:rowOff>
    </xdr:from>
    <xdr:to>
      <xdr:col>5</xdr:col>
      <xdr:colOff>0</xdr:colOff>
      <xdr:row>5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A261E1DF-672C-4D8E-A989-8A0952D10C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7D69BEE3-C0B1-4B63-9E12-0D4A600FC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B2887C63-2D39-40AA-9B11-9844B0012C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55E0EBBC-7FB5-47BE-B409-C249C546F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84C0DB2B-1BD6-41A7-90FF-6AD833412B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505F77AD-E0B0-49B1-88AC-9E724EFF1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5FFDCC01-C031-4946-A689-366353CB9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98A32DE3-23A3-42B0-9895-026B71929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4D854CA8-3710-41D9-B405-2AEC74E5D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E6E0B6D3-DE55-43AC-B6E7-61690D7D2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E89BD39A-D5EF-4A89-A841-2FFF9AA1C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82277450-BACB-41BA-A6E7-F5EA8E2B1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F290582E-B7C5-43C0-A2D0-4B9634515C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B580C0FA-594C-461A-80FF-FD875F11B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4F0E83C3-7D46-4C90-B1D0-93C170DD5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D37F764D-2895-44BB-B658-6BC45219C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3328DDDB-E5B7-4491-89F5-8880410B00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4A6875C7-AF16-4FDD-AD04-2C1C3EFFF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AEA101E3-78D8-479C-8D8F-057A4A27D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21C8F979-D4A4-48F6-B0A0-1FE1B97BD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017488D7-A5BF-48E5-8E41-B5ABBAF5F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208D996B-E5C8-4684-AFBF-7E4C35D72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3CF2100E-3F06-4603-AECF-64DA04063B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D7D881A1-80E0-4A91-A6A4-08871735C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F4DC88AE-59A6-4752-862D-1AF5DFAFC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A1F31D67-5BDD-4117-BADE-5F01B11A69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824AC4E2-6E70-4347-9A00-22896B504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AB9FB2DB-DE0E-4845-B95C-B0726798C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A574CA46-AF8C-497C-992E-C3E95F4356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6F701742-519A-4234-8A75-47D4F08FD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813EF2B5-D468-4F1E-AAE4-713D2DE14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15A02CD7-41F8-40F4-B266-0E3D827D7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94F5167B-26A5-46B8-9A1E-F82DA710D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2042CFF3-E59E-4EFB-A97B-88A6833BE4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8418DD2A-343D-4A29-ACCB-EDFA8B695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2781D4A9-79E1-412F-A5F3-23C66E054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A2AC85B4-4255-4B78-9740-129273368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A581EC4B-FA64-42D6-BF76-0B885B619F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4D0A1597-61E5-467B-9552-46501E61B1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89476BF3-89FC-4C55-8380-E42278BAB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B0B65302-63F0-4621-9312-6E5F3BECA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BCADE719-0FD8-4336-A1C9-31E621F4A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08835443-492A-4497-A858-7F1F232641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EAE5759C-8B14-448B-BFC4-7B13BC9F34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5024629A-2AFE-45A5-B9CA-342FC6557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1FEF6842-DD53-4B71-B91C-E1CA6ADAF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61D3C482-1329-4724-B2ED-A2A577045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CCDFE6AA-68FF-4E07-BFE2-8A9B76BD5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1E2CFCC1-50F6-4146-8FBB-2846A055B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3BE17E13-603C-4A88-8C29-ED522003F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5173D966-D36A-415F-82BC-1014C6FCE0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A9B46DE7-A9A2-4801-8FCA-DFCEFEC645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06519A95-EE17-4116-BF35-E83111352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0C7581A9-A3BC-426E-AC55-76A41ED50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2D1C6E68-82E5-4EDD-A7B4-B475C5124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431D81A5-7C5E-4FE7-BB87-DD66AE3BE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C014CC67-22C7-447D-9EC5-FD0EAD651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FA9D4F36-4B24-4CF7-8380-1BD3CAE9C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E4B3EB72-9C89-4D9F-97D4-A8E08868EF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5512D2C5-670A-40B1-870E-4C605C53D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1B663432-AB9B-43F0-B169-E8B45B97E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A24D97CA-A7E4-4CC9-BBDC-7A23E85EE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EC4EF4E1-ED92-47F2-8ED0-F318F57D1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70FC38D9-EA7E-4935-962C-FAEEF58B5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1C4B19DB-5C4F-48CC-B63F-94FB8AF2C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20F153E9-7BB4-42B3-B4A9-4D968D7713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A31E8BF1-7D66-401E-89F5-917954198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0DF8FD70-DEAB-46B4-A40B-2070B4BB3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6A634F55-367A-4561-B698-5841E7262D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A2B381E4-CC52-4D48-BFD5-AD7373C4C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1F893BC4-A15F-41E3-B181-38A797A1AB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7F28417A-C40F-443B-AF7E-9687468295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828016AC-1DFC-4157-919C-3886E8672D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12E70208-DE11-42BD-AD58-A4557C8D8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DEBCD40E-7201-4FBC-834D-CCDE3F12AD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78259637-94DE-47D3-8D7C-9D8A08BCA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42AFB0DC-2C36-4FD1-8040-35A1E48ED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902BBE21-3480-41B7-98CD-3462B66B0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203D881D-DB05-415C-B518-D353442582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1AC78400-D840-4246-9EBC-0F6209053B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C363309C-CA6A-44CB-B5D8-CFE7A25BE9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200ED57C-6F39-4A74-A395-181B993CC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C80D4048-9E43-4EC7-AD1C-C569AAF67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DAEACB26-A720-4FCB-B95B-EDE05DD9E8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A1B03709-AC78-47EF-B774-D58864690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675B6C01-5EF8-4B77-90A1-E6E786F5F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8C5D3F54-99BA-41C7-8F87-C3B0FE3B0C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54C95AE8-F858-41FF-9DDD-5CAEE7F0D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DAB66F8C-378E-423C-A323-A2666527D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4F4B07F2-B3D9-4606-BA1A-0373E1452C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22CF7E69-277B-40B4-8821-F6CBD9C30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0317BFFE-F9DF-4955-A9CA-32E1F6A26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9346EC92-C956-46AC-B01C-6DCFE0B53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0D6FB566-1AA6-43B3-BECF-7357EE216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AC7A61E5-2526-422D-AF73-9DD6F61B3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7818C6EF-D499-409A-AC7F-70B5F8240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947A25EE-F82F-4FDF-9CF5-A3FEE3116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CC3C1A87-096E-4BCC-9604-4A3E0F4F57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88B77017-4221-4169-9199-1779D6752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FDEEE40C-66BC-46C8-ADA1-7EE6FA25D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F5036F3F-DCB2-444F-82B4-A30D4868E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83B656F1-E339-44F5-A308-BC830EB3F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E6939044-44B4-40AF-AB74-F84449B8A1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97085D2C-AA89-4288-B177-65CBC526C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8498275A-CBBC-436A-9B8F-7BCD3ABCD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4A62C84E-64BF-4541-9CEA-0BDA7FF04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D56A6764-940F-4FBF-8457-725DFE713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DC71BEF1-226F-40D7-B88E-97A685DCF2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23AE1435-05FF-45AC-986B-C7B824F354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47625</xdr:rowOff>
    </xdr:from>
    <xdr:to>
      <xdr:col>5</xdr:col>
      <xdr:colOff>0</xdr:colOff>
      <xdr:row>6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1FEE1A3C-1EFF-4DE0-8A5F-67DB328F2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49530</xdr:rowOff>
    </xdr:from>
    <xdr:to>
      <xdr:col>5</xdr:col>
      <xdr:colOff>0</xdr:colOff>
      <xdr:row>6</xdr:row>
      <xdr:rowOff>242014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399CB2C3-6635-4426-A58A-B8626BB519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EC6909ED-3C50-4266-8570-6382867FE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F878A40B-0698-4ACF-A38C-8FB7F90263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43B720D8-73E1-4543-8461-5C32B6EB5D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FBCE1E54-38FD-4AE3-B9F8-F0CB690F35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5609E704-1166-492B-AD21-7EF6AFF05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436FC26E-B345-4C75-8130-A1BA92F98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720DA0FE-CCAB-44F7-B442-728974EA91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9AC06D5E-C596-4869-BDFB-EC17D3326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7C750D1A-33C6-4998-87E6-F658A11991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589E90F6-986E-48B7-91CA-2E25C5F40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920F48E3-E644-410B-844C-EFFE9D192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C2A29AE0-4786-4B7F-9164-0A4AFC95E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D8507B16-52FA-4E59-8F64-2A98DBEA1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8A05C1D9-D476-4522-AB59-123E1D7F1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FCA0159C-01D8-46F0-8689-DC8862A75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51A9739E-A03C-43F8-940D-B218AD5EC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F2B14CA4-9FC7-459A-9A53-2761F9A71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42E85A69-D8F0-4021-8E68-F65857352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3D280FC0-7A3C-49C4-9084-CF87B7FE04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B653049D-1ED7-4324-B577-5DE0869ED7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554FB53A-C9D8-45BA-861F-046FEEAC0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734CD24C-FCAE-439F-9E55-83B7767598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EB85E550-6133-4B39-8202-EB91D4D6D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6CBF0C33-375D-45D8-80F9-F8A757A34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9A2F63B5-ED83-4E09-8682-AB41AD06D9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AF120CC9-98C6-4C02-9FA7-67A7C1D67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FBE7C768-F451-4AC5-AC02-50FA60ECB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380E03FB-C9B6-454F-8402-AEEC4946F3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30A3ABC4-4395-4A31-8328-69B4F44B8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2475A3A2-B80C-47AB-AD59-2EF8952C1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372D908B-6AFB-46D2-A0FB-9D55DA316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5D3425D5-CC36-4012-AB50-05A8A5DCAB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CD80E2CC-42F5-4979-8A75-9C2999491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22CE7EB8-3ABC-45CC-80BF-F53A22BDA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21F716AD-5F94-4BE9-AEE8-86BC5BC01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9BEE6B76-271A-46CF-9412-846834A88C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19884C61-8107-4C21-972A-5378C747A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764817CA-97B4-4113-ADDE-205FD6C352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7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077A62A3-D236-45FE-85D3-ABEF0F343F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49530</xdr:rowOff>
    </xdr:from>
    <xdr:to>
      <xdr:col>5</xdr:col>
      <xdr:colOff>0</xdr:colOff>
      <xdr:row>7</xdr:row>
      <xdr:rowOff>242014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4F71AA61-62A9-4881-B627-24D6C5AF3D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22457856-F9B2-4D39-811B-349B3A0B7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F7F049D3-887A-4AF3-8153-756C9C025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6A53521B-CBE5-4315-A8CC-9CE4C66A91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F118BFBD-98CD-4D08-9B5F-4DDEBB9B6B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BCA3EA3A-31D0-4554-ABA4-974E64986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8A210547-BC54-4CB1-920D-5BF410CAA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711754B9-64DF-4D58-B249-667500138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4A914337-29DE-4F69-9746-7DBE5C9D8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85EC6E44-C161-4C9B-B8E2-10C68D7687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C27469EA-0526-461B-A417-AD931BA68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413B867D-AEB9-41BE-9E80-E28A3B9F6C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E05FF522-1D52-4E29-A338-AE4E05B81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9DD6EA45-FFF1-4497-8F44-BDB44FBD3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242014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F498FA8B-2C38-416D-B156-297F1746C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A338EBF4-C346-45CE-98B3-B188D954D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6A05F531-4734-49A9-82DD-E4D4B0A31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ED7B1DE6-5765-448C-A9E9-483867013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B9B932CF-47F8-47C7-B183-17AD024D4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017E4173-41CE-46E1-A65D-43D8078CA0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6EDFE2CF-DD65-4224-ABB6-3186ACFCA6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6017F180-0E28-440F-962E-37826FDFA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1C90D3DB-F97C-4266-9F2A-F67A4B39C6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709821E1-6851-4BF5-8DD1-29DB274570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304952E1-7086-4882-A887-CF71FC693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B69BBEF7-0826-44CD-A815-447C5885CA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3D30BD83-08A1-49DC-8E94-EBD929F4B3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B2691193-54EA-4AAC-A57B-F706B090B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242014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6CE3A02F-DE7A-401D-835D-31971703B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F3837D81-ECD6-4A87-82D7-F88493557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CDE62FB6-FB4F-4523-B7C0-70D4BBE89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934288F9-B4A8-48B4-AB62-64DA80C53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96D873D2-AFEB-4FDF-B2E1-8CAC4C7F8E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D218F7C3-6B05-400B-BF02-EC9A7D6A3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2E69095B-7CAF-48B6-9808-8AB79621B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32D222C2-1DF6-4E75-AE13-85AE3C3829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43695A6A-165C-46FF-AC50-F8EE066D1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1603B906-8594-4880-BA02-EC6883926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F44AD79C-046C-40B8-8004-D30F837FD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672D8EC6-A819-4436-A91E-0B2E2732D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FA7A6254-395B-47EE-9288-57055DE7F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6867D137-E3BC-4475-967A-AD57D4721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242014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F94EE6AF-EC95-4BED-8DA1-6B8D1F793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231E6126-70B5-41FD-B71A-4F5F40B54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3EA258C5-CDFA-4B6A-BB02-46423831F6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DB9C2D4B-0CBA-4901-87BB-B10D972DB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D216DD9E-9631-43CE-844A-66C00202DF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571C22F7-0895-4477-A5F6-1C818F340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C8E13602-8834-49D3-AB2E-A0E568CB4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F80F700F-AF5D-4689-83DA-DF431824B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F10A0733-AFF5-4466-9E6F-3B99A7A52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696C643B-BEE1-4D38-8AE7-0110FD08A4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5F742855-1141-45AD-97E7-9A83A5FF3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8E753E7D-D6D2-409C-AB55-949AD8F04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91ABE329-D01C-42DB-BBAE-869009021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3FAA5E2D-27BE-4FD4-9ECA-C372AA7F7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242014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CB78F397-C4AB-4962-AB56-84880CF74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3BFAD43D-F083-4069-BE71-A750D8746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C6CC81E0-A191-4752-8846-69BBF9C77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D7EE26DA-D584-443C-8C4E-E667221FF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BD543616-1C79-458C-81B4-C69089537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DEFD82E1-D9AB-4EBD-AA03-AC103EF50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A708524C-29FA-4F99-9247-FDF3E295C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7023CE6A-1BB1-4EEF-A12D-DDFB223DF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C126D844-0210-4A81-8F43-BE8F34A520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996C81B0-5C3B-476E-A834-5D7CF210B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55AFF379-AAFF-4250-85FB-09264DA9E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D93BC3F-6EC7-4899-818B-E041F72E2B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8836653E-F799-402C-A7B8-F7F3579029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3BA46DB6-7DD6-4F62-BD59-C1885EB52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0B4D189F-895B-4EEA-8DDB-ED6F71B86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0054772A-7923-44CE-B22D-2FA7C4A60F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886E94B2-5A04-4AE5-AB6C-428637E2E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A1ED7FF9-7B87-4141-A82B-7E846FE60C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C8B21C03-9AA8-4AF0-AB5A-F388423D77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6566B051-9621-4F72-BEE4-117CD7FA1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37297DC2-017B-4D7A-B417-BC1DC85C2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A67EC80C-84B7-4E20-97CD-5509BFA2C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37540322-587F-4C4D-9211-2C584ACDD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2ADC0EC1-B971-4042-A10E-BC6FC220C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905C476B-2610-410F-A5DF-96D1E8AC3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F0963E30-F693-4EEA-9BAA-60492322E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B701580C-872F-4118-8061-FE1D26E07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727502DB-F333-43C3-8430-CC9941F44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9D22A481-427D-4311-8425-235763FBA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36A097FB-81D1-4735-8769-CBC82805E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33880F8B-44A7-417C-8F7F-CA8B26657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EC5AA553-0E96-42A6-904D-CD30015625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001441E7-6919-4487-B1EE-1BDD920DE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5EA021E7-6F49-4737-8EDD-0B022BDC8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AF31B647-78C5-4330-97F0-17415CD2D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C3D5C121-5064-4F6B-A8FE-2092E6193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2614F5F3-5E06-46BF-A10C-78784F106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2B61A74C-384B-4916-B3E4-D3F166C7B9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242014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56F2C496-952F-4D49-A240-A04F94CDE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972895CF-69E9-4AA0-BDD1-7EDD50976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B7C6A1FC-3901-4116-88B6-F1664D459C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8821281F-2E94-4A46-AC63-92778516D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AB3ECB71-46D1-4D6E-8191-6EE4976D6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0F0CE7C2-3C9C-404F-AB7D-8C1E1CFC4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5524B2F1-A126-4167-8305-021452148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4C22CA93-9D9E-4C87-92DD-62ECDFCD4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139719E1-761B-4482-8C27-50EAA4E6A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65F759FA-9415-420F-836B-80A25661D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243AB815-511A-490C-BAB7-B1DC8A182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3B028B37-9096-48A8-B79C-43094AF32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961AAFBD-0E59-4F45-ABE9-60980BFCC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F93F8F91-80D7-470D-B9A8-267C47497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D9C7EA98-E92E-47B6-8D20-EA780AC63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623E8DF1-0AAB-4E86-B809-E9C591FEF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F377D51D-0255-4344-AE42-66ACDB35A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3DD30624-2F83-4A80-819D-74827E0B3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D3E78695-913F-455B-9998-03FE1B71D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DF3885FF-2290-4D60-8C7A-1FFBE28F89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F5D23478-0987-4909-9D6E-E4023E70B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38EF1D6F-4588-4E16-8424-B7F101817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A2058490-A9E5-499C-A6DF-65019D56C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62B04412-BE33-4E55-8C55-ECCB9DD44F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AE97A81A-4348-49CC-843B-D79786229E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A180295B-36C5-497D-9111-6FFB12BAC7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29958128-563B-40B2-A354-90985A650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1908B6FA-319D-44A3-A3DB-E6DC67B4A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9C3CB4B8-4D03-46C5-996C-A964249921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CAE6E954-5DD9-4E00-997F-D63A0F6C8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0D9B400C-851A-4B49-94C1-22329E216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E6B56C83-8E7B-4DD9-974F-0D6EAF13D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78FA01EA-113D-45B6-9528-B6CB34BA3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C06FDCA0-C6BC-4F06-BE17-A0E30F799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EE9DE5E6-CBB3-4F10-A885-334FD782F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61DE7B84-EC2F-46C8-A015-4F252EF9C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DCD65524-D549-4B55-907F-7951010EE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79AF79B2-E14D-446A-BFD4-0DEAA5E760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242014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BF07D5A1-33FC-4DD2-A2F6-F9966E8BD8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2CDC775A-7456-48BF-A009-586C544D5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8959AA48-0543-42C3-8E6A-021DE9CA1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2CC82E84-BC6A-476E-A69A-C1CEE9C4B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CA4D8F18-6803-47E7-ADC3-033C3B071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989EA499-179B-4ED7-806D-78A8F44AC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63D9DA08-BCC4-4915-BCE3-C92E2D89B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9AB6C63F-4ECC-4CB6-830C-999EE52C9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6C9884F8-DF88-489C-B651-230C292C2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84D6D673-A659-4B9C-9986-D375603477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4ED3B2CA-A297-4457-841D-569C25EC9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A9444641-B8A8-4A8C-99F0-8DF97CBBAA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0445832F-A57B-4478-9705-06BE1E2A27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39D1E02C-63E5-44E9-8767-AF3AFE0EA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1170EC04-3BA8-4B4C-9814-2EFAAE9D4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6E353372-1CEE-4A46-8242-AD7802365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762D8569-6D37-4BE2-A7C6-0FBCCD940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411CE126-B9B4-46D0-AAF4-6FD3173B5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8B98220A-76D9-46E3-9D23-60A17A37B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33166F21-4516-490B-B7A0-930DC2B8A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A23CC8E1-4C20-413F-8E4E-95C5C58BF7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C41A31D5-8A98-4F34-87F2-9EDB7CC9C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8EF4B331-BF8C-48D5-A904-523A612D2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18DF0AD7-8DE1-4B56-8915-6E1A369D5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09A96BCB-DCFD-40F9-9D17-CD4503754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BF95CDA4-1F15-4749-8975-78447067F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DC22F4D1-2197-4602-8395-B6F626973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97D1FB90-3701-47EC-8896-0F76F6908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B9130B84-2397-4DB9-A6AC-3DAFF944E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CF336D64-7398-44EA-9653-DD55C0A60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8CCBEC2E-EE6F-4E2D-8A53-661A0DBE2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12AB04A5-D4A2-447C-8CE3-3F1C2125B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32E8DBE3-6784-470B-950D-5543E59C8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891AF18D-5BDD-41ED-B5B6-66F346B19D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6175C09B-E76F-4342-9E8E-EE080AF5B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91F6CD39-F36F-49B1-A812-45548008F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231ADF8D-E976-48A5-8789-54002B1A6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A8F5EAB3-F5B6-493D-80A0-C3C64517BA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242014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E2889434-C381-42D2-9E28-5BE017E54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47625</xdr:rowOff>
    </xdr:from>
    <xdr:to>
      <xdr:col>5</xdr:col>
      <xdr:colOff>0</xdr:colOff>
      <xdr:row>5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EBE26D8A-E57C-49BC-84A5-533F5B00A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5</xdr:row>
      <xdr:rowOff>49530</xdr:rowOff>
    </xdr:from>
    <xdr:to>
      <xdr:col>5</xdr:col>
      <xdr:colOff>0</xdr:colOff>
      <xdr:row>5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EDC5E1AA-B43F-4F20-90CC-C288BCC17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35FAEE05-5D93-40A3-9F98-78B71EB8D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15406471-599D-4D15-A73D-33FF58D0B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A9A34F03-2F6C-4D04-AD28-4360A14A1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8B4729B3-C528-4664-B992-213992451C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0F97DDA4-6429-4A9A-B6A8-1CB896969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282193DB-54CC-4882-B3DD-7B3342BD0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42F4EC6D-DE72-4925-B937-113B5D43D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4C3782E3-34CF-4B78-9411-24D211EA0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897FA137-B597-458D-9520-C4CECE668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E4EC63FF-CD14-4F41-B43B-2D86EAEB2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33B338C5-1DD3-4BB8-AD56-6547639E1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49700623-CCB2-41B7-AC51-2535BA46E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3272A9C8-C955-4AD8-891C-FCC692958E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BA33A791-E8E3-4D24-B8B4-9CD54D63ED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F93E6917-664A-4874-9A43-0639DF6F76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A4D7ABA3-05A4-49C0-9030-8890E4F64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A58A6C02-7E7D-430B-A05F-425497484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C8E29711-9D6E-4F0A-A033-00FD8EA27E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10776B31-45DC-4BD6-9CAB-7CCAB30AC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8C0C8533-8202-47F1-AD71-2549E905F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C79F6C00-7333-4CF6-8187-F75882DBEE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92E9C0C7-607B-413E-9633-0456E4D2B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BB4A010D-F54F-437C-8630-C48B89B6C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FD8A8DBB-DF2C-4F17-8DA1-EBB1D5E57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A31B012D-08CA-4A9F-98B6-BC640E0DC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19BDEDBA-143A-417B-B524-0B5F6F05C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F16A54CB-DDA2-42D8-A091-D951B27F8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BE8F8161-BB5A-4676-971B-0467B8C0D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4A3B3A1E-0523-4F1A-882F-A6C1D11D9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93B01088-F754-40A2-8B02-EAAE3EFC7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DE9690FE-A381-4914-83CF-05410B212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537EED71-7CF9-4972-857E-6B26A4889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C3824993-31D2-428C-9F7B-CBA42E3A8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9EAF4A46-D31E-4E50-AE99-BBDAFC407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DFA215B1-B7F6-4EE3-9AE7-BA7EC3784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94400827-9184-4122-9EB1-10B0A9898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D415EA07-1F1E-4E94-94B6-37CFACD13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FF1E43F5-F700-4C2A-AFF1-29A1B955A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CF0B171A-3420-4087-8630-0A4F92D12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C4013E2A-42A3-4CE2-B990-F8DB8E8F68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68376E0D-1A6A-41A2-BB72-0B35B332F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28776720-54F2-47B2-B11D-2D53EA483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F4005A19-8B09-4290-8486-F09528AC2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8F1EB2F3-E752-4280-AD66-D85125D96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C564CBF3-7EF7-417D-B542-492F6C8FE5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E485713A-7133-4BAB-AB04-C746DE494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C64D66B2-6A23-4943-BCA0-CE73C53FA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709C32E3-9818-432B-AB05-CA50F94FC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E7D6EE62-D33F-4473-A4B8-EDDB0499E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C97B6F62-441F-4BAC-8E32-F39DFC1C2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E19E3B02-5206-460E-A13C-B5BA62410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9CDB92FC-7725-4B5A-B4AE-DAC590AAD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666CA3A9-450A-45F0-92C6-E166C88E4C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0C1BFF54-8088-4B37-9697-DBEF2A6E4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7C1E1D5D-5212-4639-B068-B0620B03B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9160FC31-B979-4655-BD06-4D5DA1481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ED4D5DD9-E994-412A-BEF1-06DEADF69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5F8357FE-D25E-41CA-9360-A9A516981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40365566-0E94-4E1A-8AF3-297D2AB1C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538F6FFB-A9DB-48D0-9ECC-52AB271AC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C0A96A5C-4886-4AF8-BE40-218B8B7085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15C25450-EBAB-4F80-BD6B-F13607D53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631BF419-DA24-4054-9320-B20AFB59E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C2F1B5D0-48A4-4E28-BCF6-96D0036DF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64952E62-11F3-40A4-9C6F-2E8ED43BB2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82A40901-3C1F-4C24-89F5-CBC406E8C5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77F9383C-4DC3-43B3-9789-034E863F0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678FB39A-9275-4D5B-88A8-02610FAA95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09B79084-4F45-4E10-BA3C-8E9E67066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5583732F-3976-4E2B-8164-A41CB9B0F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D9AA7E6F-43E3-4161-93DE-98E5B0EAC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013892EB-55C3-40C0-9CA5-9B2B7AFFC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D6BB5E5D-2F7E-4D51-A2BD-1BF86EB22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2027F551-51DE-4104-B9DE-BE4C2DC8E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8A1EBC5A-5388-444B-AC46-4E48FFE28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45C62E4F-D2AE-48A2-9606-0120068C5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FDB75325-4706-4A80-8A55-5C87CCF0C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E190A212-595E-4F68-8348-BBDDC3F8E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398B73C8-061C-45BC-954E-6EDED9E1B1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C00968B0-387F-4098-A190-72B298AC6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C870E73C-067F-4A76-9FCB-2E4F1BFF31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0B2E4CBE-C455-4698-AE51-CF66FA02A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E62DF522-2EF4-4FF3-B10E-72BC9F52E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C72177FA-3000-4674-895E-61C6AA2B4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A1787E3B-6949-4463-8739-FEB6F3E4EC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858BB463-63EA-45D3-BAFA-80812E974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B7DF53F2-94C5-430B-905D-7D6CE2E19C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BCCB19B9-DC42-4E53-B5DD-123534343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FD91665D-401E-4EE3-979A-E6E4E939B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8E5BA8F3-8C20-4E09-AC9A-7CC3B14F2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FD440941-0E53-423D-A89F-E8CAE4F1C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3651EECC-4112-4045-8AEF-50B8503A1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CCFE7D71-E25E-40D5-B444-918BD8CD2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AA95377F-CAD7-4F35-80B3-B2ADB9D6B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3FB7F340-BD21-4EC9-9720-8F481498C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DCB7F3E8-7937-4621-BCC6-301644C48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E023C595-97AE-49B5-B4C8-6E2BA40C6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016FBD11-E307-4718-B074-99CE4BE84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1D36AE7A-CC9A-4843-A895-26985280A0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B5CFD4E6-A7B6-401F-B11D-E2D512855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6D1F1754-0AA3-4D91-B161-FF85E8705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6E9A284C-F1AF-4AFE-8325-38521D6BB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BD640678-1477-4F25-8510-CAABF9AFE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5B60BC04-5956-49C7-88E0-144D0FB88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199EAD53-541D-4B5B-9265-B860CFCB9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9C3705C1-19F8-4C09-8A40-B91A5C8AF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45A03CB5-5AF4-4DC4-8BC7-71DF30862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9FA05116-D4D7-4A30-B545-9D3559E30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0C5014BA-F653-458D-894F-CDA16F668E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EB42E51C-A09B-45C9-A781-8CFF692DCC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DE7623ED-68F6-48B7-9860-9595EAEC4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EF892F3D-BFAF-4603-BFF9-10F3B62CBF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C86EB782-184D-470C-A3EC-1B1735B82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06251E02-6B18-4E20-8CAB-694D2A070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430C710C-1A68-4E81-8AFA-4371FC419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8C68F4CA-25FA-47E1-8559-662C8DE378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18E5BE3C-BA24-4CDE-8657-297E26A5A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9BE60C87-60B7-4F91-AAA4-43544BF89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88A21D88-7F35-4BAF-835D-E88350050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BD87CA4B-BEA8-4ABB-9C53-AF74A74DCB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1ACDAF39-9AC2-4E35-8582-A331C2DCCD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ABBF7D4E-7AB5-4F62-9561-85AB1864FD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B85B9CA9-0C31-44CE-9AD5-53D6B1BD4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C002B649-CC7E-4E9D-ADAA-52362F65F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76BEE9AC-B77C-4D56-9779-A6223FEDD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9E055141-B55C-432A-A621-253B267E6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0C37E1B6-7B69-4125-8DF2-E01C507D6B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FD6CCBDB-177D-46F8-B887-F3F9F57D2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7C1BAD48-7037-4501-8A51-25CA21222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DB03AF4B-0CE1-4A12-B346-D2ECD5F46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188319F9-AA67-4AA9-8BAF-296C8264E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C179FD7B-0865-48B8-B282-9A5A8ECDA5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D93986B6-1827-4CC1-9D65-12ACAC66A1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C42AC01F-46A9-49D8-BAAA-F9FC06D1D6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15B283F7-02BD-4747-AE0C-63BF2685DA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F41C8143-1542-4C0B-8429-9998A3ED12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01725158-3F2D-4D88-AEBB-70A678A859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E28DC379-B723-4456-A635-A709F80DA6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BA5E2F2A-0B03-4A40-8E1E-2AC3E8353E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D8671944-4C84-4531-AAFC-6B1128F51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B533B04A-7AE0-450C-9D67-C447E65E0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B93D7548-33E8-4E2B-A13D-2A4592C1DD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C1014D48-B0F6-4556-A007-90271968A7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41AAE65E-70ED-41F8-9F4A-C844906B6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9EDA6C54-8EC8-4490-BA24-503E1AC3F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7C73392B-8FBD-4B3E-A01D-B9EB17206D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23EF7B96-C977-47C5-90CB-89D1D8B20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CBDAC1E4-0B5B-4DEF-889D-B6FC33CF5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07BC6755-3482-4079-A141-77B7B45A1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0A015293-E112-4717-91AD-B092D2E8EC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CC7C84DB-D84A-4308-B736-489C82B8B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480BEEF7-612A-4D7C-A739-E5244C2D5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11AA7679-FBEA-492F-9FF0-B317CC52D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095026A0-1AEB-4F93-A7AE-B8B13E2EB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B141300F-1E3C-4C9B-B8D5-A4A136112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AB3559B1-0599-43FC-88A9-E7CFA3D86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DA7100F6-92EB-41F1-B581-98E59BE13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20D1C659-3A6C-4468-8949-D2B621F986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99E8C1AF-E5CC-4AD0-B0BD-E64970DBF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CFA2056F-7AB4-4AD3-AA28-80731A74F3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537F6425-A174-4E3A-8A23-E2027C5E3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F4D7B8E5-E2A6-4AF5-A0FB-285F08B8B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E17BB9E0-CDC3-48AA-AE77-BCA217DF9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5992F718-CB56-4F57-BED0-7273EB44D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3A6C0979-F87D-4DD7-8286-D79E75A59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61693ACE-BA8C-4508-88EC-8CAA50C91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E08D0A27-4CFC-4C7C-8765-7AC9CF4930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D06D0A63-F819-4174-AC10-89DE8F7C2F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C79F3EAB-DAC2-4E1B-A5F2-3EE0890D74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23C8EDC8-C1F7-407A-BAF6-D0930E8FBF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84334A4D-8477-4D14-BD3C-1CAD29D10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135DC12C-4FD0-4C96-9F16-944543E25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B044D2CD-D444-4029-910D-5BFA67F54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8B820660-CD95-4A50-8F48-F6280ECFF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7E66310C-0CCA-48A9-B593-11A758429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7A683675-F1B1-4F2D-8186-AC47737E6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D4D94D2F-CFA0-458A-978B-BBA8724EC6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7DAFB6E2-B348-4C52-A7A7-0C8BFCCE0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4765DDCF-63DF-48FB-B875-E52C9CC17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51E557DE-279D-4274-8B68-40AE3DFA1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74DC99CA-F0AF-4A01-91B4-A72533BF0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08BB32EC-79FA-4798-9F41-9DE056DE4D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C10EF5CB-1D0B-45D1-A920-13110B475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03603552-0DEC-4AE8-BF32-F1104B421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6EF1D629-BBCD-4FF1-8DB6-6602F2B21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E464C40D-6A92-4846-9C58-58C19B73C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B482CC8A-470A-4BC7-B024-0A493D7FA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1E18AA54-49C8-4364-BF6E-F8AC884D16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FD6D015D-4DAE-4B02-B785-D71851915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3E0739D3-FA70-4F87-B162-CBCD8E4CF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1341379A-2589-4F48-BFD6-BD4CBF32A1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33C00B04-637F-43FE-B50E-36562F629E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20D2DC7D-D69A-4FFC-A4AD-BEE673BEA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9596A5F9-2071-4151-9A13-A283C5E5A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19D2005D-E86E-464C-9A2A-BDBD6A6AB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B5797CCC-7A2A-4BD1-8538-A77EC8704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CE8D4696-5A9D-4900-8D5A-2C4FCB136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6857EC9F-D3C4-431A-B708-5C3803273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A87317AD-EA55-41AF-AD65-F961FD6AD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7D114B11-C5D8-43D5-BF76-BD51E5BAE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EC11E902-26DB-4781-BF73-56F764B301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85E31212-AF79-4A8C-88B7-8FE6BFBED1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5BDAB608-32DC-482C-AD61-634AF1B8C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0A1A1BC5-9387-4CF9-842E-7257E46A9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73758EA2-6591-42C2-AC04-05E21944C1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43AA464E-4471-40BD-9AEA-60B2248C4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5CB3446E-9CE8-41A9-8BB8-EDECB0646E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3956D931-DE0F-4C2C-8D99-CC7030D63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0A740053-1898-452F-B082-CCC9A66E3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E8747C50-F95E-4D3B-B665-CA29690BA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8754AFEA-E7CE-4BC2-AA29-D8CDFC965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A850AEC2-98C7-4DD7-9B46-AD97708B41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9F677039-132A-416D-BE56-6C08F744D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FB4E170F-19D1-40EC-8014-4039BB5462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AF492994-37B8-4B21-A1D6-3D8E642D52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1A62D70C-59C2-4E82-B6B8-020752178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C7A5D2B0-9351-41C6-9C8D-CC46DF2CBC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3B009C4D-AE5A-4A8A-99DB-2B82DCD643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C6B15DAB-44DD-4908-9512-6884FEC17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6BC63C14-64BA-4CE3-B8BB-2D8FBC7FA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265EA886-C984-4E7F-8772-2666FF95D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A2B49A99-8E83-42E6-9330-941C1AE7B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AE676BB7-E488-4188-979B-9172C7D99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E262F590-13EF-4CCF-928B-693B5DC7D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ADC55347-4B45-4E53-9D23-A242C3BFE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BB418658-D1A9-4CBB-A699-F808DB4FD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0FCDE7BC-AE11-4AEE-A796-6A23D8403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FD310EAE-4304-4C81-B4BA-D38D4623D1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BDD0F139-2E61-47FF-A65A-5FEC618D53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96D6DDE2-2FD9-429D-BB1F-1C0297D032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99264671-1142-43CB-A707-EFC31523F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0BA20259-07E2-430E-A353-CCA219EC35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0995C9DA-8195-4DB2-85A8-DA821AF40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306011B6-DD89-4D3F-9579-606331762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C5013214-5675-4B73-A541-A0C059391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569F7F6C-1B49-455F-B368-97F9ADC8E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7654369E-C62B-4749-B077-7E0F9CF0B7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166FF8A0-F0BD-44DD-960A-61B830747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EB83EEA9-2352-44E6-8E12-8BAB28EFA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F5D994AA-3384-4AFE-AD59-40C0D3387E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3FA04E3C-24CA-4F77-9EAA-B378A2E4F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E2A74C02-7BBF-4764-9865-1A548A3CF0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A85AB80E-38E1-4C7D-8004-8F11D6B03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2626B1AA-774A-4D3A-83DB-73B53FD79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4046E59D-7DA7-4151-9326-91047DFC5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192062DD-B2F5-4B4B-97B9-5C3415C02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3CCA4D5C-6017-43C1-BFEF-07496AB60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3A2AF36B-50B2-4A7C-81D8-890F9DC242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24993987-6EEF-4717-9FA7-E1C0B21A1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49CDFA9B-C3A5-4BCF-A75F-288A385991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C5CF9498-C732-4B35-931F-81EFE09803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3EF91112-27B5-46B4-AD4B-7E2F536246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EE61F75D-93EC-4752-AE78-608BCD931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25888C0C-8CAA-4CC9-A441-AB827AA0B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BC893CAF-3657-4673-9E8B-0FC45AED9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B028D185-1AB3-41F8-96E7-D7D3E4F40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A1736CD1-2134-4CF1-BFA2-115850D78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DEE3C46F-347C-4299-A05E-0C1B1D02B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E8C8E9D3-EE34-4881-B93F-67E04F898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45A0FF7C-4089-4104-A2FD-6E084BEA3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C2927900-476A-4651-9A6C-E2B2EF9FF9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9A5E3D6A-B6FF-4328-A0D5-E2C74F90D6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1F660191-8FF1-43A7-9116-3553A18C64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36DB1D79-4EF4-4511-813E-BBB1EF5A1B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948D02C1-FF99-471F-A118-CA22B63E9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A53F0D0B-4EFB-485F-AAAA-218DC21FD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5880D965-1528-4608-A71D-D0707DC62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66CBAE72-D172-47B6-8494-2ADA19851A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2153691B-3C4B-46CA-93AD-B98EFEBAC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600B9540-15A1-4D36-8635-B0F1CF23F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FA1CD2EA-C5A4-4C49-AD28-C9B328940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04C45A1C-D482-425E-BD19-1E3595C71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8A990C1A-A8A6-4648-A4BD-633AFDD0C5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B69200AB-B448-4A18-B8DD-A0BC9DDE9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0CFDC371-1BDE-420E-BBFE-D22F46B8C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3AF8E2BB-C51F-464A-9802-4BF2503DE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0265595F-9A8A-4952-8AE8-54FF67D72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4D2A8FF1-A2D2-4798-A962-6AADED05C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61F2804C-1960-49DF-8C56-F162B8AEB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E40DAB5D-90AC-4AD3-A700-76808062BE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1072DBF1-2D44-4D7F-BCB7-50F01D5054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D8D610B6-4D95-426E-B119-C95F5E2F6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3AE91D60-B8F1-4686-8169-6E76EEE6C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14282B1C-BCEA-4E16-8676-DAB4F5B9D5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345EAD22-643F-468A-92B3-69CCA4795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A81C3492-6105-47E7-9C30-3919AC998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9C162A48-510C-4DD4-95DE-44E12AB9A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37919B83-7AC4-4C4D-BB6F-F53DDF34B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B05EC6B8-8A4F-43C4-AA30-02C092841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BC86AB63-1B5C-4313-8C8F-2ECB553F81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259FDCF9-B50C-4598-B3F6-7E3981A8E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67F24433-5F37-4F53-A218-D03D75449A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DB231EAA-93E3-4B08-9BB3-2FC601F11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1BE2B30C-20AD-469A-B3DD-0AA82A74AF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6D0BCB92-3EBC-4A3B-95C0-E07A629AE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26F423F2-BD1A-4448-9517-EBBD7DF5F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F4A46E93-F1AB-4913-B380-6A146518E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9EE386E6-6234-4FDB-9284-8798F1A55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73611B8D-CCD4-42B0-8F97-07CEDA99F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26786D95-9474-420B-8C48-E40C5319B8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6D19CB6C-1D99-4884-939E-5497B6BCF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5B62E4C1-67D9-4E67-9AF0-8656622C8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A66F08F8-DB00-4E61-8F55-9FD6028B9B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623A3ADC-4C76-4724-9504-466F8723EE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4DD71D0C-2E6D-4CA4-AADB-28907922E2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24FCBF38-79A5-4A07-A5D4-02C136311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7E616A9A-156F-411B-B4E6-2DA51B7D3D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211C3363-11D7-4778-B59C-FB9F0474A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F93F3674-A61C-4E9B-AC86-8978F46F7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C0BA730E-5304-436F-BA89-F8D19D957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4BB13B2A-6862-4E28-A216-7DCE505027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CDC604D8-CB1D-4307-844C-44378027DA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4ECDF9C7-29F6-45C6-9781-AB43F14B9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B5E9846B-CD25-4E92-8094-896B97F5F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387FD133-6C39-48F3-A69B-56C9BAFDA7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2265FB3C-A7D9-417E-AA98-2EEBDC189C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5817A315-5069-4AF9-9E71-C8E92C656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4F9EFA50-A682-4016-BE6B-86C9F16A0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F3A707E6-8855-4F44-9B8E-0BE785EEB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746F0661-DD90-443B-8DF8-DEAC4DB5F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E02F298C-30C9-4772-B3C9-5BB6AE521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28FC018A-BB3B-4CD3-A124-BDE562BB6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85085720-A923-48B1-AD76-7792A775E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1090FF64-CB24-4411-9443-15DD50AC0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9C664E6F-E8B3-4E5F-A902-58A93477FD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26073439-B915-4673-8372-5AE19395D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0593F760-4A36-4EC1-B0CD-8B177937A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DF0A3FFA-3E95-493C-B3DB-D7C835EE1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AC385A28-C404-45A4-AD72-B2A3C223A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7DCC2B1C-EED4-4378-BAF1-12BA588C0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776ECA6B-E2D3-4573-9510-86DEEFDF0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2AB8FFF2-673D-4884-8CF7-BA1E7E204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20F0D1C8-AB3A-4835-BB3C-DB2816251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69FE1484-AC6B-4DC1-A703-DD062F3C4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A0247AE8-A901-4CD3-8801-08A14F7CD6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6E76D26E-0562-4B5E-B4FC-6A432B5FB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214C9ECF-8702-4231-BE12-1B4F403664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534BC166-170F-49EE-8480-FC55E291BB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0E1B7AB8-1959-4A37-B37F-C306E780B9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67228985-64BB-4927-901E-DBB7645CA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77C28099-C702-4936-B89E-6EF5CC1A4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822EAC5E-8E93-461F-AB1C-BCCEBE6B6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FA42F473-5945-48A7-B75E-BF67BB2A4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701D6E9C-5FB4-4449-B1CA-562B89EB5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4A2B68F0-6DF4-47DF-B540-5524E130C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B2A55084-9B86-4156-B3C8-0B855B4F97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48C0B4E4-C9E6-4DA1-9A76-8FD9980B4E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9E76CE80-5BAD-4A2E-B8B6-4B80FC12D7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72BA4E09-B27D-4A2B-9DDC-2CC4FE8A5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F29FB45B-D38A-4E6B-8774-E1D05119F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51C94214-A8AE-4167-9D46-2F73C708AD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AEDF9235-FC0C-4A7F-BB84-D86A80371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8AEE5810-BE2F-4522-9B62-5F57F36B0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4C78E0D5-C353-41EC-9F33-32376E6510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9F3E115A-E805-4738-B3C8-0D3E126EB8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6DF0F0B2-F833-4AC9-9B00-9C644FF8D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3030FBA9-1879-4D3D-85A8-B4AD35526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C1D2C456-C960-4FE0-862D-17EB25D2DC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BE5403D7-AB27-409B-A6CF-594EE05E6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0976BCAB-068A-444B-AC16-BE707F74C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5C16C5A3-9920-446F-8742-628A6E9C7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694A490F-5F65-44A9-8E84-7DD9DD98A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A77F5F31-E860-4901-B5C0-C68612BC4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8AE5FBBA-9B70-4316-A0EF-14FD5C78A6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7D118648-8F82-4529-BA36-910418886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977940E4-AB79-481C-A4DB-44B46781C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A6B8318A-6A7F-4F04-9400-2F131CD79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03F07635-6628-4DDD-83A9-4CB8A7D3E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8F393588-537D-4016-83D4-474EA0011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04CB7E3B-CFDF-4D04-B08E-0B5F8A51D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78CBAE2B-2DBB-4AFC-B93F-9DE95F904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D3A061CC-9232-438A-BA7C-0E31DAC99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566AF3B0-BBB4-40E4-B0F4-52BE019D3E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8B261E29-3900-4CA0-9C66-14994E444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CCF34F3B-517F-456A-9B18-443BA2D49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F3D5AC28-2E0B-4473-8205-125299E93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8B8F3C64-AE03-4677-A81C-BE7F6F70C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82A554D2-9F33-4A70-9ECC-5EDC20B73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EDBB5547-4014-411B-8439-33F3A6C7A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76A67C8F-C836-466C-9F57-570C3B749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B938B2C1-18D5-45F1-B55D-513A3C850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CFB9DB69-4615-4152-B8EA-020E94B4C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006C0E7E-629F-40B6-B8BB-92729F4D8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8142F891-C0A4-4756-A20C-35CFEE94F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AF103802-8795-4D21-9BA9-6F1E102DBA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4B28884A-C434-4281-A27A-CE6C926939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2F3CDF2C-35FA-4CFE-A359-DAF2F4ED0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564D5B25-AE0E-428F-BED5-3840F39D2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BF57D82A-A78A-4861-9B7A-947206BD45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470230F8-6066-4DEB-B10C-4FE810767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134FC67A-524F-4AF8-A6DA-8FD612461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C8D86BDE-B9E9-454A-A7D0-1E0FD7B49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3BB04669-0533-44ED-B186-D7C39F3D3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F1FF0EC7-2AE7-4763-93DA-40EFC9D234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33FF910C-4216-4578-BBC4-2CD10139D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9ED1BF11-9E65-4E44-B1A0-5C00521931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A812544F-6811-469E-B815-72C0E63906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D1A6BAFC-66DA-4A8C-B103-9671C1B8F2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B64C3AC2-CBFD-4D57-A50E-B91B1EE0DC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00C38EF3-A180-423D-9F8C-D67C584C9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BDCF0E80-829A-422E-A87B-3B71913A3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94BC92A7-D8D9-4B02-8678-B2F2B938A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8A83FF9B-0ED1-42E4-B028-E9A748E7D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FE1A5EB4-5399-4816-A777-5F23E4E9D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CF072E91-39B9-4ACA-BDB8-14DB633B31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9804769C-70D9-4BA4-A99D-D5BA415BB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CC59DF7B-6278-4467-ACAF-D3B957AE31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6D4DB91F-7E72-403A-8197-02F0EE7574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368D1737-C7B6-4789-AF6F-4B28F845C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B77E70A6-B94E-49D5-9C8B-8F721D8E95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612B864F-C0B6-449F-82BE-6DD083230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D4654B4D-AF4C-4372-A341-D55B37459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83781A82-6AD7-43D4-99BC-996E6A90AA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B4BE21EE-ECAA-43FA-AEC5-2958DDBAD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E3358AAA-1F03-4F87-A577-C54F31CDE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62732574-A68A-42C8-BAAE-330E7B310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83D4E839-461B-4824-9A73-80ACB3F5D7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F1092295-0395-4198-9CBD-CC34EB986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40005</xdr:rowOff>
    </xdr:from>
    <xdr:to>
      <xdr:col>5</xdr:col>
      <xdr:colOff>0</xdr:colOff>
      <xdr:row>12</xdr:row>
      <xdr:rowOff>270576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99C22121-CBAB-4E21-B60A-A35C225A1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F532D761-94B0-4FEC-940A-744B67280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69F77C9D-4FC0-4456-9915-39CF293A9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5E956EE0-D39C-42AD-A802-8162835A7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83F227DE-460F-491F-B764-177785882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3E87C245-AC83-41DC-9B51-B0FC2D83D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529A4AC4-6453-4442-8303-5482D3CC0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0B4B24B2-E10E-46B7-921A-81DBE3035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14C335E4-8ECE-4ACA-A434-C0068152F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1744A46A-1DD4-42A2-9957-576EB30C41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399F5B3E-0DA8-4FDD-A9DB-D7D463236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F2F38F23-38BD-4C48-BFB1-770D03088B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8A6EC7C2-F692-4F2E-9CF6-3259CD414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8B16314E-BA7D-4D77-8DEE-FB9339D5F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8A089B75-25C9-4B80-B38B-1E1D17F4F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90021114-59E0-4E44-B9EC-D9E5009F0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906310FC-1FCF-48D9-B2FF-41A623284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38EA76A2-FC96-436C-9C21-14EB6B86EF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1A90E7FF-5C7C-4550-A3B0-F501ED0F0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3D03DC0F-C491-4503-9D24-6EC2C3B90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CCFABE42-14B6-4F55-82ED-B4A91A8A3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CE422F2E-3A0E-43EB-9092-6679FC69CE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5F30D10E-4E15-4D1F-9AD2-7BA3A1287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B32F09AC-44DE-46B8-AEC8-A296D3E53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A85138A7-2138-44DB-BE65-B1249A4256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4B5B0CAF-33AB-486F-8D9D-C109632C7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FD85521F-4208-4EE0-A403-DCBB8B415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089AB7F1-C915-41B3-BBE5-1BC7E8B75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7429E5F8-2711-4B5F-90D2-A573C4C0D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F7D04652-08D3-4CDC-A91F-7B4673054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758119B2-00E0-4165-B1E3-21288EB57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3906F7CB-3F14-45DA-83FD-A7AB7AE4B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FDC31A97-7124-4476-921D-FF8580BAF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6D8DD779-72D3-4CF5-87A7-7132B607E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E22C8A4C-EB5B-47C2-B5EE-953F935A4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7E888832-326E-40CD-A65E-DD50132BC0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48D4C093-1DC4-49CF-A94F-7A8BA7A4D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D107F30F-368C-4382-81E3-B700EA3D1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D6057746-F6BC-4324-82A0-A9A44AF5E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6C8E7AB1-8169-4E21-8DA7-BCDE33533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A9A58FDF-C74D-4A0A-9C33-0B41D6DE7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A59F010B-A6C4-4379-B4AE-611450B97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16331AE3-2693-4F8C-8B4D-54746DDEE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8DE4875D-414D-471F-9445-124B157F97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C226A7CD-171F-4323-B285-3AB1A67848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F3DFF350-5741-4347-9DEB-3A99EBE2EB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8C2D0858-3F7B-4CFF-955E-0C089F7B9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43C9BD51-98FB-48F0-ADC3-976561E09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08DDED09-8331-460C-B8CE-73F152FB5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6B0FDC22-BA11-4042-89BD-FF7059E7CD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8147B950-8FCB-4544-9823-9E8F7E009F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1CA43B10-DBB7-47D7-9035-ABE3F65C2C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1A8D78B3-3B88-4467-8D02-18C18BF08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E9AE54EC-F388-41E3-A8C4-7D77F16FA7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85490FF3-644E-4FC0-8C7D-D6BCD0C6B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AF37610A-BFF4-48E8-8D77-FF0D29E66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12DC5F4E-0C4B-4D0D-AF82-ECF02C9A9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EC536F36-BD0F-4849-8A86-A99D75105E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2A51DBF3-E965-416D-BACC-16DB4675C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2B3124DE-5B7E-4016-B27F-C85854220A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501EE80E-F1E4-49D7-92EF-CD6EBCBB83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6C791394-42DE-4550-A6E6-F5E190372D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92B286BD-9ED4-41AC-839C-8A3CE2ADB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1A12D01C-FC7C-4BA8-A3A1-A1AAAD671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A54BA258-477B-4C9F-B8B8-7B03745D1C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57150</xdr:rowOff>
    </xdr:from>
    <xdr:to>
      <xdr:col>5</xdr:col>
      <xdr:colOff>0</xdr:colOff>
      <xdr:row>8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A14DD1CC-E456-45B0-9CBC-F08F30B0A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D5907413-5FB7-44EE-9B8F-906A11C6F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C0E73E10-97D5-4D55-ABDC-42205DE05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0E1A8462-063F-467C-8A05-D9A28E736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BAA71982-4061-4232-B981-BCBEC46FA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5E3361F2-89D3-4FB3-B817-3B003C88C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F9CF4750-08C7-41F2-9474-5C66BAAB1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87AEC124-9B0B-496D-9902-36D871A4D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86B75C2E-0D80-4BFE-9767-C4F7529E5F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00848A50-5884-42D0-9C2D-8E7BB8CF7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00D69AA2-E341-47F1-BD7E-22CA592696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A4A4631C-F546-4AF6-8F1D-312022B473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0EAAC3C0-8E63-4102-AF12-B2CFB8951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F5535C4C-F44D-4E98-AF13-850728AEC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888781FA-39C7-4292-B428-A0343B614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DD0EA3F9-1290-4957-9059-89E942919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40413ED5-8CFA-4D44-96A7-61D617AC4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2C35C10C-CD55-44C6-951E-C0D250887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4398887F-2892-43BA-939C-83A48A5D2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DE0B50E1-ACA4-48A8-B622-2AE16FB05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E22C08F9-B6EA-4096-98DC-B43897804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0DEE142B-AF80-4641-80F4-7CBC387D90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2FD0C7CD-96E0-4ED4-9D8C-751A24A1B8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3EDD9E61-3D2F-4279-BBF3-5F60AD23C9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D76DA43B-0849-4BBA-91A6-493F57993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DD74383C-8108-4316-9FD0-61BBB5D6B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1DAE4706-8E01-4654-87E6-624034B35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3C3B6A48-E1BF-48E5-8917-DFB4E41B8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9B17C700-79FF-4D9F-901B-E497E400A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83BF9963-E767-4E74-A03E-A2869B59A8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872DD46F-4B61-4816-891C-35B49AF7A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2588DA2D-C4A4-4BEA-BCC6-59C52A23C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CB9A8A8B-BF14-47AF-A2BA-41E59D3F5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34446AC1-A1FD-4A27-984E-6AA238A0B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C6E45063-03FA-404C-A48A-5CCE5BEF3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A665D94E-EAEC-4E17-9B2C-E25207EAD9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94B435A8-811A-40FF-8C9C-A89D0F99A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366E0B6B-2A98-4A42-80A8-60A2DAFFE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AADB188A-036C-45D1-9B37-B00D963E8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40904203-0625-4FC0-B4CF-CB5BA77B20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9D99C09C-F148-447F-850F-F4135F96C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296C5C79-7844-46DE-86FD-D83CE78C0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13BA7126-76FA-4044-A66D-B65EFDCE9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7DB40219-4E32-45B2-A4E4-AE1A43256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30D0DD48-E700-4EBC-9F48-F34032FF42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405A4E81-2626-4A83-AE51-ECCD7AB08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C77B1FF1-FC00-4327-960B-2A5E9B69E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65EAB6FE-EDC1-4A11-8970-FE6A34386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55F6D9C6-3D9F-40F8-AE89-654D04D3F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38620A19-364F-4D1A-9C55-0B5A4D384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920510A6-058F-4241-A3BA-E40EB71BE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DDCEE2C4-E3F8-4D03-8D93-113B25641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AD2B60A1-0A2A-4FB8-BC73-03188650B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9A7DC36D-16F1-43D6-AFDE-0827778EA9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7E1829CF-A1C9-40E8-96E9-66179086E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FDCA39CD-CD41-4812-A5DA-805FCE6F0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30E6ADD7-1D74-49AD-A71B-08DABA08A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0B136BFB-9731-4E7E-A5CC-D41E2F8F3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47AE84AF-F1AC-47B4-BE8B-1BC6325D1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AD46E14B-D099-405A-B093-80D8B465E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74FB9C11-1AAB-4DF3-B78B-084A90518A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39657A06-DCA3-46AD-97B5-F22A91F62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FC47AA5F-0A45-44C5-850A-6E8D48882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F3A2F832-AC62-471B-A829-ED9813191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A37DBA26-BD55-4F9C-B2F1-86F4E6618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60648C1A-B9DB-4A68-BE53-6EF0563D0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DEE4F841-C4FF-46CE-BB37-DE226AFEFD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711CA16D-3349-43E3-B1BF-4A0EDD501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9A21066F-4C8D-4C9A-9579-5FF861CE5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C20912FF-0D91-4C9B-A3CF-D520C7090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5BA90355-84B3-43E4-88AC-2B6939DD0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75590172-6F3F-48CE-BC27-3A8D8B9BB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D891DE35-9EC7-49B3-90F4-78BF6B698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F3142BA0-001D-4222-9073-3B73DA12DF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D309DC4D-E983-49A0-9FC4-AB73285D0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B0AB9FD4-3F7E-4AB2-8BA7-CAA8BAB8DA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8C64ABBB-7E2D-4F56-8181-35E6464CF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73B9BB64-B846-496C-B2A3-4A36C24FC3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EAFAD73D-48E2-4CBF-A2ED-F6E2CC0F9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FFE847A4-081A-4395-AE9F-CA3BA32D9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739DC759-1752-4DDE-AEE0-B85D75712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3F7EA7AD-D2E0-4FB1-BFFB-AF8CAB7FD1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D67B66E9-2189-475B-8DEA-F4531B3B6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56BEB3D9-D9C0-477A-B96C-40F4494AF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F9B29440-4D9B-4E80-9676-89D1FDB8B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21DB6955-B663-4DF9-86A7-F4A91798D3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46DF8C8B-27F3-40D0-AD27-BBC504AAA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03991E96-A8C4-4FC7-B5F9-7F3B02255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0ADBA573-8459-4CC0-BAEE-E1B609170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3436B807-E8E8-41FF-825F-BCCD188478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E75D4D23-6F0B-47A1-9F54-0E8E9D69C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C2868CFB-735A-4D94-8C75-6EA8ADABF2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B80D4DC8-C2DD-4B43-9E9D-51A537292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D960CF4D-F44F-447E-B593-35E526582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3C84DE15-FBB5-4881-B823-45AF7E045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C4822F55-5F4F-43D1-9E3D-15AFBB76B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60EE2DD9-2B9C-42F5-B6F2-44C75B65F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84944C74-723E-4E82-9131-D766423EC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9C78FD7B-41DA-42B4-AD0C-90231FAA8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2C4243EC-B1D9-46C4-89FE-A54C5D518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CB2BF2B6-291D-4DED-B4DA-A6280AA66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42B091AB-B7A4-448E-8E0A-1BBCFD26D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8CE0E0A2-DECA-4A85-9A87-D57CFF03B3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EAA66198-B3C4-4E17-BF5E-2814ACFAFD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1222232B-D3C2-4BB3-B271-8F266759B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DD302236-757A-45D5-9ADD-32A3CD25B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5F5423CB-612F-4C34-92CE-F987C37F0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24739235-B45E-46DF-A89E-B0DEB74BD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71D276AF-4BC8-4417-AE2E-4365D1FD9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7ED3CCAF-E00F-4F35-9B73-E391C3F6B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1E448ED1-5009-43A9-B130-67E72564AB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6433780E-B666-470B-B387-7E16427660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33056498-86E3-4C95-9F9A-BC595EE1B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F2B31422-AC2E-4BB5-B2A6-BC3766A827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5CB91776-A0D8-401C-B02B-59B3809C4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58BBFBA2-A823-4BEA-8B05-C7434408D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0262955E-B6A9-49C3-A0A5-3F03A17D9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6B92E7DF-B14A-4BC0-961C-CD5BE969B4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AEF429AD-A47C-4081-B583-1EDF9EEB43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2206EBD4-CD26-420C-9C51-6F8EA9FAA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D5F54BC9-B9EA-4857-AC62-893F9E41A9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83F809FC-3CEE-4D14-8E40-88D6FF54F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453C0645-B7D3-4B1F-A39C-6FBA0D8EF6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E22E08BC-691E-460F-9247-377040C6E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99EBD10D-4214-4C17-8F1F-1EBF27C76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40257F6C-6AE7-4F5D-AC3B-5CEAB46DB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16CDAED7-45BD-4F03-996A-F5B445299A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47625</xdr:rowOff>
    </xdr:from>
    <xdr:to>
      <xdr:col>5</xdr:col>
      <xdr:colOff>0</xdr:colOff>
      <xdr:row>8</xdr:row>
      <xdr:rowOff>1105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150E5D39-2BD2-4BB1-B4FD-41EC1EB16F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7</xdr:row>
      <xdr:rowOff>64770</xdr:rowOff>
    </xdr:from>
    <xdr:to>
      <xdr:col>5</xdr:col>
      <xdr:colOff>0</xdr:colOff>
      <xdr:row>8</xdr:row>
      <xdr:rowOff>2944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2AE34889-69A8-436A-929B-45CCFC32D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FCD08AE6-D99A-447A-9A67-9C245AF022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80131957-7345-4B15-9918-B11925ABD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555413CE-6171-4171-AD49-367B844B1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B8097C40-3A88-4E23-A5CF-68E120D84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13E30F3F-C0A2-4E58-A2C1-990792DE46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7B536C10-ABBF-474B-B666-68257A41A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90FB66F6-5A34-4018-BA19-100E63E889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1DA200CA-632E-48D4-A9C8-B373DF8F3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0A40A6D8-8752-456F-ABDA-B1093FC84E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7D26934A-F17A-4771-93A2-A8326E87E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EC256FF5-D19B-470E-BAC1-36FC236C63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F26ABBBB-6134-4BED-8B16-5C15C37A2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FFA88690-A05F-46A9-9067-EDB3ADABA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8E18476D-DC5A-4267-A734-9CF9C0ED4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82A91137-13F2-4BB5-BEFF-63BEF3E0B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C3DE3B4E-5608-4D5B-9C1D-068EBD51EF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6B80103B-3702-440E-AB01-3E7366998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7411F10C-5B5A-483D-BEA6-F429BF6FD0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D2AC6751-0414-4E2E-8FA1-A81F3CCDE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5F69F359-9310-444F-A71B-A43812A5FD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5465E9B5-5FD7-4B6F-AA74-652BA4C0A4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660E39BF-B935-4728-87FA-0A79AAA8F9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BFC8F072-5612-4D27-B792-99D26C04D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AAF95136-D304-4B34-9C30-F3C5A1BDF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084F8396-6997-482E-9A08-184A238E9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B5962FCC-2D2B-477B-ABCD-064B0BFF02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0633CAA4-824C-49E8-99CC-CAE5B1677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0DBED571-1211-4900-9141-7B950A2E0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7242BD2A-AC75-4926-89E7-32D869188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BADAD927-55C9-4D82-8594-DFAE32EE0D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523153E4-9FB5-43BD-83B0-CC8F1B7BB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FA09FCEA-E5D5-414D-A9E3-19D01E98C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2A380DDD-0736-48BD-B766-339018DCB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3E835CE8-E8F6-4B27-9B97-9210D4C0E7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8482AE63-7EC2-4F1F-BBEF-9DF063E451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AFD0A904-B525-4C2A-88AF-22A149A86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CDB113DF-70E0-475C-BF7A-16B902E24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0FC7D9DE-6FEC-412B-85D4-653E071EC8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3ACCA4EF-1495-4663-9654-E7F731C90D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1D643DEB-66ED-4EA3-B730-148E270535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8EA74CA6-3EF6-482D-B2D1-CE2D38009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AF2F6B0E-EA57-40B9-9916-AE4944A3B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72F9020E-B594-4217-95AE-757602C48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7726E58D-BE2C-4D3D-A05A-55CC6D163E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39191750-D068-458E-8821-BC39EE3969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C26E01B1-317F-4F15-B567-6B4C56038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D48111C5-8A9C-4EB6-9C95-F889B52857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1E1FD69E-E745-426F-87C2-82BEC9845D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8F8A60CE-3E7C-421E-9925-1320EF8D6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6A5986E4-BAEA-42D0-890D-4A052D94D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CDD41152-9B37-4F43-8AA5-BB050301D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1000D74C-5DBA-4CAC-BB1F-8C063DA3B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10C814A4-525A-4C79-AA82-C86C05D52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FA6B07B4-DBCA-4DF2-A26D-AF1FF7500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A6B3263D-6FF9-49A2-A4DA-86C36113CC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113B28B7-9CF1-4F8D-8B86-3817EEC52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CE72A4F5-A88C-462C-9DA5-5E9B39A5D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743452E6-0980-44A2-B2FB-38C3A2A7D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C71FD1BC-7E66-4140-BDF4-26539647D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0878A402-CF59-464E-A94B-2134A3188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F30818D3-5DBD-46DA-980C-E6F993A366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FE5EBEF9-35B2-4A71-8555-E6EC6E8CC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40005</xdr:rowOff>
    </xdr:from>
    <xdr:to>
      <xdr:col>5</xdr:col>
      <xdr:colOff>0</xdr:colOff>
      <xdr:row>6</xdr:row>
      <xdr:rowOff>270576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4FE6A6C1-E344-4B43-9616-C8067930E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6</xdr:row>
      <xdr:rowOff>57150</xdr:rowOff>
    </xdr:from>
    <xdr:to>
      <xdr:col>5</xdr:col>
      <xdr:colOff>0</xdr:colOff>
      <xdr:row>6</xdr:row>
      <xdr:rowOff>333375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CA8E3F52-C14A-4826-8476-F23D428F48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57791283-E7D3-4295-9DD1-45F5F69C5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9B1B0C5A-0446-473B-8817-5C844DE7A9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16894163-1BF6-4053-8EA5-A86A42AE5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EA676D87-3F01-48CC-9A23-8CA8C7C49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41446A9D-5612-4E8C-85AB-7D3F802970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F14BA859-76A9-4DE1-BAB8-2E6DE8D6BA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7075C6AC-1BA6-4928-8B8E-53DB859D7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84659B1F-F655-459D-B769-80341EB6F4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405DF419-949E-42E4-A5F2-27145242C5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3F49300B-294E-47C1-A78A-24BABD9082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128B0559-A526-4DAF-9096-FD07520AAE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4DAEC939-1E03-4478-B896-B0FDE950AE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6CCB95A0-5807-4832-B598-8C4DA8534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0AB0E6C3-B5DA-4230-9AD8-36C5B9D8BE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15320AD0-EF50-4122-B4A6-E817E1D02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EAA76C15-BB06-49BD-823C-6DD17ED30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832A8BF4-10D8-4D67-988E-EA1B934C7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23555A45-0DF1-4722-8616-D3F984BFD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E1CFA958-1387-431E-8CAF-123B5077A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9B8657DD-D2F5-48EC-8CC2-37DDC6B23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15534068-BEDF-468A-BBC0-33C6965B4D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ED7DFF55-6FDF-424D-865E-E1F191082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C2CD35FF-1DFA-486B-8B82-6B420D45D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BD340BAC-BEA7-478C-9506-D75305D8D5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5A812863-C56D-4804-93AD-62F919D269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4C2DF1C2-2C56-4388-A83F-C4FE297455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78A63575-682F-4FA4-86F6-252D94BDF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E06B17FD-C99D-4212-9D35-C72E085B2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495EE9CF-B062-4E66-AE77-2F7641A77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4C4C2C1C-287A-484F-A41E-E80FBDEE7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ED3B6F95-9382-4726-9B31-14B9584BE8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C1F53265-0D47-466D-8EA4-7685531498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C8021253-4BED-40DF-A5D7-ECFBDD4EC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8BF9D94E-EBA6-4126-9480-CCEE904A3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C6ED8F6D-5CE6-4339-9BAF-A7C1801932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A0A73D65-E5BE-4647-AE2E-D0B6A31A3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223A8A86-22A8-4AEE-97C7-8799F91ECD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6B1D3D00-72F6-42D6-B830-8E9C4D482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64520AC8-FB12-4F38-84B1-B4899AC6D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5D7942E3-3D61-4547-99D3-875F223152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508A9579-10A2-4BD0-82C8-F163906FB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13905BAA-8B4C-4C41-859F-CC8022C3A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BE23A9DC-9A82-4B9B-9699-40B56AE0DB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C948C473-7F66-4863-BF82-ECDF9B6DE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A34A1D42-8461-4A3C-8677-9CA67A5EA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DFB35761-956D-4BF9-B865-36CEAB6E0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60B7E214-C17D-4B8B-BEA3-7E9F62E71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7BE5AEB6-D160-4A43-9634-8BAEEA1C5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096016DD-14BF-4768-A163-FC6931C4E7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7E10C9E4-DFA1-492E-B0A7-3D74FB7E9E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B63D5865-A0AD-4CC1-999D-1D95BEAAF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E0C716C7-6477-4D2F-8989-BA82FA4E6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181C2B64-91D7-4441-B13E-2E3FEF97F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9EEF337E-8148-4036-998A-09CD4EAA0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485F559D-01B3-4F06-A98D-A21DA0057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A0A7ECD8-5CC0-423D-A74E-4860AB0B7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236EF4D6-CB83-4E2F-A290-75AF0EF02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922334D2-F2A1-4C33-8596-9252D6456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A7408673-5391-4360-BEA0-BCDD81E363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67434D36-2E7E-4CA4-BE61-0BC03146F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5063F9A8-CE8D-436E-90DF-C5D716E3B5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D8C3E845-940E-4F76-9EAE-7C7F838CA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1105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0F3FBB09-F7D7-4737-8033-475B7A4CCF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11</xdr:row>
      <xdr:rowOff>2944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2CE1E23E-8E28-4E97-B98D-1F9B6A5FB7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F77C3AB4-227B-4CA3-B03A-30886C0A48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0834B505-A636-44B5-85D7-6B2D63C24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DF8D1760-5BA0-46D9-9002-9D674D158A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A118C0C7-7A96-4490-90F8-CAE80DA2E6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56D15988-826D-4984-BA5C-0403A341C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4147174C-C39C-41CA-AABF-1DBD6CD7F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060B336F-FAF8-4970-9F63-54E760FC62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6104A098-3B64-43FB-858E-0B6255F0D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7222A3D9-C2B0-4DC8-BCD9-B0B5B6130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32D9E9E0-73C7-4520-8E3C-DE5400337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AF21C553-C048-436F-8839-60E019893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774F77F8-32B4-43B2-9864-0C45D9A91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8989572B-0B12-48F1-AFDF-05D14DB36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C5D4975D-049F-4808-916C-FE37FF38F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08EEF3D8-6430-4C46-A619-2FA7384C2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97FF3DD8-5C41-4EC8-93BE-A592DEE92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CB47D203-9494-4612-A47E-F9374F9B4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B99A2EE3-73E6-4662-91A7-63E50ED77E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90944B7D-FC8C-400E-A703-2BCC6EBD1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8D3632CB-6269-48DE-A323-45DC4C18F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DB333057-A61A-4066-9FA2-D7F0560B6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D16D360F-3EF3-46F1-B400-07DA9CB65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5C4EA8A6-BA03-4F3F-9200-319FE027BD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AE930366-B79E-401F-B421-684A0EC9C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04FA5CD1-A11A-40F9-ABBE-432CD1BDF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73C1029E-8AA2-4F7B-BF3C-3189DFAEE0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76B33A29-662C-4448-BDC2-C8AB90FB4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94CE0651-792C-41DD-9198-FA1EC57C3A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AD342421-DE2C-41DC-A185-70CA38B68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10E20CDA-50BF-4E7A-81EE-966C367DF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782A09C5-5B5A-47C3-8DA8-B91F76030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1D0161E4-053B-4126-A32D-732CBE720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A8E2E988-0FA5-432A-AD89-C21A2578A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B2FA6010-443C-4D7A-9748-730EF7B78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9A36896F-01DC-4D1E-B3E9-CC5EC86679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3B2DD9A9-03A2-46FD-AC7C-FD3268067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56846BAB-34D9-4826-878E-DF5AD7E620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980E2A31-31E4-42ED-922A-64A27FBD8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EA8E8CFC-4505-4F3F-8985-2A863CC74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7F757040-9C9D-4624-A02C-57864BAAE2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1C512736-3EEF-4C0A-A967-673BC9482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B2418193-D274-47CE-86B6-13A532131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0DD88B35-251B-4F0D-9CDA-3BD9ECBA7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23D89A91-E0D1-46EB-A9ED-C3B83FE7B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62E4B01D-7A93-47B4-98CD-425CD3D03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8D70E965-F531-4E6A-8886-FD034DE372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C084E81C-BE41-41EB-BB58-7D50B18781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34E53F63-4BB8-4B1E-A179-808037DC12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1A1531C3-A717-438A-B5C1-32E2ED0A1C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9DD13A8F-1A44-464D-9D26-BF82F48F3F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6B86A2CD-57FC-4E19-BE7A-FFF90E6D6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DD71DF23-EC8F-4F3B-92EC-AEC7FA830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311CC17D-5D4F-428D-98EB-BF3B7D834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9CD6B7FE-6441-418D-957F-994A76DEF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424A3709-D31F-47C6-96C1-1B971D8D6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6A6232AA-1F3B-4F57-A844-440721B36C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3C1B6E74-E8AA-4E43-A08D-7998A2ED73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DA6566C5-B28E-41AF-969A-15E174299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939A088C-5EDF-4F5C-98A4-7B94CA1F0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38076645-B3D6-498B-9F05-AE20127FB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30265927-D6B6-40AC-84D5-B46D73BDA2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01EF365B-EBC7-4382-95EE-E8669F3D0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CFFFD4E7-2CC7-48FA-9863-1C702BF0B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AD5161E9-8D4B-4C21-AC16-2F89FDE42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4" name="AutoShape 7">
          <a:extLst>
            <a:ext uri="{FF2B5EF4-FFF2-40B4-BE49-F238E27FC236}">
              <a16:creationId xmlns:a16="http://schemas.microsoft.com/office/drawing/2014/main" id="{1D866FC2-E34B-4A47-94B2-A5016F2057B5}"/>
            </a:ext>
          </a:extLst>
        </xdr:cNvPr>
        <xdr:cNvSpPr>
          <a:spLocks noChangeArrowheads="1"/>
        </xdr:cNvSpPr>
      </xdr:nvSpPr>
      <xdr:spPr bwMode="auto">
        <a:xfrm rot="5400000" flipH="1">
          <a:off x="312420" y="-312420"/>
          <a:ext cx="0" cy="62484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75695" name="AutoShape 8">
          <a:extLst>
            <a:ext uri="{FF2B5EF4-FFF2-40B4-BE49-F238E27FC236}">
              <a16:creationId xmlns:a16="http://schemas.microsoft.com/office/drawing/2014/main" id="{BFFD4E02-A2BB-483A-82C3-42207D91D610}"/>
            </a:ext>
          </a:extLst>
        </xdr:cNvPr>
        <xdr:cNvSpPr>
          <a:spLocks noChangeArrowheads="1"/>
        </xdr:cNvSpPr>
      </xdr:nvSpPr>
      <xdr:spPr bwMode="auto">
        <a:xfrm rot="5400000" flipH="1">
          <a:off x="312420" y="-312420"/>
          <a:ext cx="0" cy="624840"/>
        </a:xfrm>
        <a:prstGeom prst="curvedUpArrow">
          <a:avLst>
            <a:gd name="adj1" fmla="val -2147483648"/>
            <a:gd name="adj2" fmla="val -2147483648"/>
            <a:gd name="adj3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S11" sqref="S11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5" customWidth="1"/>
    <col min="5" max="7" width="8" style="5" customWidth="1" outlineLevel="1"/>
    <col min="8" max="8" width="7.88671875" style="5" customWidth="1" outlineLevel="1"/>
    <col min="9" max="9" width="8" style="5" customWidth="1" outlineLevel="1"/>
    <col min="10" max="10" width="10" style="5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>
      <c r="A1" s="102" t="s">
        <v>41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0" ht="17.25" customHeight="1" thickBot="1">
      <c r="S2" s="2"/>
      <c r="T2" s="2"/>
    </row>
    <row r="3" spans="1:20" ht="42" customHeight="1" thickBot="1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  <c r="K3" s="33" t="s">
        <v>12</v>
      </c>
      <c r="L3" s="33" t="s">
        <v>10</v>
      </c>
      <c r="M3" s="34" t="s">
        <v>13</v>
      </c>
      <c r="N3" s="35" t="s">
        <v>11</v>
      </c>
    </row>
    <row r="4" spans="1:20" s="11" customFormat="1" ht="23.25" customHeight="1">
      <c r="A4" s="36">
        <v>1</v>
      </c>
      <c r="B4" s="30" t="str">
        <f>Rezultāti!B15</f>
        <v>Artūrs Perepjolkins</v>
      </c>
      <c r="C4" s="58" t="str">
        <f>Rezultāti!C15</f>
        <v>07B</v>
      </c>
      <c r="D4" s="58">
        <f>Rezultāti!D15</f>
        <v>0</v>
      </c>
      <c r="E4" s="58">
        <f>Rezultāti!E15</f>
        <v>264</v>
      </c>
      <c r="F4" s="58">
        <f>Rezultāti!F15</f>
        <v>204</v>
      </c>
      <c r="G4" s="58">
        <f>Rezultāti!G15</f>
        <v>225</v>
      </c>
      <c r="H4" s="58">
        <f>Rezultāti!H15</f>
        <v>297</v>
      </c>
      <c r="I4" s="58">
        <f>Rezultāti!I15</f>
        <v>243</v>
      </c>
      <c r="J4" s="58">
        <f>Rezultāti!J15</f>
        <v>1233</v>
      </c>
      <c r="K4" s="58">
        <f>Rezultāti!K15</f>
        <v>0</v>
      </c>
      <c r="L4" s="58">
        <f>Rezultāti!L15</f>
        <v>1233</v>
      </c>
      <c r="M4" s="58">
        <f>Rezultāti!M15</f>
        <v>246.6</v>
      </c>
      <c r="N4" s="39">
        <f>L4-L9</f>
        <v>159</v>
      </c>
      <c r="O4" s="106" t="s">
        <v>16</v>
      </c>
    </row>
    <row r="5" spans="1:20" s="11" customFormat="1" ht="23.25" customHeight="1">
      <c r="A5" s="37">
        <v>2</v>
      </c>
      <c r="B5" s="30" t="str">
        <f>Rezultāti!B19</f>
        <v>Valdis Skudra</v>
      </c>
      <c r="C5" s="58" t="str">
        <f>Rezultāti!C19</f>
        <v>09B</v>
      </c>
      <c r="D5" s="58">
        <f>Rezultāti!D19</f>
        <v>0</v>
      </c>
      <c r="E5" s="58">
        <f>Rezultāti!E19</f>
        <v>229</v>
      </c>
      <c r="F5" s="58">
        <f>Rezultāti!F19</f>
        <v>266</v>
      </c>
      <c r="G5" s="58">
        <f>Rezultāti!G19</f>
        <v>227</v>
      </c>
      <c r="H5" s="58">
        <f>Rezultāti!H19</f>
        <v>220</v>
      </c>
      <c r="I5" s="58">
        <f>Rezultāti!I19</f>
        <v>252</v>
      </c>
      <c r="J5" s="58">
        <f>Rezultāti!J19</f>
        <v>1194</v>
      </c>
      <c r="K5" s="58">
        <f>Rezultāti!K19</f>
        <v>0</v>
      </c>
      <c r="L5" s="58">
        <f>Rezultāti!L19</f>
        <v>1194</v>
      </c>
      <c r="M5" s="58">
        <f>Rezultāti!M19</f>
        <v>238.8</v>
      </c>
      <c r="N5" s="40">
        <f>L5-L9</f>
        <v>120</v>
      </c>
      <c r="O5" s="106"/>
    </row>
    <row r="6" spans="1:20" s="11" customFormat="1" ht="23.25" customHeight="1">
      <c r="A6" s="37">
        <v>3</v>
      </c>
      <c r="B6" s="30" t="str">
        <f>Rezultāti!B6</f>
        <v>Vladimirs Pribiļevs</v>
      </c>
      <c r="C6" s="58" t="str">
        <f>Rezultāti!C6</f>
        <v>02A</v>
      </c>
      <c r="D6" s="58">
        <f>Rezultāti!D6</f>
        <v>0</v>
      </c>
      <c r="E6" s="58">
        <f>Rezultāti!E6</f>
        <v>208</v>
      </c>
      <c r="F6" s="58">
        <f>Rezultāti!F6</f>
        <v>235</v>
      </c>
      <c r="G6" s="58">
        <f>Rezultāti!G6</f>
        <v>238</v>
      </c>
      <c r="H6" s="58">
        <f>Rezultāti!H6</f>
        <v>264</v>
      </c>
      <c r="I6" s="58">
        <f>Rezultāti!I6</f>
        <v>236</v>
      </c>
      <c r="J6" s="58">
        <f>Rezultāti!J6</f>
        <v>1181</v>
      </c>
      <c r="K6" s="58">
        <f>Rezultāti!K6</f>
        <v>0</v>
      </c>
      <c r="L6" s="58">
        <f>Rezultāti!L6</f>
        <v>1181</v>
      </c>
      <c r="M6" s="58">
        <f>Rezultāti!M6</f>
        <v>236.2</v>
      </c>
      <c r="N6" s="41">
        <f>L6-L9</f>
        <v>107</v>
      </c>
      <c r="O6" s="106"/>
    </row>
    <row r="7" spans="1:20" s="11" customFormat="1" ht="23.25" customHeight="1">
      <c r="A7" s="37">
        <v>4</v>
      </c>
      <c r="B7" s="30" t="str">
        <f>Rezultāti!B18</f>
        <v>Aivars Dolgis</v>
      </c>
      <c r="C7" s="58" t="str">
        <f>Rezultāti!C18</f>
        <v>09A</v>
      </c>
      <c r="D7" s="58">
        <f>Rezultāti!D18</f>
        <v>0</v>
      </c>
      <c r="E7" s="58">
        <f>Rezultāti!E18</f>
        <v>254</v>
      </c>
      <c r="F7" s="58">
        <f>Rezultāti!F18</f>
        <v>185</v>
      </c>
      <c r="G7" s="58">
        <f>Rezultāti!G18</f>
        <v>200</v>
      </c>
      <c r="H7" s="58">
        <f>Rezultāti!H18</f>
        <v>236</v>
      </c>
      <c r="I7" s="58">
        <f>Rezultāti!I18</f>
        <v>244</v>
      </c>
      <c r="J7" s="58">
        <f>Rezultāti!J18</f>
        <v>1119</v>
      </c>
      <c r="K7" s="58">
        <f>Rezultāti!K18</f>
        <v>0</v>
      </c>
      <c r="L7" s="58">
        <f>Rezultāti!L18</f>
        <v>1119</v>
      </c>
      <c r="M7" s="58">
        <f>Rezultāti!M18</f>
        <v>223.8</v>
      </c>
      <c r="N7" s="41">
        <f>L7-L9</f>
        <v>45</v>
      </c>
      <c r="O7" s="106"/>
    </row>
    <row r="8" spans="1:20" s="11" customFormat="1" ht="23.25" customHeight="1">
      <c r="A8" s="36">
        <v>5</v>
      </c>
      <c r="B8" s="30" t="str">
        <f>Rezultāti!B21</f>
        <v>Toms Pultraks</v>
      </c>
      <c r="C8" s="58" t="str">
        <f>Rezultāti!C21</f>
        <v>10B</v>
      </c>
      <c r="D8" s="58">
        <f>Rezultāti!D21</f>
        <v>0</v>
      </c>
      <c r="E8" s="58">
        <f>Rezultāti!E21</f>
        <v>180</v>
      </c>
      <c r="F8" s="58">
        <f>Rezultāti!F21</f>
        <v>245</v>
      </c>
      <c r="G8" s="58">
        <f>Rezultāti!G21</f>
        <v>213</v>
      </c>
      <c r="H8" s="58">
        <f>Rezultāti!H21</f>
        <v>209</v>
      </c>
      <c r="I8" s="58">
        <f>Rezultāti!I21</f>
        <v>228</v>
      </c>
      <c r="J8" s="58">
        <f>Rezultāti!J21</f>
        <v>1075</v>
      </c>
      <c r="K8" s="58">
        <f>Rezultāti!K21</f>
        <v>0</v>
      </c>
      <c r="L8" s="58">
        <f>Rezultāti!L21</f>
        <v>1075</v>
      </c>
      <c r="M8" s="58">
        <f>Rezultāti!M21</f>
        <v>215</v>
      </c>
      <c r="N8" s="41">
        <f>L8-L9</f>
        <v>1</v>
      </c>
      <c r="O8" s="106"/>
    </row>
    <row r="9" spans="1:20" s="11" customFormat="1" ht="23.25" customHeight="1" thickBot="1">
      <c r="A9" s="38">
        <v>6</v>
      </c>
      <c r="B9" s="30" t="str">
        <f>Rezultāti!B10</f>
        <v>Sigutis Briedis</v>
      </c>
      <c r="C9" s="58" t="str">
        <f>Rezultāti!C10</f>
        <v>04C</v>
      </c>
      <c r="D9" s="58">
        <f>Rezultāti!D10</f>
        <v>0</v>
      </c>
      <c r="E9" s="58">
        <f>Rezultāti!E10</f>
        <v>201</v>
      </c>
      <c r="F9" s="58">
        <f>Rezultāti!F10</f>
        <v>176</v>
      </c>
      <c r="G9" s="58">
        <f>Rezultāti!G10</f>
        <v>197</v>
      </c>
      <c r="H9" s="58">
        <f>Rezultāti!H10</f>
        <v>266</v>
      </c>
      <c r="I9" s="58">
        <f>Rezultāti!I10</f>
        <v>234</v>
      </c>
      <c r="J9" s="58">
        <f>Rezultāti!J10</f>
        <v>1074</v>
      </c>
      <c r="K9" s="58">
        <f>Rezultāti!K10</f>
        <v>0</v>
      </c>
      <c r="L9" s="58">
        <f>Rezultāti!L10</f>
        <v>1074</v>
      </c>
      <c r="M9" s="58">
        <f>Rezultāti!M10</f>
        <v>214.8</v>
      </c>
      <c r="N9" s="42">
        <v>0</v>
      </c>
      <c r="O9" s="106"/>
    </row>
    <row r="10" spans="1:20" s="11" customFormat="1" ht="23.25" customHeight="1" thickTop="1">
      <c r="A10" s="25">
        <v>7</v>
      </c>
      <c r="B10" s="30" t="str">
        <f>Rezultāti!B8</f>
        <v>Ivars Lauris</v>
      </c>
      <c r="C10" s="58" t="str">
        <f>Rezultāti!C8</f>
        <v>04A</v>
      </c>
      <c r="D10" s="58">
        <f>Rezultāti!D8</f>
        <v>0</v>
      </c>
      <c r="E10" s="58">
        <f>Rezultāti!E8</f>
        <v>225</v>
      </c>
      <c r="F10" s="58">
        <f>Rezultāti!F8</f>
        <v>236</v>
      </c>
      <c r="G10" s="58">
        <f>Rezultāti!G8</f>
        <v>209</v>
      </c>
      <c r="H10" s="58">
        <f>Rezultāti!H8</f>
        <v>177</v>
      </c>
      <c r="I10" s="58">
        <f>Rezultāti!I8</f>
        <v>208</v>
      </c>
      <c r="J10" s="58">
        <f>Rezultāti!J8</f>
        <v>1055</v>
      </c>
      <c r="K10" s="58">
        <f>Rezultāti!K8</f>
        <v>0</v>
      </c>
      <c r="L10" s="58">
        <f>Rezultāti!L8</f>
        <v>1055</v>
      </c>
      <c r="M10" s="58">
        <f>Rezultāti!M8</f>
        <v>211</v>
      </c>
      <c r="N10" s="26">
        <f>L10-L9</f>
        <v>-19</v>
      </c>
      <c r="O10" s="106"/>
    </row>
    <row r="11" spans="1:20" s="11" customFormat="1" ht="23.25" customHeight="1">
      <c r="A11" s="27">
        <v>8</v>
      </c>
      <c r="B11" s="30" t="str">
        <f>Rezultāti!B20</f>
        <v>Jānis Bojārs</v>
      </c>
      <c r="C11" s="58" t="str">
        <f>Rezultāti!C20</f>
        <v>10A</v>
      </c>
      <c r="D11" s="58">
        <f>Rezultāti!D20</f>
        <v>0</v>
      </c>
      <c r="E11" s="58">
        <f>Rezultāti!E20</f>
        <v>223</v>
      </c>
      <c r="F11" s="58">
        <f>Rezultāti!F20</f>
        <v>225</v>
      </c>
      <c r="G11" s="58">
        <f>Rezultāti!G20</f>
        <v>155</v>
      </c>
      <c r="H11" s="58">
        <f>Rezultāti!H20</f>
        <v>225</v>
      </c>
      <c r="I11" s="58">
        <f>Rezultāti!I20</f>
        <v>196</v>
      </c>
      <c r="J11" s="58">
        <f>Rezultāti!J20</f>
        <v>1024</v>
      </c>
      <c r="K11" s="58">
        <f>Rezultāti!K20</f>
        <v>0</v>
      </c>
      <c r="L11" s="58">
        <f>Rezultāti!L20</f>
        <v>1024</v>
      </c>
      <c r="M11" s="58">
        <f>Rezultāti!M20</f>
        <v>204.8</v>
      </c>
      <c r="N11" s="28">
        <f>L11-L9</f>
        <v>-50</v>
      </c>
      <c r="O11" s="106"/>
    </row>
    <row r="12" spans="1:20" s="11" customFormat="1" ht="23.25" customHeight="1">
      <c r="A12" s="27">
        <v>9</v>
      </c>
      <c r="B12" s="30" t="str">
        <f>Rezultāti!B13</f>
        <v>Mārtiņš Vilnis</v>
      </c>
      <c r="C12" s="58" t="str">
        <f>Rezultāti!C13</f>
        <v>06C</v>
      </c>
      <c r="D12" s="58">
        <f>Rezultāti!D13</f>
        <v>0</v>
      </c>
      <c r="E12" s="58">
        <f>Rezultāti!E13</f>
        <v>170</v>
      </c>
      <c r="F12" s="58">
        <f>Rezultāti!F13</f>
        <v>265</v>
      </c>
      <c r="G12" s="58">
        <f>Rezultāti!G13</f>
        <v>220</v>
      </c>
      <c r="H12" s="58">
        <f>Rezultāti!H13</f>
        <v>186</v>
      </c>
      <c r="I12" s="58">
        <f>Rezultāti!I13</f>
        <v>167</v>
      </c>
      <c r="J12" s="58">
        <f>Rezultāti!J13</f>
        <v>1008</v>
      </c>
      <c r="K12" s="58">
        <f>Rezultāti!K13</f>
        <v>0</v>
      </c>
      <c r="L12" s="58">
        <f>Rezultāti!L13</f>
        <v>1008</v>
      </c>
      <c r="M12" s="58">
        <f>Rezultāti!M13</f>
        <v>201.6</v>
      </c>
      <c r="N12" s="28">
        <f>L12-L9</f>
        <v>-66</v>
      </c>
      <c r="O12" s="106"/>
    </row>
    <row r="13" spans="1:20" s="11" customFormat="1" ht="23.25" customHeight="1">
      <c r="A13" s="27">
        <v>10</v>
      </c>
      <c r="B13" s="30" t="str">
        <f>Rezultāti!B5</f>
        <v>Edgars Poišs</v>
      </c>
      <c r="C13" s="58" t="str">
        <f>Rezultāti!C5</f>
        <v>01B</v>
      </c>
      <c r="D13" s="58">
        <f>Rezultāti!D5</f>
        <v>0</v>
      </c>
      <c r="E13" s="58">
        <f>Rezultāti!E5</f>
        <v>214</v>
      </c>
      <c r="F13" s="58">
        <f>Rezultāti!F5</f>
        <v>185</v>
      </c>
      <c r="G13" s="58">
        <f>Rezultāti!G5</f>
        <v>201</v>
      </c>
      <c r="H13" s="58">
        <f>Rezultāti!H5</f>
        <v>192</v>
      </c>
      <c r="I13" s="58">
        <f>Rezultāti!I5</f>
        <v>206</v>
      </c>
      <c r="J13" s="58">
        <f>Rezultāti!J5</f>
        <v>998</v>
      </c>
      <c r="K13" s="58">
        <f>Rezultāti!K5</f>
        <v>0</v>
      </c>
      <c r="L13" s="58">
        <f>Rezultāti!L5</f>
        <v>998</v>
      </c>
      <c r="M13" s="58">
        <f>Rezultāti!M5</f>
        <v>199.6</v>
      </c>
      <c r="N13" s="28">
        <f>L13-L9</f>
        <v>-76</v>
      </c>
      <c r="O13" s="106"/>
    </row>
    <row r="14" spans="1:20" s="11" customFormat="1" ht="23.25" customHeight="1">
      <c r="A14" s="27">
        <v>11</v>
      </c>
      <c r="B14" s="30" t="str">
        <f>Rezultāti!B12</f>
        <v>Matīss Mūrnieks</v>
      </c>
      <c r="C14" s="58" t="str">
        <f>Rezultāti!C12</f>
        <v>06B</v>
      </c>
      <c r="D14" s="58">
        <f>Rezultāti!D12</f>
        <v>0</v>
      </c>
      <c r="E14" s="58">
        <f>Rezultāti!E12</f>
        <v>197</v>
      </c>
      <c r="F14" s="58">
        <f>Rezultāti!F12</f>
        <v>190</v>
      </c>
      <c r="G14" s="58">
        <f>Rezultāti!G12</f>
        <v>183</v>
      </c>
      <c r="H14" s="58">
        <f>Rezultāti!H12</f>
        <v>212</v>
      </c>
      <c r="I14" s="58">
        <f>Rezultāti!I12</f>
        <v>203</v>
      </c>
      <c r="J14" s="58">
        <f>Rezultāti!J12</f>
        <v>985</v>
      </c>
      <c r="K14" s="58">
        <f>Rezultāti!K12</f>
        <v>0</v>
      </c>
      <c r="L14" s="58">
        <f>Rezultāti!L12</f>
        <v>985</v>
      </c>
      <c r="M14" s="58">
        <f>Rezultāti!M12</f>
        <v>197</v>
      </c>
      <c r="N14" s="28">
        <f>L14-L9</f>
        <v>-89</v>
      </c>
      <c r="O14" s="106"/>
    </row>
    <row r="15" spans="1:20" s="11" customFormat="1" ht="23.25" customHeight="1">
      <c r="A15" s="27">
        <v>12</v>
      </c>
      <c r="B15" s="30" t="str">
        <f>Rezultāti!B17</f>
        <v>Maksims Jefimovs</v>
      </c>
      <c r="C15" s="58" t="str">
        <f>Rezultāti!C17</f>
        <v>08B</v>
      </c>
      <c r="D15" s="58">
        <f>Rezultāti!D17</f>
        <v>0</v>
      </c>
      <c r="E15" s="58">
        <f>Rezultāti!E17</f>
        <v>168</v>
      </c>
      <c r="F15" s="58">
        <f>Rezultāti!F17</f>
        <v>168</v>
      </c>
      <c r="G15" s="58">
        <f>Rezultāti!G17</f>
        <v>201</v>
      </c>
      <c r="H15" s="58">
        <f>Rezultāti!H17</f>
        <v>252</v>
      </c>
      <c r="I15" s="58">
        <f>Rezultāti!I17</f>
        <v>168</v>
      </c>
      <c r="J15" s="58">
        <f>Rezultāti!J17</f>
        <v>957</v>
      </c>
      <c r="K15" s="58">
        <f>Rezultāti!K17</f>
        <v>0</v>
      </c>
      <c r="L15" s="58">
        <f>Rezultāti!L17</f>
        <v>957</v>
      </c>
      <c r="M15" s="58">
        <f>Rezultāti!M17</f>
        <v>191.4</v>
      </c>
      <c r="N15" s="28">
        <f>L15-L9</f>
        <v>-117</v>
      </c>
      <c r="O15" s="106"/>
    </row>
    <row r="16" spans="1:20" s="11" customFormat="1" ht="23.25" customHeight="1">
      <c r="A16" s="27">
        <v>13</v>
      </c>
      <c r="B16" s="30" t="str">
        <f>Rezultāti!B7</f>
        <v>Evija Vende-Priekule</v>
      </c>
      <c r="C16" s="58" t="str">
        <f>Rezultāti!C7</f>
        <v>02B</v>
      </c>
      <c r="D16" s="58">
        <f>Rezultāti!D7</f>
        <v>8</v>
      </c>
      <c r="E16" s="58">
        <f>Rezultāti!E7</f>
        <v>201</v>
      </c>
      <c r="F16" s="58">
        <f>Rezultāti!F7</f>
        <v>168</v>
      </c>
      <c r="G16" s="58">
        <f>Rezultāti!G7</f>
        <v>166</v>
      </c>
      <c r="H16" s="58">
        <f>Rezultāti!H7</f>
        <v>172</v>
      </c>
      <c r="I16" s="58">
        <f>Rezultāti!I7</f>
        <v>198</v>
      </c>
      <c r="J16" s="58">
        <f>Rezultāti!J7</f>
        <v>905</v>
      </c>
      <c r="K16" s="58">
        <f>Rezultāti!K7</f>
        <v>40</v>
      </c>
      <c r="L16" s="58">
        <f>Rezultāti!L7</f>
        <v>945</v>
      </c>
      <c r="M16" s="58">
        <f>Rezultāti!M7</f>
        <v>181</v>
      </c>
      <c r="N16" s="28">
        <f>L16-L9</f>
        <v>-129</v>
      </c>
      <c r="O16" s="106"/>
    </row>
    <row r="17" spans="1:20" s="11" customFormat="1" ht="23.25" customHeight="1">
      <c r="A17" s="27">
        <v>14</v>
      </c>
      <c r="B17" s="30" t="str">
        <f>Rezultāti!B4</f>
        <v>Jeļena Šorohova</v>
      </c>
      <c r="C17" s="58" t="str">
        <f>Rezultāti!C4</f>
        <v>01A</v>
      </c>
      <c r="D17" s="58">
        <f>Rezultāti!D4</f>
        <v>8</v>
      </c>
      <c r="E17" s="58">
        <f>Rezultāti!E4</f>
        <v>127</v>
      </c>
      <c r="F17" s="58">
        <f>Rezultāti!F4</f>
        <v>221</v>
      </c>
      <c r="G17" s="58">
        <f>Rezultāti!G4</f>
        <v>187</v>
      </c>
      <c r="H17" s="58">
        <f>Rezultāti!H4</f>
        <v>166</v>
      </c>
      <c r="I17" s="58">
        <f>Rezultāti!I4</f>
        <v>191</v>
      </c>
      <c r="J17" s="58">
        <f>Rezultāti!J4</f>
        <v>892</v>
      </c>
      <c r="K17" s="58">
        <f>Rezultāti!K4</f>
        <v>40</v>
      </c>
      <c r="L17" s="58">
        <f>Rezultāti!L4</f>
        <v>932</v>
      </c>
      <c r="M17" s="58">
        <f>Rezultāti!M4</f>
        <v>178.4</v>
      </c>
      <c r="N17" s="28">
        <f>L17-L9</f>
        <v>-142</v>
      </c>
      <c r="O17" s="106"/>
    </row>
    <row r="18" spans="1:20" s="11" customFormat="1" ht="23.25" customHeight="1">
      <c r="A18" s="27">
        <v>15</v>
      </c>
      <c r="B18" s="30" t="str">
        <f>Rezultāti!B14</f>
        <v>Karina Petrova</v>
      </c>
      <c r="C18" s="58" t="str">
        <f>Rezultāti!C14</f>
        <v>07A</v>
      </c>
      <c r="D18" s="58">
        <f>Rezultāti!D14</f>
        <v>8</v>
      </c>
      <c r="E18" s="58">
        <f>Rezultāti!E14</f>
        <v>186</v>
      </c>
      <c r="F18" s="58">
        <f>Rezultāti!F14</f>
        <v>130</v>
      </c>
      <c r="G18" s="58">
        <f>Rezultāti!G14</f>
        <v>220</v>
      </c>
      <c r="H18" s="58">
        <f>Rezultāti!H14</f>
        <v>203</v>
      </c>
      <c r="I18" s="58">
        <f>Rezultāti!I14</f>
        <v>146</v>
      </c>
      <c r="J18" s="58">
        <f>Rezultāti!J14</f>
        <v>885</v>
      </c>
      <c r="K18" s="58">
        <f>Rezultāti!K14</f>
        <v>40</v>
      </c>
      <c r="L18" s="58">
        <f>Rezultāti!L14</f>
        <v>925</v>
      </c>
      <c r="M18" s="58">
        <f>Rezultāti!M14</f>
        <v>177</v>
      </c>
      <c r="N18" s="28">
        <f>L18-L9</f>
        <v>-149</v>
      </c>
      <c r="O18" s="106"/>
    </row>
    <row r="19" spans="1:20" s="11" customFormat="1" ht="23.25" customHeight="1">
      <c r="A19" s="27">
        <v>16</v>
      </c>
      <c r="B19" s="30" t="str">
        <f>Rezultāti!B9</f>
        <v>Olga Morozova</v>
      </c>
      <c r="C19" s="58" t="str">
        <f>Rezultāti!C9</f>
        <v>04B</v>
      </c>
      <c r="D19" s="58">
        <f>Rezultāti!D9</f>
        <v>8</v>
      </c>
      <c r="E19" s="58">
        <f>Rezultāti!E9</f>
        <v>227</v>
      </c>
      <c r="F19" s="58">
        <f>Rezultāti!F9</f>
        <v>144</v>
      </c>
      <c r="G19" s="58">
        <f>Rezultāti!G9</f>
        <v>188</v>
      </c>
      <c r="H19" s="58">
        <f>Rezultāti!H9</f>
        <v>168</v>
      </c>
      <c r="I19" s="58">
        <f>Rezultāti!I9</f>
        <v>146</v>
      </c>
      <c r="J19" s="58">
        <f>Rezultāti!J9</f>
        <v>873</v>
      </c>
      <c r="K19" s="58">
        <f>Rezultāti!K9</f>
        <v>40</v>
      </c>
      <c r="L19" s="58">
        <f>Rezultāti!L9</f>
        <v>913</v>
      </c>
      <c r="M19" s="58">
        <f>Rezultāti!M9</f>
        <v>174.6</v>
      </c>
      <c r="N19" s="28">
        <f>L19-L9</f>
        <v>-161</v>
      </c>
      <c r="O19" s="106"/>
      <c r="Q19"/>
      <c r="R19"/>
      <c r="S19"/>
    </row>
    <row r="20" spans="1:20" s="11" customFormat="1" ht="23.25" customHeight="1">
      <c r="A20" s="27">
        <v>17</v>
      </c>
      <c r="B20" s="30" t="str">
        <f>Rezultāti!B16</f>
        <v>Edgars Vilnis</v>
      </c>
      <c r="C20" s="58" t="str">
        <f>Rezultāti!C16</f>
        <v>08A</v>
      </c>
      <c r="D20" s="58">
        <f>Rezultāti!D16</f>
        <v>0</v>
      </c>
      <c r="E20" s="58">
        <f>Rezultāti!E16</f>
        <v>209</v>
      </c>
      <c r="F20" s="58">
        <f>Rezultāti!F16</f>
        <v>173</v>
      </c>
      <c r="G20" s="58">
        <f>Rezultāti!G16</f>
        <v>148</v>
      </c>
      <c r="H20" s="58">
        <f>Rezultāti!H16</f>
        <v>153</v>
      </c>
      <c r="I20" s="58">
        <f>Rezultāti!I16</f>
        <v>161</v>
      </c>
      <c r="J20" s="58">
        <f>Rezultāti!J16</f>
        <v>844</v>
      </c>
      <c r="K20" s="58">
        <f>Rezultāti!K16</f>
        <v>0</v>
      </c>
      <c r="L20" s="58">
        <f>Rezultāti!L16</f>
        <v>844</v>
      </c>
      <c r="M20" s="58">
        <f>Rezultāti!M16</f>
        <v>168.8</v>
      </c>
      <c r="N20" s="28">
        <f>L20-L9</f>
        <v>-230</v>
      </c>
      <c r="O20" s="106"/>
      <c r="Q20"/>
      <c r="R20"/>
      <c r="S20"/>
    </row>
    <row r="21" spans="1:20" s="11" customFormat="1" ht="23.25" customHeight="1">
      <c r="A21" s="27">
        <v>18</v>
      </c>
      <c r="B21" s="30" t="str">
        <f>Rezultāti!B11</f>
        <v>Kristaps Liecinieks</v>
      </c>
      <c r="C21" s="58" t="str">
        <f>Rezultāti!C11</f>
        <v>06A</v>
      </c>
      <c r="D21" s="58">
        <f>Rezultāti!D11</f>
        <v>0</v>
      </c>
      <c r="E21" s="58">
        <f>Rezultāti!E11</f>
        <v>195</v>
      </c>
      <c r="F21" s="58">
        <f>Rezultāti!F11</f>
        <v>135</v>
      </c>
      <c r="G21" s="58">
        <f>Rezultāti!G11</f>
        <v>133</v>
      </c>
      <c r="H21" s="58">
        <f>Rezultāti!H11</f>
        <v>193</v>
      </c>
      <c r="I21" s="58">
        <f>Rezultāti!I11</f>
        <v>114</v>
      </c>
      <c r="J21" s="58">
        <f>Rezultāti!J11</f>
        <v>770</v>
      </c>
      <c r="K21" s="58">
        <f>Rezultāti!K11</f>
        <v>0</v>
      </c>
      <c r="L21" s="58">
        <f>Rezultāti!L11</f>
        <v>770</v>
      </c>
      <c r="M21" s="58">
        <f>Rezultāti!M11</f>
        <v>154</v>
      </c>
      <c r="N21" s="28">
        <f>L21-L9</f>
        <v>-304</v>
      </c>
      <c r="O21" s="106"/>
      <c r="Q21"/>
      <c r="R21"/>
      <c r="S21"/>
      <c r="T21"/>
    </row>
    <row r="22" spans="1:20" s="11" customFormat="1" ht="0.75" customHeight="1">
      <c r="A22" s="27">
        <v>19</v>
      </c>
      <c r="B22" s="30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 t="e">
        <f>Rezultāti!M22</f>
        <v>#DIV/0!</v>
      </c>
      <c r="N22" s="28">
        <f>L22-L9</f>
        <v>-1074</v>
      </c>
      <c r="O22" s="106"/>
      <c r="Q22"/>
      <c r="R22"/>
      <c r="S22"/>
      <c r="T22"/>
    </row>
    <row r="23" spans="1:20" s="11" customFormat="1" ht="23.25" hidden="1" customHeight="1">
      <c r="A23" s="27">
        <v>20</v>
      </c>
      <c r="B23" s="30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 t="e">
        <f>Rezultāti!M23</f>
        <v>#DIV/0!</v>
      </c>
      <c r="N23" s="28">
        <f>L23-L9</f>
        <v>-1074</v>
      </c>
      <c r="O23" s="106"/>
      <c r="Q23"/>
      <c r="R23"/>
      <c r="S23"/>
      <c r="T23"/>
    </row>
    <row r="24" spans="1:20" s="11" customFormat="1" ht="23.25" hidden="1" customHeight="1">
      <c r="A24" s="27">
        <v>21</v>
      </c>
      <c r="B24" s="30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 t="e">
        <f>Rezultāti!M24</f>
        <v>#DIV/0!</v>
      </c>
      <c r="N24" s="28">
        <f>L24-L9</f>
        <v>-1074</v>
      </c>
      <c r="O24" s="106"/>
      <c r="Q24"/>
      <c r="R24"/>
      <c r="S24"/>
      <c r="T24"/>
    </row>
    <row r="25" spans="1:20" s="11" customFormat="1" ht="23.25" hidden="1" customHeight="1">
      <c r="A25" s="27">
        <v>22</v>
      </c>
      <c r="B25" s="30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28">
        <f>L25-L9</f>
        <v>-1074</v>
      </c>
      <c r="O25" s="106"/>
      <c r="Q25"/>
      <c r="R25"/>
      <c r="S25"/>
      <c r="T25"/>
    </row>
    <row r="26" spans="1:20" s="11" customFormat="1" ht="23.25" hidden="1" customHeight="1">
      <c r="A26" s="27">
        <v>23</v>
      </c>
      <c r="B26" s="30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28">
        <f t="shared" ref="N26:N38" si="0">L26-L9</f>
        <v>-1074</v>
      </c>
      <c r="O26" s="106"/>
      <c r="Q26"/>
      <c r="R26"/>
      <c r="S26"/>
      <c r="T26"/>
    </row>
    <row r="27" spans="1:20" s="11" customFormat="1" ht="21.75" hidden="1" customHeight="1">
      <c r="A27" s="27">
        <v>24</v>
      </c>
      <c r="B27" s="30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28">
        <f t="shared" si="0"/>
        <v>-1055</v>
      </c>
      <c r="O27" s="106"/>
      <c r="Q27"/>
      <c r="R27"/>
      <c r="S27"/>
      <c r="T27"/>
    </row>
    <row r="28" spans="1:20" s="11" customFormat="1" ht="22.5" hidden="1" customHeight="1">
      <c r="A28" s="27">
        <v>25</v>
      </c>
      <c r="B28" s="30">
        <f>Rezultāti!B28</f>
        <v>0</v>
      </c>
      <c r="C28" s="58">
        <f>Rezultāti!C28</f>
        <v>0</v>
      </c>
      <c r="D28" s="58">
        <f>Rezultāti!D28</f>
        <v>0</v>
      </c>
      <c r="E28" s="58">
        <f>Rezultāti!E28</f>
        <v>0</v>
      </c>
      <c r="F28" s="58">
        <f>Rezultāti!F28</f>
        <v>0</v>
      </c>
      <c r="G28" s="58">
        <f>Rezultāti!G28</f>
        <v>0</v>
      </c>
      <c r="H28" s="58">
        <f>Rezultāti!H28</f>
        <v>0</v>
      </c>
      <c r="I28" s="58">
        <f>Rezultāti!I28</f>
        <v>0</v>
      </c>
      <c r="J28" s="58">
        <f>Rezultāti!J28</f>
        <v>0</v>
      </c>
      <c r="K28" s="58">
        <f>Rezultāti!K28</f>
        <v>0</v>
      </c>
      <c r="L28" s="58">
        <f>Rezultāti!L28</f>
        <v>0</v>
      </c>
      <c r="M28" s="58">
        <f>Rezultāti!M16</f>
        <v>168.8</v>
      </c>
      <c r="N28" s="28">
        <f t="shared" si="0"/>
        <v>-1024</v>
      </c>
      <c r="O28" s="59"/>
      <c r="Q28"/>
      <c r="R28"/>
      <c r="S28"/>
      <c r="T28"/>
    </row>
    <row r="29" spans="1:20" s="11" customFormat="1" ht="22.5" hidden="1" customHeight="1">
      <c r="A29" s="27">
        <v>26</v>
      </c>
      <c r="B29" s="30">
        <f>Rezultāti!B29</f>
        <v>0</v>
      </c>
      <c r="C29" s="58">
        <f>Rezultāti!C29</f>
        <v>0</v>
      </c>
      <c r="D29" s="58">
        <f>Rezultāti!D29</f>
        <v>0</v>
      </c>
      <c r="E29" s="58">
        <f>Rezultāti!E29</f>
        <v>0</v>
      </c>
      <c r="F29" s="58">
        <f>Rezultāti!F29</f>
        <v>0</v>
      </c>
      <c r="G29" s="58">
        <f>Rezultāti!G29</f>
        <v>0</v>
      </c>
      <c r="H29" s="58">
        <f>Rezultāti!H29</f>
        <v>0</v>
      </c>
      <c r="I29" s="58">
        <f>Rezultāti!I29</f>
        <v>0</v>
      </c>
      <c r="J29" s="58">
        <f>Rezultāti!J29</f>
        <v>0</v>
      </c>
      <c r="K29" s="58">
        <f>Rezultāti!K29</f>
        <v>0</v>
      </c>
      <c r="L29" s="58">
        <f>Rezultāti!L29</f>
        <v>0</v>
      </c>
      <c r="M29" s="58">
        <f>Rezultāti!M7</f>
        <v>181</v>
      </c>
      <c r="N29" s="28">
        <f t="shared" si="0"/>
        <v>-1008</v>
      </c>
      <c r="O29" s="59"/>
      <c r="Q29"/>
      <c r="R29"/>
      <c r="S29"/>
      <c r="T29"/>
    </row>
    <row r="30" spans="1:20" s="11" customFormat="1" ht="22.5" hidden="1" customHeight="1">
      <c r="A30" s="27">
        <v>27</v>
      </c>
      <c r="B30" s="30">
        <f>Rezultāti!B30</f>
        <v>0</v>
      </c>
      <c r="C30" s="58">
        <f>Rezultāti!C30</f>
        <v>0</v>
      </c>
      <c r="D30" s="58">
        <f>Rezultāti!D30</f>
        <v>0</v>
      </c>
      <c r="E30" s="58">
        <f>Rezultāti!E30</f>
        <v>0</v>
      </c>
      <c r="F30" s="58">
        <f>Rezultāti!F30</f>
        <v>0</v>
      </c>
      <c r="G30" s="58">
        <f>Rezultāti!G30</f>
        <v>0</v>
      </c>
      <c r="H30" s="58">
        <f>Rezultāti!H30</f>
        <v>0</v>
      </c>
      <c r="I30" s="58">
        <f>Rezultāti!I30</f>
        <v>0</v>
      </c>
      <c r="J30" s="58">
        <f>Rezultāti!J30</f>
        <v>0</v>
      </c>
      <c r="K30" s="58">
        <f>Rezultāti!K30</f>
        <v>0</v>
      </c>
      <c r="L30" s="58">
        <f>Rezultāti!L30</f>
        <v>0</v>
      </c>
      <c r="M30" s="58">
        <f>Rezultāti!M12</f>
        <v>197</v>
      </c>
      <c r="N30" s="28">
        <f t="shared" si="0"/>
        <v>-998</v>
      </c>
      <c r="O30" s="59"/>
      <c r="Q30"/>
      <c r="R30"/>
      <c r="S30"/>
      <c r="T30"/>
    </row>
    <row r="31" spans="1:20" s="11" customFormat="1" ht="3" hidden="1" customHeight="1">
      <c r="A31" s="27">
        <v>28</v>
      </c>
      <c r="B31" s="30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28">
        <f t="shared" si="0"/>
        <v>-985</v>
      </c>
      <c r="O31" s="59"/>
      <c r="Q31"/>
      <c r="R31"/>
      <c r="S31"/>
      <c r="T31"/>
    </row>
    <row r="32" spans="1:20" ht="19.8" hidden="1">
      <c r="A32" s="27">
        <v>29</v>
      </c>
      <c r="B32" s="30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28">
        <f t="shared" si="0"/>
        <v>-957</v>
      </c>
    </row>
    <row r="33" spans="1:14" ht="19.8" hidden="1">
      <c r="A33" s="27">
        <v>30</v>
      </c>
      <c r="B33" s="30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28">
        <f t="shared" si="0"/>
        <v>-945</v>
      </c>
    </row>
    <row r="34" spans="1:14" ht="19.8" hidden="1">
      <c r="A34" s="27">
        <v>31</v>
      </c>
      <c r="B34" s="30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28">
        <f t="shared" si="0"/>
        <v>-932</v>
      </c>
    </row>
    <row r="35" spans="1:14" ht="19.8" hidden="1">
      <c r="A35" s="27">
        <v>32</v>
      </c>
      <c r="B35" s="30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28">
        <f t="shared" si="0"/>
        <v>-925</v>
      </c>
    </row>
    <row r="36" spans="1:14" ht="19.8" hidden="1">
      <c r="A36" s="27">
        <v>33</v>
      </c>
      <c r="B36" s="30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28">
        <f t="shared" si="0"/>
        <v>-913</v>
      </c>
    </row>
    <row r="37" spans="1:14" ht="19.8" hidden="1">
      <c r="A37" s="27">
        <v>34</v>
      </c>
      <c r="B37" s="30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28">
        <f t="shared" si="0"/>
        <v>-844</v>
      </c>
    </row>
    <row r="38" spans="1:14" ht="19.8" hidden="1">
      <c r="A38" s="27">
        <v>35</v>
      </c>
      <c r="B38" s="30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28">
        <f t="shared" si="0"/>
        <v>-770</v>
      </c>
    </row>
    <row r="39" spans="1:14">
      <c r="B39" s="105" t="s">
        <v>15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4"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1:14" ht="45" hidden="1">
      <c r="A41" s="107" t="s">
        <v>18</v>
      </c>
      <c r="B41" s="107"/>
      <c r="C41" s="107"/>
      <c r="D41" s="107"/>
    </row>
    <row r="42" spans="1:14" ht="18" hidden="1" thickBot="1">
      <c r="A42" s="46" t="s">
        <v>0</v>
      </c>
      <c r="B42" s="47" t="s">
        <v>1</v>
      </c>
      <c r="C42" s="47" t="s">
        <v>10</v>
      </c>
      <c r="D42" s="48" t="s">
        <v>19</v>
      </c>
    </row>
    <row r="43" spans="1:14" ht="25.5" hidden="1" customHeight="1">
      <c r="A43" s="108">
        <v>1</v>
      </c>
      <c r="B43" s="49"/>
      <c r="C43" s="50"/>
      <c r="D43" s="51">
        <f>C44+C43</f>
        <v>0</v>
      </c>
    </row>
    <row r="44" spans="1:14" ht="25.5" hidden="1" customHeight="1" thickBot="1">
      <c r="A44" s="109"/>
      <c r="B44" s="52"/>
      <c r="C44" s="53"/>
      <c r="D44" s="54">
        <f>C44+C43</f>
        <v>0</v>
      </c>
    </row>
    <row r="45" spans="1:14" ht="25.5" hidden="1" customHeight="1">
      <c r="A45" s="103">
        <v>2</v>
      </c>
      <c r="B45" s="49"/>
      <c r="C45" s="50"/>
      <c r="D45" s="51">
        <f>C45+C46</f>
        <v>0</v>
      </c>
    </row>
    <row r="46" spans="1:14" ht="25.5" hidden="1" customHeight="1" thickBot="1">
      <c r="A46" s="104"/>
      <c r="B46" s="52"/>
      <c r="C46" s="53"/>
      <c r="D46" s="54">
        <f>C45+C46</f>
        <v>0</v>
      </c>
    </row>
    <row r="47" spans="1:14" ht="25.5" hidden="1" customHeight="1">
      <c r="A47" s="103">
        <v>3</v>
      </c>
      <c r="B47" s="49"/>
      <c r="C47" s="50"/>
      <c r="D47" s="51">
        <f>C48+C47</f>
        <v>0</v>
      </c>
    </row>
    <row r="48" spans="1:14" ht="22.8" hidden="1" thickBot="1">
      <c r="A48" s="104"/>
      <c r="B48" s="52"/>
      <c r="C48" s="53"/>
      <c r="D48" s="54">
        <f>C48+C47</f>
        <v>0</v>
      </c>
    </row>
    <row r="49" spans="1:4" ht="22.2" hidden="1">
      <c r="A49" s="103">
        <v>4</v>
      </c>
      <c r="B49" s="49"/>
      <c r="C49" s="50"/>
      <c r="D49" s="51">
        <f>C50+C49</f>
        <v>0</v>
      </c>
    </row>
    <row r="50" spans="1:4" ht="22.8" hidden="1" thickBot="1">
      <c r="A50" s="104"/>
      <c r="B50" s="52"/>
      <c r="C50" s="53"/>
      <c r="D50" s="54">
        <f>C50+C49</f>
        <v>0</v>
      </c>
    </row>
    <row r="51" spans="1:4" ht="22.2" hidden="1">
      <c r="A51" s="103">
        <v>5</v>
      </c>
      <c r="B51" s="49"/>
      <c r="C51" s="50"/>
      <c r="D51" s="51">
        <f>C52+C51</f>
        <v>0</v>
      </c>
    </row>
    <row r="52" spans="1:4" ht="22.8" hidden="1" thickBot="1">
      <c r="A52" s="104"/>
      <c r="B52" s="52"/>
      <c r="C52" s="53"/>
      <c r="D52" s="56">
        <f>C52+C51</f>
        <v>0</v>
      </c>
    </row>
  </sheetData>
  <mergeCells count="9">
    <mergeCell ref="A1:N1"/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E11" sqref="E11"/>
    </sheetView>
  </sheetViews>
  <sheetFormatPr defaultColWidth="9.109375" defaultRowHeight="13.2" outlineLevelCol="2"/>
  <cols>
    <col min="1" max="1" width="9" style="7" customWidth="1"/>
    <col min="2" max="2" width="31.44140625" style="8" customWidth="1"/>
    <col min="3" max="3" width="7.109375" style="73" customWidth="1"/>
    <col min="4" max="4" width="8.44140625" style="73" customWidth="1" outlineLevel="1"/>
    <col min="5" max="9" width="7.44140625" style="73" customWidth="1" outlineLevel="2"/>
    <col min="10" max="10" width="9.6640625" style="7" customWidth="1" outlineLevel="1"/>
    <col min="11" max="11" width="10" style="7" customWidth="1" outlineLevel="1"/>
    <col min="12" max="12" width="11.109375" style="7" customWidth="1" outlineLevel="1"/>
    <col min="13" max="13" width="12.6640625" style="7" customWidth="1" outlineLevel="1"/>
    <col min="14" max="14" width="10.44140625" style="7" hidden="1" customWidth="1" outlineLevel="1"/>
    <col min="15" max="15" width="11.109375" style="7" customWidth="1"/>
    <col min="16" max="16" width="5.44140625" style="9" bestFit="1" customWidth="1"/>
    <col min="17" max="17" width="7.88671875" style="9" bestFit="1" customWidth="1"/>
    <col min="18" max="19" width="9.109375" style="9"/>
    <col min="20" max="20" width="10" style="9" bestFit="1" customWidth="1"/>
    <col min="21" max="21" width="10.88671875" style="9" customWidth="1"/>
    <col min="22" max="22" width="10.33203125" style="9" bestFit="1" customWidth="1"/>
    <col min="23" max="23" width="11.5546875" style="10" bestFit="1" customWidth="1"/>
    <col min="24" max="16384" width="9.109375" style="11"/>
  </cols>
  <sheetData>
    <row r="1" spans="1:23" ht="33" customHeight="1">
      <c r="O1" s="7" t="s">
        <v>14</v>
      </c>
    </row>
    <row r="2" spans="1:23" ht="13.8" thickBot="1"/>
    <row r="3" spans="1:23" s="1" customFormat="1" ht="31.8" thickBot="1">
      <c r="A3" s="77" t="s">
        <v>0</v>
      </c>
      <c r="B3" s="77" t="s">
        <v>1</v>
      </c>
      <c r="C3" s="78" t="s">
        <v>2</v>
      </c>
      <c r="D3" s="79" t="s">
        <v>3</v>
      </c>
      <c r="E3" s="79" t="s">
        <v>4</v>
      </c>
      <c r="F3" s="79" t="s">
        <v>5</v>
      </c>
      <c r="G3" s="79" t="s">
        <v>6</v>
      </c>
      <c r="H3" s="79" t="s">
        <v>7</v>
      </c>
      <c r="I3" s="79" t="s">
        <v>8</v>
      </c>
      <c r="J3" s="77" t="s">
        <v>9</v>
      </c>
      <c r="K3" s="77" t="s">
        <v>12</v>
      </c>
      <c r="L3" s="77" t="s">
        <v>10</v>
      </c>
      <c r="M3" s="77" t="s">
        <v>13</v>
      </c>
      <c r="N3" s="3" t="s">
        <v>11</v>
      </c>
      <c r="O3" s="6" t="s">
        <v>17</v>
      </c>
      <c r="P3" s="6"/>
      <c r="Q3" s="6"/>
      <c r="R3" s="6"/>
      <c r="S3" s="6"/>
      <c r="T3" s="6"/>
      <c r="U3" s="6"/>
      <c r="V3" s="6"/>
      <c r="W3" s="6"/>
    </row>
    <row r="4" spans="1:23" s="14" customFormat="1" ht="17.399999999999999">
      <c r="A4" s="80">
        <v>1</v>
      </c>
      <c r="B4" s="81" t="s">
        <v>62</v>
      </c>
      <c r="C4" s="82" t="s">
        <v>61</v>
      </c>
      <c r="D4" s="61">
        <v>8</v>
      </c>
      <c r="E4" s="76">
        <v>127</v>
      </c>
      <c r="F4" s="76">
        <v>221</v>
      </c>
      <c r="G4" s="76">
        <v>187</v>
      </c>
      <c r="H4" s="76">
        <v>166</v>
      </c>
      <c r="I4" s="76">
        <v>191</v>
      </c>
      <c r="J4" s="16">
        <f t="shared" ref="J4:J29" si="0">SUM(E4:I4)</f>
        <v>892</v>
      </c>
      <c r="K4" s="16">
        <f t="shared" ref="K4:K29" si="1">D4*(COUNT(E4:I4))</f>
        <v>40</v>
      </c>
      <c r="L4" s="16">
        <f t="shared" ref="L4:L29" si="2">SUM(J4:K4)</f>
        <v>932</v>
      </c>
      <c r="M4" s="16">
        <f t="shared" ref="M4:M29" si="3">(AVERAGE(E4:I4))</f>
        <v>178.4</v>
      </c>
      <c r="N4" s="67"/>
      <c r="O4" s="7"/>
      <c r="P4" s="13"/>
      <c r="Q4" s="13"/>
      <c r="R4" s="13"/>
      <c r="S4" s="13"/>
      <c r="T4" s="13"/>
      <c r="U4" s="13"/>
      <c r="V4" s="13"/>
      <c r="W4" s="12"/>
    </row>
    <row r="5" spans="1:23" s="14" customFormat="1" ht="17.399999999999999">
      <c r="A5" s="80">
        <v>2</v>
      </c>
      <c r="B5" s="81" t="s">
        <v>30</v>
      </c>
      <c r="C5" s="82" t="s">
        <v>54</v>
      </c>
      <c r="D5" s="61">
        <v>0</v>
      </c>
      <c r="E5" s="76">
        <v>214</v>
      </c>
      <c r="F5" s="99">
        <v>185</v>
      </c>
      <c r="G5" s="76">
        <v>201</v>
      </c>
      <c r="H5" s="76">
        <v>192</v>
      </c>
      <c r="I5" s="76">
        <v>206</v>
      </c>
      <c r="J5" s="16">
        <f t="shared" si="0"/>
        <v>998</v>
      </c>
      <c r="K5" s="16">
        <f t="shared" si="1"/>
        <v>0</v>
      </c>
      <c r="L5" s="16">
        <f t="shared" si="2"/>
        <v>998</v>
      </c>
      <c r="M5" s="16">
        <f t="shared" si="3"/>
        <v>199.6</v>
      </c>
      <c r="N5" s="68"/>
      <c r="O5" s="7"/>
      <c r="P5" s="13"/>
      <c r="Q5" s="13"/>
      <c r="R5" s="13"/>
      <c r="S5" s="13"/>
      <c r="T5" s="13"/>
      <c r="U5" s="13"/>
      <c r="V5" s="13"/>
      <c r="W5" s="12"/>
    </row>
    <row r="6" spans="1:23" s="14" customFormat="1" ht="17.399999999999999">
      <c r="A6" s="80">
        <v>3</v>
      </c>
      <c r="B6" s="81" t="s">
        <v>49</v>
      </c>
      <c r="C6" s="82" t="s">
        <v>50</v>
      </c>
      <c r="D6" s="61">
        <v>0</v>
      </c>
      <c r="E6" s="99">
        <v>208</v>
      </c>
      <c r="F6" s="76">
        <v>235</v>
      </c>
      <c r="G6" s="76">
        <v>238</v>
      </c>
      <c r="H6" s="76">
        <v>264</v>
      </c>
      <c r="I6" s="76">
        <v>236</v>
      </c>
      <c r="J6" s="16">
        <f t="shared" si="0"/>
        <v>1181</v>
      </c>
      <c r="K6" s="16">
        <f t="shared" si="1"/>
        <v>0</v>
      </c>
      <c r="L6" s="16">
        <f t="shared" si="2"/>
        <v>1181</v>
      </c>
      <c r="M6" s="16">
        <f t="shared" si="3"/>
        <v>236.2</v>
      </c>
      <c r="N6" s="18" t="e">
        <f>L6-#REF!</f>
        <v>#REF!</v>
      </c>
      <c r="O6" s="15"/>
      <c r="P6" s="13"/>
      <c r="Q6" s="13"/>
      <c r="R6" s="13"/>
      <c r="S6" s="13"/>
      <c r="T6" s="13"/>
      <c r="U6" s="13"/>
      <c r="V6" s="13"/>
      <c r="W6" s="12"/>
    </row>
    <row r="7" spans="1:23" s="14" customFormat="1" ht="17.399999999999999">
      <c r="A7" s="80">
        <v>4</v>
      </c>
      <c r="B7" s="81" t="s">
        <v>59</v>
      </c>
      <c r="C7" s="82" t="s">
        <v>60</v>
      </c>
      <c r="D7" s="61">
        <v>8</v>
      </c>
      <c r="E7" s="76">
        <v>201</v>
      </c>
      <c r="F7" s="76">
        <v>168</v>
      </c>
      <c r="G7" s="76">
        <v>166</v>
      </c>
      <c r="H7" s="76">
        <v>172</v>
      </c>
      <c r="I7" s="76">
        <v>198</v>
      </c>
      <c r="J7" s="16">
        <f t="shared" si="0"/>
        <v>905</v>
      </c>
      <c r="K7" s="16">
        <f t="shared" si="1"/>
        <v>40</v>
      </c>
      <c r="L7" s="16">
        <f t="shared" si="2"/>
        <v>945</v>
      </c>
      <c r="M7" s="16">
        <f t="shared" si="3"/>
        <v>181</v>
      </c>
      <c r="N7" s="18" t="e">
        <f>L7-#REF!</f>
        <v>#REF!</v>
      </c>
      <c r="O7" s="15"/>
      <c r="P7" s="13"/>
      <c r="Q7" s="13"/>
      <c r="R7" s="13"/>
      <c r="S7" s="13"/>
      <c r="T7" s="13"/>
      <c r="U7" s="13"/>
      <c r="V7" s="13"/>
      <c r="W7" s="43"/>
    </row>
    <row r="8" spans="1:23" s="14" customFormat="1" ht="17.399999999999999">
      <c r="A8" s="80">
        <v>5</v>
      </c>
      <c r="B8" s="81" t="s">
        <v>34</v>
      </c>
      <c r="C8" s="82" t="s">
        <v>48</v>
      </c>
      <c r="D8" s="61">
        <v>0</v>
      </c>
      <c r="E8" s="76">
        <v>225</v>
      </c>
      <c r="F8" s="76">
        <v>236</v>
      </c>
      <c r="G8" s="99">
        <v>209</v>
      </c>
      <c r="H8" s="76">
        <v>177</v>
      </c>
      <c r="I8" s="76">
        <v>208</v>
      </c>
      <c r="J8" s="16">
        <f t="shared" si="0"/>
        <v>1055</v>
      </c>
      <c r="K8" s="16">
        <f t="shared" si="1"/>
        <v>0</v>
      </c>
      <c r="L8" s="16">
        <f t="shared" si="2"/>
        <v>1055</v>
      </c>
      <c r="M8" s="16">
        <f t="shared" si="3"/>
        <v>211</v>
      </c>
      <c r="N8" s="18" t="e">
        <f>L8-#REF!</f>
        <v>#REF!</v>
      </c>
      <c r="O8" s="15"/>
      <c r="P8" s="13"/>
      <c r="Q8" s="13"/>
      <c r="R8" s="13"/>
      <c r="S8" s="13"/>
      <c r="T8" s="13"/>
      <c r="U8" s="13"/>
      <c r="V8" s="13"/>
      <c r="W8" s="15"/>
    </row>
    <row r="9" spans="1:23" s="14" customFormat="1" ht="17.399999999999999">
      <c r="A9" s="80">
        <v>6</v>
      </c>
      <c r="B9" s="81" t="s">
        <v>39</v>
      </c>
      <c r="C9" s="82" t="s">
        <v>56</v>
      </c>
      <c r="D9" s="61">
        <v>8</v>
      </c>
      <c r="E9" s="76">
        <v>227</v>
      </c>
      <c r="F9" s="76">
        <v>144</v>
      </c>
      <c r="G9" s="76">
        <v>188</v>
      </c>
      <c r="H9" s="76">
        <v>168</v>
      </c>
      <c r="I9" s="76">
        <v>146</v>
      </c>
      <c r="J9" s="16">
        <f t="shared" si="0"/>
        <v>873</v>
      </c>
      <c r="K9" s="16">
        <f t="shared" si="1"/>
        <v>40</v>
      </c>
      <c r="L9" s="16">
        <f t="shared" si="2"/>
        <v>913</v>
      </c>
      <c r="M9" s="16">
        <f t="shared" si="3"/>
        <v>174.6</v>
      </c>
      <c r="N9" s="68"/>
      <c r="O9" s="7"/>
      <c r="P9" s="13"/>
      <c r="Q9" s="13"/>
      <c r="R9" s="13"/>
      <c r="S9" s="13"/>
      <c r="T9" s="13"/>
      <c r="U9" s="13"/>
      <c r="V9" s="13"/>
      <c r="W9" s="15"/>
    </row>
    <row r="10" spans="1:23" s="14" customFormat="1" ht="17.399999999999999">
      <c r="A10" s="80">
        <v>7</v>
      </c>
      <c r="B10" s="81" t="s">
        <v>38</v>
      </c>
      <c r="C10" s="82" t="s">
        <v>65</v>
      </c>
      <c r="D10" s="61">
        <v>0</v>
      </c>
      <c r="E10" s="99">
        <v>201</v>
      </c>
      <c r="F10" s="76">
        <v>176</v>
      </c>
      <c r="G10" s="76">
        <v>197</v>
      </c>
      <c r="H10" s="76">
        <v>266</v>
      </c>
      <c r="I10" s="76">
        <v>234</v>
      </c>
      <c r="J10" s="16">
        <f t="shared" si="0"/>
        <v>1074</v>
      </c>
      <c r="K10" s="16">
        <f t="shared" si="1"/>
        <v>0</v>
      </c>
      <c r="L10" s="16">
        <f t="shared" si="2"/>
        <v>1074</v>
      </c>
      <c r="M10" s="16">
        <f t="shared" si="3"/>
        <v>214.8</v>
      </c>
      <c r="N10" s="18"/>
      <c r="O10" s="15"/>
      <c r="P10" s="13"/>
      <c r="Q10" s="13"/>
      <c r="R10" s="13"/>
      <c r="S10" s="13"/>
      <c r="T10" s="13"/>
      <c r="U10" s="13"/>
      <c r="V10" s="13"/>
      <c r="W10" s="15"/>
    </row>
    <row r="11" spans="1:23" s="14" customFormat="1" ht="17.399999999999999">
      <c r="A11" s="80">
        <v>8</v>
      </c>
      <c r="B11" s="81" t="s">
        <v>63</v>
      </c>
      <c r="C11" s="82" t="s">
        <v>64</v>
      </c>
      <c r="D11" s="61">
        <v>0</v>
      </c>
      <c r="E11" s="76">
        <v>195</v>
      </c>
      <c r="F11" s="76">
        <v>135</v>
      </c>
      <c r="G11" s="76">
        <v>133</v>
      </c>
      <c r="H11" s="76">
        <v>193</v>
      </c>
      <c r="I11" s="76">
        <v>114</v>
      </c>
      <c r="J11" s="16">
        <f t="shared" si="0"/>
        <v>770</v>
      </c>
      <c r="K11" s="16">
        <f t="shared" si="1"/>
        <v>0</v>
      </c>
      <c r="L11" s="16">
        <f t="shared" si="2"/>
        <v>770</v>
      </c>
      <c r="M11" s="16">
        <f t="shared" si="3"/>
        <v>154</v>
      </c>
      <c r="N11" s="18" t="e">
        <f>L11-#REF!</f>
        <v>#REF!</v>
      </c>
      <c r="O11" s="15"/>
      <c r="P11" s="13"/>
      <c r="Q11" s="13"/>
      <c r="R11" s="13"/>
      <c r="S11" s="13"/>
      <c r="T11" s="13"/>
      <c r="U11" s="13"/>
      <c r="V11" s="13"/>
      <c r="W11" s="15"/>
    </row>
    <row r="12" spans="1:23" s="14" customFormat="1" ht="17.399999999999999">
      <c r="A12" s="80">
        <v>9</v>
      </c>
      <c r="B12" s="81" t="s">
        <v>57</v>
      </c>
      <c r="C12" s="82" t="s">
        <v>58</v>
      </c>
      <c r="D12" s="61">
        <v>0</v>
      </c>
      <c r="E12" s="76">
        <v>197</v>
      </c>
      <c r="F12" s="76">
        <v>190</v>
      </c>
      <c r="G12" s="76">
        <v>183</v>
      </c>
      <c r="H12" s="76">
        <v>212</v>
      </c>
      <c r="I12" s="76">
        <v>203</v>
      </c>
      <c r="J12" s="16">
        <f t="shared" si="0"/>
        <v>985</v>
      </c>
      <c r="K12" s="16">
        <f t="shared" si="1"/>
        <v>0</v>
      </c>
      <c r="L12" s="16">
        <f t="shared" si="2"/>
        <v>985</v>
      </c>
      <c r="M12" s="16">
        <f t="shared" si="3"/>
        <v>197</v>
      </c>
      <c r="N12" s="68"/>
      <c r="O12" s="7"/>
      <c r="P12" s="13"/>
      <c r="Q12" s="13"/>
      <c r="R12" s="13"/>
      <c r="S12" s="13"/>
      <c r="T12" s="13"/>
      <c r="U12" s="13"/>
      <c r="V12" s="13"/>
      <c r="W12" s="15"/>
    </row>
    <row r="13" spans="1:23" s="14" customFormat="1" ht="17.399999999999999">
      <c r="A13" s="80">
        <v>10</v>
      </c>
      <c r="B13" s="81" t="s">
        <v>36</v>
      </c>
      <c r="C13" s="82" t="s">
        <v>67</v>
      </c>
      <c r="D13" s="61">
        <v>0</v>
      </c>
      <c r="E13" s="76">
        <v>170</v>
      </c>
      <c r="F13" s="76">
        <v>265</v>
      </c>
      <c r="G13" s="76">
        <v>220</v>
      </c>
      <c r="H13" s="76">
        <v>186</v>
      </c>
      <c r="I13" s="99">
        <v>167</v>
      </c>
      <c r="J13" s="16">
        <f t="shared" si="0"/>
        <v>1008</v>
      </c>
      <c r="K13" s="16">
        <f t="shared" si="1"/>
        <v>0</v>
      </c>
      <c r="L13" s="16">
        <f t="shared" si="2"/>
        <v>1008</v>
      </c>
      <c r="M13" s="16">
        <f t="shared" si="3"/>
        <v>201.6</v>
      </c>
      <c r="N13" s="18" t="e">
        <f>L13-#REF!</f>
        <v>#REF!</v>
      </c>
      <c r="O13" s="15"/>
      <c r="P13" s="13"/>
      <c r="Q13" s="13"/>
      <c r="R13" s="13"/>
      <c r="S13" s="13"/>
      <c r="T13" s="13"/>
      <c r="U13" s="13"/>
      <c r="V13" s="13"/>
      <c r="W13" s="15"/>
    </row>
    <row r="14" spans="1:23" s="14" customFormat="1" ht="17.399999999999999">
      <c r="A14" s="80">
        <v>11</v>
      </c>
      <c r="B14" s="81" t="s">
        <v>40</v>
      </c>
      <c r="C14" s="82" t="s">
        <v>55</v>
      </c>
      <c r="D14" s="61">
        <v>8</v>
      </c>
      <c r="E14" s="76">
        <v>186</v>
      </c>
      <c r="F14" s="76">
        <v>130</v>
      </c>
      <c r="G14" s="76">
        <v>220</v>
      </c>
      <c r="H14" s="76">
        <v>203</v>
      </c>
      <c r="I14" s="76">
        <v>146</v>
      </c>
      <c r="J14" s="16">
        <f t="shared" si="0"/>
        <v>885</v>
      </c>
      <c r="K14" s="16">
        <f t="shared" si="1"/>
        <v>40</v>
      </c>
      <c r="L14" s="16">
        <f t="shared" si="2"/>
        <v>925</v>
      </c>
      <c r="M14" s="16">
        <f t="shared" si="3"/>
        <v>177</v>
      </c>
      <c r="N14" s="68"/>
      <c r="O14" s="7"/>
      <c r="P14" s="13"/>
      <c r="Q14" s="13"/>
      <c r="R14" s="13"/>
      <c r="S14" s="13"/>
      <c r="T14" s="13"/>
      <c r="U14" s="13"/>
      <c r="V14" s="13"/>
      <c r="W14" s="15"/>
    </row>
    <row r="15" spans="1:23" s="14" customFormat="1" ht="17.399999999999999">
      <c r="A15" s="80">
        <v>12</v>
      </c>
      <c r="B15" s="81" t="s">
        <v>35</v>
      </c>
      <c r="C15" s="82" t="s">
        <v>52</v>
      </c>
      <c r="D15" s="61">
        <v>0</v>
      </c>
      <c r="E15" s="76">
        <v>264</v>
      </c>
      <c r="F15" s="76">
        <v>204</v>
      </c>
      <c r="G15" s="76">
        <v>225</v>
      </c>
      <c r="H15" s="76">
        <v>297</v>
      </c>
      <c r="I15" s="76">
        <v>243</v>
      </c>
      <c r="J15" s="16">
        <f t="shared" si="0"/>
        <v>1233</v>
      </c>
      <c r="K15" s="16">
        <f t="shared" si="1"/>
        <v>0</v>
      </c>
      <c r="L15" s="16">
        <f t="shared" si="2"/>
        <v>1233</v>
      </c>
      <c r="M15" s="16">
        <f t="shared" si="3"/>
        <v>246.6</v>
      </c>
      <c r="N15" s="17">
        <f>L15-L16</f>
        <v>389</v>
      </c>
      <c r="O15" s="12"/>
      <c r="P15" s="13"/>
      <c r="Q15" s="13"/>
      <c r="R15" s="13"/>
      <c r="S15" s="13"/>
      <c r="T15" s="13"/>
      <c r="U15" s="13"/>
      <c r="V15" s="13"/>
      <c r="W15" s="15"/>
    </row>
    <row r="16" spans="1:23" s="14" customFormat="1" ht="17.399999999999999">
      <c r="A16" s="80">
        <v>13</v>
      </c>
      <c r="B16" s="81" t="s">
        <v>69</v>
      </c>
      <c r="C16" s="82" t="s">
        <v>68</v>
      </c>
      <c r="D16" s="61">
        <v>0</v>
      </c>
      <c r="E16" s="76">
        <v>209</v>
      </c>
      <c r="F16" s="76">
        <v>173</v>
      </c>
      <c r="G16" s="76">
        <v>148</v>
      </c>
      <c r="H16" s="76">
        <v>153</v>
      </c>
      <c r="I16" s="76">
        <v>161</v>
      </c>
      <c r="J16" s="16">
        <f t="shared" si="0"/>
        <v>844</v>
      </c>
      <c r="K16" s="16">
        <f t="shared" si="1"/>
        <v>0</v>
      </c>
      <c r="L16" s="16">
        <f t="shared" si="2"/>
        <v>844</v>
      </c>
      <c r="M16" s="16">
        <f t="shared" si="3"/>
        <v>168.8</v>
      </c>
      <c r="N16" s="18">
        <f>L16-L14</f>
        <v>-81</v>
      </c>
      <c r="O16" s="15"/>
      <c r="P16" s="13"/>
      <c r="Q16" s="13"/>
      <c r="R16" s="13"/>
      <c r="S16" s="13"/>
      <c r="T16" s="13"/>
      <c r="U16" s="13"/>
      <c r="V16" s="13"/>
      <c r="W16" s="15"/>
    </row>
    <row r="17" spans="1:23" s="14" customFormat="1" ht="17.399999999999999">
      <c r="A17" s="80">
        <v>14</v>
      </c>
      <c r="B17" s="81" t="s">
        <v>33</v>
      </c>
      <c r="C17" s="82" t="s">
        <v>53</v>
      </c>
      <c r="D17" s="61">
        <v>0</v>
      </c>
      <c r="E17" s="76">
        <v>168</v>
      </c>
      <c r="F17" s="76">
        <v>168</v>
      </c>
      <c r="G17" s="76">
        <v>201</v>
      </c>
      <c r="H17" s="76">
        <v>252</v>
      </c>
      <c r="I17" s="76">
        <v>168</v>
      </c>
      <c r="J17" s="16">
        <f t="shared" si="0"/>
        <v>957</v>
      </c>
      <c r="K17" s="16">
        <f t="shared" si="1"/>
        <v>0</v>
      </c>
      <c r="L17" s="16">
        <f t="shared" si="2"/>
        <v>957</v>
      </c>
      <c r="M17" s="16">
        <f t="shared" si="3"/>
        <v>191.4</v>
      </c>
      <c r="N17" s="18">
        <f>L17-L11</f>
        <v>187</v>
      </c>
      <c r="O17" s="15"/>
      <c r="P17" s="13"/>
      <c r="Q17" s="13"/>
      <c r="R17" s="13"/>
      <c r="S17" s="13"/>
      <c r="T17" s="13"/>
      <c r="U17" s="13"/>
      <c r="V17" s="13"/>
      <c r="W17" s="15"/>
    </row>
    <row r="18" spans="1:23" ht="17.399999999999999">
      <c r="A18" s="80">
        <v>15</v>
      </c>
      <c r="B18" s="81" t="s">
        <v>70</v>
      </c>
      <c r="C18" s="82" t="s">
        <v>72</v>
      </c>
      <c r="D18" s="61">
        <v>0</v>
      </c>
      <c r="E18" s="76">
        <v>254</v>
      </c>
      <c r="F18" s="99">
        <v>185</v>
      </c>
      <c r="G18" s="76">
        <v>200</v>
      </c>
      <c r="H18" s="76">
        <v>236</v>
      </c>
      <c r="I18" s="76">
        <v>244</v>
      </c>
      <c r="J18" s="16">
        <f t="shared" si="0"/>
        <v>1119</v>
      </c>
      <c r="K18" s="16">
        <f t="shared" si="1"/>
        <v>0</v>
      </c>
      <c r="L18" s="16">
        <f t="shared" si="2"/>
        <v>1119</v>
      </c>
      <c r="M18" s="16">
        <f t="shared" si="3"/>
        <v>223.8</v>
      </c>
      <c r="N18" s="66" t="e">
        <f>L18-#REF!</f>
        <v>#REF!</v>
      </c>
      <c r="O18" s="15"/>
    </row>
    <row r="19" spans="1:23" ht="17.399999999999999">
      <c r="A19" s="80">
        <v>16</v>
      </c>
      <c r="B19" s="81" t="s">
        <v>71</v>
      </c>
      <c r="C19" s="82" t="s">
        <v>73</v>
      </c>
      <c r="D19" s="61">
        <v>0</v>
      </c>
      <c r="E19" s="99">
        <v>229</v>
      </c>
      <c r="F19" s="76">
        <v>266</v>
      </c>
      <c r="G19" s="76">
        <v>227</v>
      </c>
      <c r="H19" s="76">
        <v>220</v>
      </c>
      <c r="I19" s="76">
        <v>252</v>
      </c>
      <c r="J19" s="16">
        <f t="shared" si="0"/>
        <v>1194</v>
      </c>
      <c r="K19" s="16">
        <f t="shared" si="1"/>
        <v>0</v>
      </c>
      <c r="L19" s="16">
        <f t="shared" si="2"/>
        <v>1194</v>
      </c>
      <c r="M19" s="16">
        <f t="shared" si="3"/>
        <v>238.8</v>
      </c>
    </row>
    <row r="20" spans="1:23" ht="17.399999999999999">
      <c r="A20" s="80">
        <v>17</v>
      </c>
      <c r="B20" s="81" t="s">
        <v>37</v>
      </c>
      <c r="C20" s="82" t="s">
        <v>51</v>
      </c>
      <c r="D20" s="61">
        <v>0</v>
      </c>
      <c r="E20" s="76">
        <v>223</v>
      </c>
      <c r="F20" s="76">
        <v>225</v>
      </c>
      <c r="G20" s="99">
        <v>155</v>
      </c>
      <c r="H20" s="76">
        <v>225</v>
      </c>
      <c r="I20" s="76">
        <v>196</v>
      </c>
      <c r="J20" s="16">
        <f t="shared" si="0"/>
        <v>1024</v>
      </c>
      <c r="K20" s="16">
        <f t="shared" si="1"/>
        <v>0</v>
      </c>
      <c r="L20" s="16">
        <f t="shared" si="2"/>
        <v>1024</v>
      </c>
      <c r="M20" s="16">
        <f t="shared" si="3"/>
        <v>204.8</v>
      </c>
    </row>
    <row r="21" spans="1:23" ht="17.399999999999999">
      <c r="A21" s="80">
        <v>18</v>
      </c>
      <c r="B21" s="81" t="s">
        <v>31</v>
      </c>
      <c r="C21" s="82" t="s">
        <v>66</v>
      </c>
      <c r="D21" s="61">
        <v>0</v>
      </c>
      <c r="E21" s="76">
        <v>180</v>
      </c>
      <c r="F21" s="99">
        <v>245</v>
      </c>
      <c r="G21" s="76">
        <v>213</v>
      </c>
      <c r="H21" s="76">
        <v>209</v>
      </c>
      <c r="I21" s="76">
        <v>228</v>
      </c>
      <c r="J21" s="16">
        <f t="shared" si="0"/>
        <v>1075</v>
      </c>
      <c r="K21" s="16">
        <f t="shared" si="1"/>
        <v>0</v>
      </c>
      <c r="L21" s="16">
        <f t="shared" si="2"/>
        <v>1075</v>
      </c>
      <c r="M21" s="16">
        <f t="shared" si="3"/>
        <v>215</v>
      </c>
      <c r="N21" s="66" t="e">
        <f>L21-#REF!</f>
        <v>#REF!</v>
      </c>
      <c r="O21" s="15"/>
    </row>
    <row r="22" spans="1:23" ht="17.399999999999999">
      <c r="A22" s="80">
        <v>19</v>
      </c>
      <c r="B22" s="81"/>
      <c r="C22" s="82"/>
      <c r="D22" s="61"/>
      <c r="E22" s="76"/>
      <c r="F22" s="76"/>
      <c r="G22" s="76"/>
      <c r="H22" s="76"/>
      <c r="I22" s="76"/>
      <c r="J22" s="16">
        <f t="shared" si="0"/>
        <v>0</v>
      </c>
      <c r="K22" s="16">
        <f t="shared" si="1"/>
        <v>0</v>
      </c>
      <c r="L22" s="16">
        <f t="shared" si="2"/>
        <v>0</v>
      </c>
      <c r="M22" s="16" t="e">
        <f t="shared" si="3"/>
        <v>#DIV/0!</v>
      </c>
      <c r="N22" s="66" t="e">
        <f>L22-#REF!</f>
        <v>#REF!</v>
      </c>
      <c r="O22" s="15"/>
    </row>
    <row r="23" spans="1:23" ht="17.399999999999999">
      <c r="A23" s="80">
        <v>20</v>
      </c>
      <c r="B23" s="81"/>
      <c r="C23" s="82"/>
      <c r="D23" s="61"/>
      <c r="E23" s="76"/>
      <c r="F23" s="76"/>
      <c r="G23" s="76"/>
      <c r="H23" s="76"/>
      <c r="I23" s="76"/>
      <c r="J23" s="16">
        <f t="shared" si="0"/>
        <v>0</v>
      </c>
      <c r="K23" s="16">
        <f t="shared" si="1"/>
        <v>0</v>
      </c>
      <c r="L23" s="16">
        <f t="shared" si="2"/>
        <v>0</v>
      </c>
      <c r="M23" s="16" t="e">
        <f t="shared" si="3"/>
        <v>#DIV/0!</v>
      </c>
      <c r="N23" s="69">
        <f>L23-L25</f>
        <v>0</v>
      </c>
      <c r="O23" s="12"/>
    </row>
    <row r="24" spans="1:23" ht="17.399999999999999">
      <c r="A24" s="80">
        <v>21</v>
      </c>
      <c r="B24" s="81"/>
      <c r="C24" s="82"/>
      <c r="D24" s="61"/>
      <c r="E24" s="76"/>
      <c r="F24" s="76"/>
      <c r="G24" s="76"/>
      <c r="H24" s="76"/>
      <c r="I24" s="76"/>
      <c r="J24" s="16">
        <f t="shared" si="0"/>
        <v>0</v>
      </c>
      <c r="K24" s="16">
        <f t="shared" si="1"/>
        <v>0</v>
      </c>
      <c r="L24" s="16">
        <f t="shared" si="2"/>
        <v>0</v>
      </c>
      <c r="M24" s="16" t="e">
        <f t="shared" si="3"/>
        <v>#DIV/0!</v>
      </c>
      <c r="N24" s="66" t="e">
        <f>L24-#REF!</f>
        <v>#REF!</v>
      </c>
      <c r="O24" s="15"/>
    </row>
    <row r="25" spans="1:23" ht="17.399999999999999">
      <c r="A25" s="80">
        <v>22</v>
      </c>
      <c r="B25" s="81"/>
      <c r="C25" s="82"/>
      <c r="D25" s="61"/>
      <c r="E25" s="76"/>
      <c r="F25" s="76"/>
      <c r="G25" s="76"/>
      <c r="H25" s="76"/>
      <c r="I25" s="76"/>
      <c r="J25" s="16">
        <f t="shared" si="0"/>
        <v>0</v>
      </c>
      <c r="K25" s="16">
        <f t="shared" si="1"/>
        <v>0</v>
      </c>
      <c r="L25" s="16">
        <f t="shared" si="2"/>
        <v>0</v>
      </c>
      <c r="M25" s="16" t="e">
        <f t="shared" si="3"/>
        <v>#DIV/0!</v>
      </c>
    </row>
    <row r="26" spans="1:23" ht="17.399999999999999">
      <c r="A26" s="80">
        <v>23</v>
      </c>
      <c r="B26" s="81"/>
      <c r="C26" s="82"/>
      <c r="D26" s="61"/>
      <c r="E26" s="76"/>
      <c r="F26" s="76"/>
      <c r="G26" s="76"/>
      <c r="H26" s="76"/>
      <c r="I26" s="76"/>
      <c r="J26" s="16">
        <f t="shared" si="0"/>
        <v>0</v>
      </c>
      <c r="K26" s="16">
        <f t="shared" si="1"/>
        <v>0</v>
      </c>
      <c r="L26" s="16">
        <f t="shared" si="2"/>
        <v>0</v>
      </c>
      <c r="M26" s="16" t="e">
        <f t="shared" si="3"/>
        <v>#DIV/0!</v>
      </c>
    </row>
    <row r="27" spans="1:23" ht="17.399999999999999">
      <c r="A27" s="80">
        <v>24</v>
      </c>
      <c r="B27" s="81"/>
      <c r="C27" s="82"/>
      <c r="D27" s="61"/>
      <c r="E27" s="76"/>
      <c r="F27" s="76"/>
      <c r="G27" s="76"/>
      <c r="H27" s="76"/>
      <c r="I27" s="76"/>
      <c r="J27" s="16">
        <f t="shared" si="0"/>
        <v>0</v>
      </c>
      <c r="K27" s="16">
        <f t="shared" si="1"/>
        <v>0</v>
      </c>
      <c r="L27" s="16">
        <f t="shared" si="2"/>
        <v>0</v>
      </c>
      <c r="M27" s="16" t="e">
        <f t="shared" si="3"/>
        <v>#DIV/0!</v>
      </c>
    </row>
    <row r="28" spans="1:23" ht="18">
      <c r="A28" s="80">
        <v>25</v>
      </c>
      <c r="B28" s="81"/>
      <c r="C28" s="62"/>
      <c r="D28" s="75"/>
      <c r="E28" s="72"/>
      <c r="F28" s="72"/>
      <c r="G28" s="72"/>
      <c r="H28" s="72"/>
      <c r="I28" s="72"/>
      <c r="J28" s="16">
        <f t="shared" si="0"/>
        <v>0</v>
      </c>
      <c r="K28" s="16">
        <f t="shared" si="1"/>
        <v>0</v>
      </c>
      <c r="L28" s="16">
        <f t="shared" si="2"/>
        <v>0</v>
      </c>
      <c r="M28" s="16" t="e">
        <f t="shared" si="3"/>
        <v>#DIV/0!</v>
      </c>
    </row>
    <row r="29" spans="1:23" ht="18">
      <c r="A29" s="80">
        <v>26</v>
      </c>
      <c r="B29" s="81"/>
      <c r="C29" s="62"/>
      <c r="D29" s="75"/>
      <c r="E29" s="72"/>
      <c r="F29" s="72"/>
      <c r="G29" s="72"/>
      <c r="H29" s="72"/>
      <c r="I29" s="72"/>
      <c r="J29" s="16">
        <f t="shared" si="0"/>
        <v>0</v>
      </c>
      <c r="K29" s="16">
        <f t="shared" si="1"/>
        <v>0</v>
      </c>
      <c r="L29" s="16">
        <f t="shared" si="2"/>
        <v>0</v>
      </c>
      <c r="M29" s="16" t="e">
        <f t="shared" si="3"/>
        <v>#DIV/0!</v>
      </c>
    </row>
    <row r="30" spans="1:23" ht="18">
      <c r="A30" s="80">
        <v>27</v>
      </c>
      <c r="B30" s="81"/>
      <c r="C30" s="62"/>
      <c r="D30" s="75"/>
      <c r="E30" s="72"/>
      <c r="F30" s="72"/>
      <c r="G30" s="72"/>
      <c r="H30" s="72"/>
      <c r="I30" s="72"/>
      <c r="J30" s="16">
        <f t="shared" ref="J30:J36" si="4">SUM(E30:I30)</f>
        <v>0</v>
      </c>
      <c r="K30" s="16">
        <f t="shared" ref="K30:K36" si="5">D30*(COUNT(E30:I30))</f>
        <v>0</v>
      </c>
      <c r="L30" s="16">
        <f t="shared" ref="L30:L36" si="6">SUM(J30:K30)</f>
        <v>0</v>
      </c>
      <c r="M30" s="16" t="e">
        <f t="shared" ref="M30:M36" si="7">(AVERAGE(E30:I30))</f>
        <v>#DIV/0!</v>
      </c>
    </row>
    <row r="31" spans="1:23" ht="17.399999999999999">
      <c r="A31" s="80">
        <v>28</v>
      </c>
      <c r="B31" s="81"/>
      <c r="C31" s="62"/>
      <c r="D31" s="61"/>
      <c r="E31" s="72"/>
      <c r="F31" s="72"/>
      <c r="G31" s="72"/>
      <c r="H31" s="72"/>
      <c r="I31" s="72"/>
      <c r="J31" s="16">
        <f t="shared" si="4"/>
        <v>0</v>
      </c>
      <c r="K31" s="16">
        <f t="shared" si="5"/>
        <v>0</v>
      </c>
      <c r="L31" s="16">
        <f t="shared" si="6"/>
        <v>0</v>
      </c>
      <c r="M31" s="16" t="e">
        <f t="shared" si="7"/>
        <v>#DIV/0!</v>
      </c>
    </row>
    <row r="32" spans="1:23" ht="17.399999999999999">
      <c r="A32" s="80">
        <v>29</v>
      </c>
      <c r="B32" s="81"/>
      <c r="C32" s="62"/>
      <c r="D32" s="61"/>
      <c r="E32" s="72"/>
      <c r="F32" s="72"/>
      <c r="G32" s="72"/>
      <c r="H32" s="72"/>
      <c r="I32" s="72"/>
      <c r="J32" s="16">
        <f t="shared" si="4"/>
        <v>0</v>
      </c>
      <c r="K32" s="16">
        <f t="shared" si="5"/>
        <v>0</v>
      </c>
      <c r="L32" s="16">
        <f t="shared" si="6"/>
        <v>0</v>
      </c>
      <c r="M32" s="16" t="e">
        <f t="shared" si="7"/>
        <v>#DIV/0!</v>
      </c>
    </row>
    <row r="33" spans="1:13" ht="17.399999999999999">
      <c r="A33" s="80">
        <v>30</v>
      </c>
      <c r="B33" s="81"/>
      <c r="C33" s="62"/>
      <c r="D33" s="61"/>
      <c r="E33" s="72"/>
      <c r="F33" s="72"/>
      <c r="G33" s="72"/>
      <c r="H33" s="72"/>
      <c r="I33" s="72"/>
      <c r="J33" s="16">
        <f t="shared" si="4"/>
        <v>0</v>
      </c>
      <c r="K33" s="16">
        <f t="shared" si="5"/>
        <v>0</v>
      </c>
      <c r="L33" s="16">
        <f t="shared" si="6"/>
        <v>0</v>
      </c>
      <c r="M33" s="16" t="e">
        <f t="shared" si="7"/>
        <v>#DIV/0!</v>
      </c>
    </row>
    <row r="34" spans="1:13" ht="17.399999999999999">
      <c r="A34" s="80">
        <v>31</v>
      </c>
      <c r="B34" s="81"/>
      <c r="C34" s="62"/>
      <c r="D34" s="61"/>
      <c r="E34" s="72"/>
      <c r="F34" s="72"/>
      <c r="G34" s="72"/>
      <c r="H34" s="72"/>
      <c r="I34" s="72"/>
      <c r="J34" s="16">
        <f t="shared" si="4"/>
        <v>0</v>
      </c>
      <c r="K34" s="16">
        <f t="shared" si="5"/>
        <v>0</v>
      </c>
      <c r="L34" s="16">
        <f t="shared" si="6"/>
        <v>0</v>
      </c>
      <c r="M34" s="16" t="e">
        <f t="shared" si="7"/>
        <v>#DIV/0!</v>
      </c>
    </row>
    <row r="35" spans="1:13" ht="17.399999999999999">
      <c r="A35" s="80">
        <v>32</v>
      </c>
      <c r="B35" s="81"/>
      <c r="C35" s="62"/>
      <c r="D35" s="61"/>
      <c r="E35" s="62"/>
      <c r="F35" s="72"/>
      <c r="G35" s="62"/>
      <c r="H35" s="62"/>
      <c r="I35" s="62"/>
      <c r="J35" s="16">
        <f t="shared" si="4"/>
        <v>0</v>
      </c>
      <c r="K35" s="16">
        <f t="shared" si="5"/>
        <v>0</v>
      </c>
      <c r="L35" s="16">
        <f t="shared" si="6"/>
        <v>0</v>
      </c>
      <c r="M35" s="16" t="e">
        <f t="shared" si="7"/>
        <v>#DIV/0!</v>
      </c>
    </row>
    <row r="36" spans="1:13" ht="17.399999999999999">
      <c r="A36" s="80">
        <v>33</v>
      </c>
      <c r="B36" s="81"/>
      <c r="C36" s="62"/>
      <c r="D36" s="61"/>
      <c r="E36" s="62"/>
      <c r="F36" s="62"/>
      <c r="G36" s="72"/>
      <c r="H36" s="62"/>
      <c r="I36" s="71"/>
      <c r="J36" s="16">
        <f t="shared" si="4"/>
        <v>0</v>
      </c>
      <c r="K36" s="16">
        <f t="shared" si="5"/>
        <v>0</v>
      </c>
      <c r="L36" s="16">
        <f t="shared" si="6"/>
        <v>0</v>
      </c>
      <c r="M36" s="16" t="e">
        <f t="shared" si="7"/>
        <v>#DIV/0!</v>
      </c>
    </row>
  </sheetData>
  <phoneticPr fontId="12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G19" sqref="G19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31" customWidth="1"/>
  </cols>
  <sheetData>
    <row r="1" spans="1:14" ht="42" customHeight="1">
      <c r="A1" s="111" t="s">
        <v>41</v>
      </c>
      <c r="B1" s="111"/>
      <c r="C1" s="111"/>
      <c r="D1" s="111"/>
      <c r="E1" s="111"/>
      <c r="F1" s="111"/>
      <c r="G1" s="83"/>
      <c r="H1" s="83"/>
      <c r="I1" s="83"/>
      <c r="J1" s="83"/>
      <c r="K1" s="83"/>
      <c r="L1" s="83"/>
      <c r="M1" s="83"/>
      <c r="N1" s="83"/>
    </row>
    <row r="2" spans="1:14">
      <c r="A2" s="110" t="s">
        <v>42</v>
      </c>
      <c r="B2" s="110"/>
      <c r="C2" s="110"/>
      <c r="D2" s="110"/>
      <c r="E2" s="110"/>
      <c r="F2" s="110"/>
    </row>
    <row r="3" spans="1:14" ht="18.75" customHeight="1">
      <c r="A3" s="110"/>
      <c r="B3" s="110"/>
      <c r="C3" s="110"/>
      <c r="D3" s="110"/>
      <c r="E3" s="110"/>
      <c r="F3" s="110"/>
    </row>
    <row r="5" spans="1:14" ht="6.75" customHeight="1" thickBot="1"/>
    <row r="6" spans="1:14" ht="16.2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32</v>
      </c>
      <c r="F6" s="22" t="s">
        <v>10</v>
      </c>
    </row>
    <row r="7" spans="1:14" ht="19.5" customHeight="1" thickBot="1">
      <c r="A7" s="19">
        <v>1</v>
      </c>
      <c r="B7" s="63" t="str">
        <f>Rezultāti!B5</f>
        <v>Edgars Poišs</v>
      </c>
      <c r="C7" s="64" t="s">
        <v>61</v>
      </c>
      <c r="D7" s="65"/>
      <c r="E7" s="64">
        <v>172</v>
      </c>
      <c r="F7" s="29">
        <f t="shared" ref="F7:F12" si="0">SUM(D7:E7)</f>
        <v>172</v>
      </c>
      <c r="G7" s="70" t="s">
        <v>76</v>
      </c>
    </row>
    <row r="8" spans="1:14" ht="19.5" customHeight="1" thickBot="1">
      <c r="A8" s="19">
        <v>2</v>
      </c>
      <c r="B8" s="63" t="str">
        <f>Rezultāti!B18</f>
        <v>Aivars Dolgis</v>
      </c>
      <c r="C8" s="64" t="s">
        <v>54</v>
      </c>
      <c r="D8" s="65"/>
      <c r="E8" s="64">
        <v>185</v>
      </c>
      <c r="F8" s="29">
        <f t="shared" si="0"/>
        <v>185</v>
      </c>
      <c r="G8" s="70" t="s">
        <v>76</v>
      </c>
    </row>
    <row r="9" spans="1:14" ht="19.5" customHeight="1" thickBot="1">
      <c r="A9" s="19">
        <v>3</v>
      </c>
      <c r="B9" s="63" t="str">
        <f>Rezultāti!B19</f>
        <v>Valdis Skudra</v>
      </c>
      <c r="C9" s="64" t="s">
        <v>50</v>
      </c>
      <c r="D9" s="65"/>
      <c r="E9" s="64">
        <v>229</v>
      </c>
      <c r="F9" s="29">
        <f t="shared" si="0"/>
        <v>229</v>
      </c>
      <c r="G9" s="70" t="s">
        <v>76</v>
      </c>
    </row>
    <row r="10" spans="1:14" ht="19.5" customHeight="1" thickBot="1">
      <c r="A10" s="19">
        <v>4</v>
      </c>
      <c r="B10" s="63" t="str">
        <f>Rezultāti!B13</f>
        <v>Mārtiņš Vilnis</v>
      </c>
      <c r="C10" s="64" t="s">
        <v>55</v>
      </c>
      <c r="D10" s="65"/>
      <c r="E10" s="64">
        <v>167</v>
      </c>
      <c r="F10" s="29">
        <f t="shared" si="0"/>
        <v>167</v>
      </c>
      <c r="G10" s="70" t="s">
        <v>76</v>
      </c>
    </row>
    <row r="11" spans="1:14" ht="19.5" customHeight="1" thickBot="1">
      <c r="A11" s="19">
        <v>5</v>
      </c>
      <c r="B11" s="63" t="str">
        <f>Rezultāti!B8</f>
        <v>Ivars Lauris</v>
      </c>
      <c r="C11" s="64" t="s">
        <v>52</v>
      </c>
      <c r="D11" s="65"/>
      <c r="E11" s="64">
        <v>209</v>
      </c>
      <c r="F11" s="29">
        <f t="shared" si="0"/>
        <v>209</v>
      </c>
      <c r="G11" s="70" t="s">
        <v>76</v>
      </c>
    </row>
    <row r="12" spans="1:14" ht="19.5" customHeight="1" thickBot="1">
      <c r="A12" s="19">
        <v>6</v>
      </c>
      <c r="B12" s="63" t="str">
        <f>Rezultāti!B21</f>
        <v>Toms Pultraks</v>
      </c>
      <c r="C12" s="64" t="s">
        <v>68</v>
      </c>
      <c r="D12" s="65"/>
      <c r="E12" s="64">
        <v>245</v>
      </c>
      <c r="F12" s="29">
        <f t="shared" si="0"/>
        <v>245</v>
      </c>
      <c r="G12" s="70" t="s">
        <v>76</v>
      </c>
    </row>
    <row r="13" spans="1:14" ht="19.5" customHeight="1" thickBot="1">
      <c r="A13" s="19">
        <v>7</v>
      </c>
      <c r="B13" s="63" t="str">
        <f>Rezultāti!B6</f>
        <v>Vladimirs Pribiļevs</v>
      </c>
      <c r="C13" s="64" t="s">
        <v>72</v>
      </c>
      <c r="D13" s="65"/>
      <c r="E13" s="64">
        <v>208</v>
      </c>
      <c r="F13" s="29">
        <f>SUM(D13:E13)</f>
        <v>208</v>
      </c>
      <c r="G13" s="70" t="s">
        <v>76</v>
      </c>
    </row>
    <row r="14" spans="1:14" ht="19.5" customHeight="1" thickBot="1">
      <c r="A14" s="19">
        <v>8</v>
      </c>
      <c r="B14" s="63" t="str">
        <f>Rezultāti!B20</f>
        <v>Jānis Bojārs</v>
      </c>
      <c r="C14" s="64" t="s">
        <v>51</v>
      </c>
      <c r="D14" s="65"/>
      <c r="E14" s="64">
        <v>155</v>
      </c>
      <c r="F14" s="29">
        <f>SUM(D14:E14)</f>
        <v>155</v>
      </c>
      <c r="G14" s="70" t="s">
        <v>76</v>
      </c>
    </row>
    <row r="15" spans="1:14" ht="19.5" customHeight="1" thickBot="1">
      <c r="A15" s="19">
        <v>9</v>
      </c>
      <c r="B15" s="63" t="str">
        <f>Rezultāti!B10</f>
        <v>Sigutis Briedis</v>
      </c>
      <c r="C15" s="64" t="s">
        <v>66</v>
      </c>
      <c r="D15" s="65"/>
      <c r="E15" s="64">
        <v>201</v>
      </c>
      <c r="F15" s="29">
        <f>SUM(D15:E15)</f>
        <v>201</v>
      </c>
      <c r="G15" s="70" t="s">
        <v>76</v>
      </c>
    </row>
  </sheetData>
  <mergeCells count="2">
    <mergeCell ref="A2:F3"/>
    <mergeCell ref="A1:F1"/>
  </mergeCells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view="pageBreakPreview" zoomScale="110" zoomScaleNormal="75" workbookViewId="0">
      <selection activeCell="D20" sqref="D20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31" customWidth="1"/>
  </cols>
  <sheetData>
    <row r="1" spans="1:14" ht="3.75" customHeight="1"/>
    <row r="2" spans="1:14" s="92" customFormat="1" ht="42" customHeight="1">
      <c r="A2" s="111" t="s">
        <v>41</v>
      </c>
      <c r="B2" s="111"/>
      <c r="C2" s="111"/>
      <c r="D2" s="111"/>
      <c r="E2" s="111"/>
      <c r="F2" s="111"/>
      <c r="G2" s="91"/>
      <c r="H2" s="91"/>
      <c r="I2" s="91"/>
      <c r="J2" s="91"/>
      <c r="K2" s="91"/>
      <c r="L2" s="91"/>
      <c r="M2" s="91"/>
      <c r="N2" s="91"/>
    </row>
    <row r="3" spans="1:14" s="92" customFormat="1">
      <c r="A3" s="110" t="s">
        <v>47</v>
      </c>
      <c r="B3" s="110"/>
      <c r="C3" s="110"/>
      <c r="D3" s="110"/>
      <c r="E3" s="110"/>
      <c r="F3" s="110"/>
    </row>
    <row r="4" spans="1:14" s="92" customFormat="1" ht="18.75" customHeight="1">
      <c r="A4" s="110"/>
      <c r="B4" s="110"/>
      <c r="C4" s="110"/>
      <c r="D4" s="110"/>
      <c r="E4" s="110"/>
      <c r="F4" s="110"/>
    </row>
    <row r="5" spans="1:14" ht="6.75" customHeight="1" thickBot="1"/>
    <row r="6" spans="1:14" ht="16.2" thickBot="1">
      <c r="A6" s="20" t="s">
        <v>0</v>
      </c>
      <c r="B6" s="24" t="s">
        <v>1</v>
      </c>
      <c r="C6" s="21" t="s">
        <v>2</v>
      </c>
      <c r="D6" s="21" t="s">
        <v>3</v>
      </c>
      <c r="E6" s="21" t="s">
        <v>32</v>
      </c>
      <c r="F6" s="22" t="s">
        <v>10</v>
      </c>
    </row>
    <row r="7" spans="1:14" ht="21.75" customHeight="1" thickBot="1">
      <c r="A7" s="44">
        <v>1</v>
      </c>
      <c r="B7" s="63" t="str">
        <f>Rezultāti!B13</f>
        <v>Mārtiņš Vilnis</v>
      </c>
      <c r="C7" s="64" t="s">
        <v>53</v>
      </c>
      <c r="D7" s="65">
        <v>0</v>
      </c>
      <c r="E7" s="64">
        <v>243</v>
      </c>
      <c r="F7" s="29">
        <f t="shared" ref="F7:F13" si="0">SUM(D7:E7)</f>
        <v>243</v>
      </c>
    </row>
    <row r="8" spans="1:14" ht="21.75" customHeight="1" thickBot="1">
      <c r="A8" s="45">
        <v>2</v>
      </c>
      <c r="B8" s="63" t="str">
        <f>Rezultāti!B5</f>
        <v>Edgars Poišs</v>
      </c>
      <c r="C8" s="64" t="s">
        <v>51</v>
      </c>
      <c r="D8" s="65">
        <v>0</v>
      </c>
      <c r="E8" s="64">
        <v>227</v>
      </c>
      <c r="F8" s="29">
        <f t="shared" si="0"/>
        <v>227</v>
      </c>
    </row>
    <row r="9" spans="1:14" ht="21.75" customHeight="1" thickTop="1" thickBot="1">
      <c r="A9" s="23">
        <v>3</v>
      </c>
      <c r="B9" s="63" t="str">
        <f>Rezultāti!B8</f>
        <v>Ivars Lauris</v>
      </c>
      <c r="C9" s="64" t="s">
        <v>55</v>
      </c>
      <c r="D9" s="65">
        <v>0</v>
      </c>
      <c r="E9" s="64">
        <v>209</v>
      </c>
      <c r="F9" s="29">
        <f t="shared" si="0"/>
        <v>209</v>
      </c>
    </row>
    <row r="10" spans="1:14" ht="21.75" customHeight="1" thickBot="1">
      <c r="A10" s="19">
        <v>4</v>
      </c>
      <c r="B10" s="63" t="str">
        <f>Rezultāti!B7</f>
        <v>Evija Vende-Priekule</v>
      </c>
      <c r="C10" s="64" t="s">
        <v>72</v>
      </c>
      <c r="D10" s="65">
        <v>8</v>
      </c>
      <c r="E10" s="64">
        <v>198</v>
      </c>
      <c r="F10" s="29">
        <f t="shared" si="0"/>
        <v>206</v>
      </c>
    </row>
    <row r="11" spans="1:14" ht="21.75" customHeight="1" thickBot="1">
      <c r="A11" s="19">
        <v>5</v>
      </c>
      <c r="B11" s="63" t="str">
        <f>Rezultāti!B4</f>
        <v>Jeļena Šorohova</v>
      </c>
      <c r="C11" s="64" t="s">
        <v>68</v>
      </c>
      <c r="D11" s="65">
        <v>8</v>
      </c>
      <c r="E11" s="64">
        <v>156</v>
      </c>
      <c r="F11" s="29">
        <f t="shared" si="0"/>
        <v>164</v>
      </c>
    </row>
    <row r="12" spans="1:14" ht="21.75" customHeight="1" thickBot="1">
      <c r="A12" s="19">
        <v>6</v>
      </c>
      <c r="B12" s="63" t="str">
        <f>Rezultāti!B17</f>
        <v>Maksims Jefimovs</v>
      </c>
      <c r="C12" s="64" t="s">
        <v>52</v>
      </c>
      <c r="D12" s="65">
        <v>0</v>
      </c>
      <c r="E12" s="64">
        <v>142</v>
      </c>
      <c r="F12" s="29">
        <f t="shared" si="0"/>
        <v>142</v>
      </c>
    </row>
    <row r="13" spans="1:14" ht="21.75" customHeight="1" thickBot="1">
      <c r="A13" s="19">
        <v>7</v>
      </c>
      <c r="B13" s="63" t="str">
        <f>Rezultāti!B16</f>
        <v>Edgars Vilnis</v>
      </c>
      <c r="C13" s="64" t="s">
        <v>66</v>
      </c>
      <c r="D13" s="65">
        <v>0</v>
      </c>
      <c r="E13" s="64">
        <v>91</v>
      </c>
      <c r="F13" s="29">
        <f t="shared" si="0"/>
        <v>91</v>
      </c>
    </row>
  </sheetData>
  <mergeCells count="2">
    <mergeCell ref="A2:F2"/>
    <mergeCell ref="A3:F4"/>
  </mergeCells>
  <phoneticPr fontId="12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selection activeCell="L12" sqref="L12"/>
    </sheetView>
  </sheetViews>
  <sheetFormatPr defaultColWidth="9.109375" defaultRowHeight="21"/>
  <cols>
    <col min="1" max="1" width="9.109375" style="4"/>
    <col min="2" max="2" width="9.109375" style="5"/>
    <col min="3" max="3" width="22.5546875" style="5" bestFit="1" customWidth="1"/>
    <col min="4" max="4" width="10" style="5" customWidth="1" collapsed="1"/>
    <col min="5" max="5" width="11.5546875" style="5" bestFit="1" customWidth="1"/>
    <col min="6" max="6" width="13.33203125" style="5" customWidth="1"/>
    <col min="7" max="7" width="11" style="5" customWidth="1"/>
    <col min="8" max="8" width="9.109375" style="4"/>
    <col min="9" max="9" width="9.109375" style="74"/>
    <col min="10" max="10" width="22.5546875" style="4" bestFit="1" customWidth="1"/>
    <col min="11" max="16384" width="9.109375" style="4"/>
  </cols>
  <sheetData>
    <row r="1" spans="1:14" customFormat="1" ht="42" customHeight="1">
      <c r="A1" s="111" t="s">
        <v>41</v>
      </c>
      <c r="B1" s="111"/>
      <c r="C1" s="111"/>
      <c r="D1" s="111"/>
      <c r="E1" s="111"/>
      <c r="F1" s="111"/>
      <c r="G1" s="111"/>
      <c r="H1" s="111"/>
      <c r="I1" s="89"/>
      <c r="J1" s="83"/>
      <c r="K1" s="83"/>
      <c r="L1" s="83"/>
      <c r="M1" s="83"/>
      <c r="N1" s="83"/>
    </row>
    <row r="2" spans="1:14" customFormat="1" ht="12.75" customHeight="1">
      <c r="A2" s="110" t="s">
        <v>45</v>
      </c>
      <c r="B2" s="110"/>
      <c r="C2" s="110"/>
      <c r="D2" s="110"/>
      <c r="E2" s="110"/>
      <c r="F2" s="110"/>
      <c r="G2" s="110"/>
      <c r="H2" s="110"/>
      <c r="I2" s="90"/>
    </row>
    <row r="3" spans="1:14" customFormat="1" ht="18.75" customHeight="1">
      <c r="A3" s="110"/>
      <c r="B3" s="110"/>
      <c r="C3" s="110"/>
      <c r="D3" s="110"/>
      <c r="E3" s="110"/>
      <c r="F3" s="110"/>
      <c r="G3" s="110"/>
      <c r="H3" s="110"/>
      <c r="I3" s="90"/>
    </row>
    <row r="5" spans="1:14">
      <c r="B5" s="88" t="s">
        <v>0</v>
      </c>
      <c r="C5" s="93" t="s">
        <v>43</v>
      </c>
      <c r="D5" s="88" t="s">
        <v>3</v>
      </c>
      <c r="E5" s="88" t="s">
        <v>44</v>
      </c>
      <c r="F5" s="88" t="s">
        <v>10</v>
      </c>
      <c r="G5" s="96" t="s">
        <v>46</v>
      </c>
      <c r="H5" s="113" t="s">
        <v>75</v>
      </c>
    </row>
    <row r="6" spans="1:14">
      <c r="B6" s="86">
        <v>1</v>
      </c>
      <c r="C6" s="100" t="str">
        <f>C12</f>
        <v>Edgars Poišs</v>
      </c>
      <c r="D6" s="101">
        <v>0</v>
      </c>
      <c r="E6" s="101">
        <v>300</v>
      </c>
      <c r="F6" s="101">
        <f>D6+E6</f>
        <v>300</v>
      </c>
      <c r="G6" s="96">
        <v>9</v>
      </c>
      <c r="H6" s="113"/>
    </row>
    <row r="7" spans="1:14">
      <c r="B7" s="86">
        <v>2</v>
      </c>
      <c r="C7" s="94" t="str">
        <f>C11</f>
        <v>Valdis Skudra</v>
      </c>
      <c r="D7" s="84">
        <v>0</v>
      </c>
      <c r="E7" s="84">
        <v>224</v>
      </c>
      <c r="F7" s="84">
        <f>D7+E7</f>
        <v>224</v>
      </c>
      <c r="G7" s="96">
        <v>8</v>
      </c>
      <c r="H7" s="113"/>
    </row>
    <row r="8" spans="1:14">
      <c r="B8" s="86">
        <v>3</v>
      </c>
      <c r="C8" s="94" t="str">
        <f>'Rezultātu lapa'!B4</f>
        <v>Artūrs Perepjolkins</v>
      </c>
      <c r="D8" s="84">
        <v>0</v>
      </c>
      <c r="E8" s="84">
        <v>224</v>
      </c>
      <c r="F8" s="84">
        <f>D8+E8</f>
        <v>224</v>
      </c>
      <c r="G8" s="96">
        <v>7</v>
      </c>
      <c r="H8" s="113"/>
    </row>
    <row r="9" spans="1:14">
      <c r="B9" s="85"/>
      <c r="C9" s="95"/>
      <c r="D9" s="85"/>
      <c r="E9" s="85"/>
      <c r="F9" s="85"/>
      <c r="G9" s="98"/>
    </row>
    <row r="10" spans="1:14">
      <c r="B10" s="88" t="s">
        <v>0</v>
      </c>
      <c r="C10" s="93" t="s">
        <v>43</v>
      </c>
      <c r="D10" s="88" t="s">
        <v>3</v>
      </c>
      <c r="E10" s="88" t="s">
        <v>44</v>
      </c>
      <c r="F10" s="88" t="s">
        <v>10</v>
      </c>
      <c r="G10" s="97" t="s">
        <v>46</v>
      </c>
      <c r="H10" s="112" t="s">
        <v>75</v>
      </c>
    </row>
    <row r="11" spans="1:14">
      <c r="B11" s="86"/>
      <c r="C11" s="94" t="str">
        <f>'Rezultātu lapa'!B5</f>
        <v>Valdis Skudra</v>
      </c>
      <c r="D11" s="84">
        <v>0</v>
      </c>
      <c r="E11" s="84">
        <v>232</v>
      </c>
      <c r="F11" s="84">
        <f>D11+E11</f>
        <v>232</v>
      </c>
      <c r="G11" s="96">
        <v>6</v>
      </c>
      <c r="H11" s="112"/>
    </row>
    <row r="12" spans="1:14">
      <c r="B12" s="87"/>
      <c r="C12" s="94" t="str">
        <f>C19</f>
        <v>Edgars Poišs</v>
      </c>
      <c r="D12" s="84">
        <v>0</v>
      </c>
      <c r="E12" s="84">
        <v>222</v>
      </c>
      <c r="F12" s="84">
        <f>D12+E12</f>
        <v>222</v>
      </c>
      <c r="G12" s="96">
        <v>9</v>
      </c>
      <c r="H12" s="112"/>
    </row>
    <row r="13" spans="1:14">
      <c r="B13" s="87">
        <v>4</v>
      </c>
      <c r="C13" s="94" t="str">
        <f>C18</f>
        <v>Sigutis Briedis</v>
      </c>
      <c r="D13" s="84">
        <v>0</v>
      </c>
      <c r="E13" s="84">
        <v>219</v>
      </c>
      <c r="F13" s="84">
        <f>D13+E13</f>
        <v>219</v>
      </c>
      <c r="G13" s="96">
        <v>8</v>
      </c>
      <c r="H13" s="112"/>
    </row>
    <row r="14" spans="1:14">
      <c r="B14" s="87">
        <v>5</v>
      </c>
      <c r="C14" s="94" t="str">
        <f>C17</f>
        <v>Aivars Dolgis</v>
      </c>
      <c r="D14" s="84">
        <v>0</v>
      </c>
      <c r="E14" s="84">
        <v>191</v>
      </c>
      <c r="F14" s="84">
        <f>D14+E14</f>
        <v>191</v>
      </c>
      <c r="G14" s="96">
        <v>7</v>
      </c>
      <c r="H14" s="112"/>
    </row>
    <row r="15" spans="1:14">
      <c r="B15" s="85"/>
      <c r="C15" s="95"/>
      <c r="D15" s="85"/>
      <c r="E15" s="85"/>
      <c r="F15" s="85"/>
      <c r="G15" s="85"/>
    </row>
    <row r="16" spans="1:14">
      <c r="B16" s="88" t="s">
        <v>0</v>
      </c>
      <c r="C16" s="93" t="s">
        <v>43</v>
      </c>
      <c r="D16" s="88" t="s">
        <v>3</v>
      </c>
      <c r="E16" s="88" t="s">
        <v>44</v>
      </c>
      <c r="F16" s="88" t="s">
        <v>10</v>
      </c>
      <c r="G16" s="97" t="s">
        <v>46</v>
      </c>
      <c r="H16" s="112" t="s">
        <v>74</v>
      </c>
    </row>
    <row r="17" spans="2:8">
      <c r="B17" s="87"/>
      <c r="C17" s="94" t="str">
        <f>'Rezultātu lapa'!B7</f>
        <v>Aivars Dolgis</v>
      </c>
      <c r="D17" s="84">
        <v>0</v>
      </c>
      <c r="E17" s="84">
        <v>249</v>
      </c>
      <c r="F17" s="84">
        <f t="shared" ref="F17:F22" si="0">D17+E17</f>
        <v>249</v>
      </c>
      <c r="G17" s="96">
        <v>7</v>
      </c>
      <c r="H17" s="112"/>
    </row>
    <row r="18" spans="2:8">
      <c r="B18" s="87"/>
      <c r="C18" s="94" t="str">
        <f>'Rezultātu lapa'!B9</f>
        <v>Sigutis Briedis</v>
      </c>
      <c r="D18" s="84">
        <v>0</v>
      </c>
      <c r="E18" s="84">
        <v>233</v>
      </c>
      <c r="F18" s="84">
        <f t="shared" si="0"/>
        <v>233</v>
      </c>
      <c r="G18" s="96">
        <v>8</v>
      </c>
      <c r="H18" s="112"/>
    </row>
    <row r="19" spans="2:8">
      <c r="B19" s="87"/>
      <c r="C19" s="94" t="str">
        <f>Desperado!B8</f>
        <v>Edgars Poišs</v>
      </c>
      <c r="D19" s="84">
        <v>0</v>
      </c>
      <c r="E19" s="84">
        <v>222</v>
      </c>
      <c r="F19" s="84">
        <f t="shared" si="0"/>
        <v>222</v>
      </c>
      <c r="G19" s="96">
        <v>9</v>
      </c>
      <c r="H19" s="112"/>
    </row>
    <row r="20" spans="2:8">
      <c r="B20" s="87">
        <v>6</v>
      </c>
      <c r="C20" s="94" t="str">
        <f>'Rezultātu lapa'!B6</f>
        <v>Vladimirs Pribiļevs</v>
      </c>
      <c r="D20" s="84">
        <v>0</v>
      </c>
      <c r="E20" s="84">
        <v>205</v>
      </c>
      <c r="F20" s="84">
        <f t="shared" si="0"/>
        <v>205</v>
      </c>
      <c r="G20" s="96">
        <v>7</v>
      </c>
      <c r="H20" s="112"/>
    </row>
    <row r="21" spans="2:8">
      <c r="B21" s="87">
        <v>7</v>
      </c>
      <c r="C21" s="94" t="str">
        <f>Desperado!B7</f>
        <v>Mārtiņš Vilnis</v>
      </c>
      <c r="D21" s="84">
        <v>0</v>
      </c>
      <c r="E21" s="84">
        <v>187</v>
      </c>
      <c r="F21" s="84">
        <f t="shared" si="0"/>
        <v>187</v>
      </c>
      <c r="G21" s="96">
        <v>9</v>
      </c>
      <c r="H21" s="112"/>
    </row>
    <row r="22" spans="2:8">
      <c r="B22" s="87">
        <v>8</v>
      </c>
      <c r="C22" s="94" t="str">
        <f>'Rezultātu lapa'!B8</f>
        <v>Toms Pultraks</v>
      </c>
      <c r="D22" s="84">
        <v>0</v>
      </c>
      <c r="E22" s="84">
        <v>168</v>
      </c>
      <c r="F22" s="84">
        <f t="shared" si="0"/>
        <v>168</v>
      </c>
      <c r="G22" s="96">
        <v>8</v>
      </c>
      <c r="H22" s="112"/>
    </row>
  </sheetData>
  <mergeCells count="5">
    <mergeCell ref="A1:H1"/>
    <mergeCell ref="A2:H3"/>
    <mergeCell ref="H16:H22"/>
    <mergeCell ref="H10:H14"/>
    <mergeCell ref="H5:H8"/>
  </mergeCells>
  <phoneticPr fontId="12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2" sqref="C12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57" t="s">
        <v>29</v>
      </c>
      <c r="C3" s="57" t="s">
        <v>28</v>
      </c>
    </row>
    <row r="4" spans="2:3" ht="48" customHeight="1">
      <c r="B4" s="57" t="s">
        <v>27</v>
      </c>
      <c r="C4" s="60" t="str">
        <f>Fināls!C6</f>
        <v>Edgars Poišs</v>
      </c>
    </row>
    <row r="5" spans="2:3" ht="48" customHeight="1">
      <c r="B5" s="57" t="s">
        <v>26</v>
      </c>
      <c r="C5" s="55" t="str">
        <f>Fināls!C7</f>
        <v>Valdis Skudra</v>
      </c>
    </row>
    <row r="6" spans="2:3" ht="48" customHeight="1">
      <c r="B6" s="57" t="s">
        <v>25</v>
      </c>
      <c r="C6" s="55" t="str">
        <f>Fināls!C8</f>
        <v>Artūrs Perepjolkins</v>
      </c>
    </row>
    <row r="7" spans="2:3" ht="48" customHeight="1">
      <c r="B7" s="57" t="s">
        <v>24</v>
      </c>
      <c r="C7" s="55" t="str">
        <f>Fināls!C13</f>
        <v>Sigutis Briedis</v>
      </c>
    </row>
    <row r="8" spans="2:3" ht="48" customHeight="1">
      <c r="B8" s="57" t="s">
        <v>23</v>
      </c>
      <c r="C8" s="55" t="str">
        <f>Fināls!C14</f>
        <v>Aivars Dolgis</v>
      </c>
    </row>
    <row r="9" spans="2:3" ht="48" customHeight="1">
      <c r="B9" s="57" t="s">
        <v>22</v>
      </c>
      <c r="C9" s="55" t="str">
        <f>Fināls!C20</f>
        <v>Vladimirs Pribiļevs</v>
      </c>
    </row>
    <row r="10" spans="2:3" ht="48" customHeight="1">
      <c r="B10" s="57" t="s">
        <v>21</v>
      </c>
      <c r="C10" s="55" t="str">
        <f>Fināls!C21</f>
        <v>Mārtiņš Vilnis</v>
      </c>
    </row>
    <row r="11" spans="2:3" ht="48" customHeight="1">
      <c r="B11" s="57" t="s">
        <v>20</v>
      </c>
      <c r="C11" s="55" t="str">
        <f>Fināls!C22</f>
        <v>Toms Pultraks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