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5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Desperado!$A$2:$F$10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8" i="5" l="1"/>
  <c r="C7" i="5"/>
  <c r="C8" i="2"/>
  <c r="C7" i="2"/>
  <c r="C14" i="2"/>
  <c r="C11" i="2"/>
  <c r="C12" i="2"/>
  <c r="C20" i="2"/>
  <c r="C22" i="2"/>
  <c r="B8" i="4"/>
  <c r="B9" i="4"/>
  <c r="B10" i="4"/>
  <c r="B7" i="4"/>
  <c r="B10" i="7"/>
  <c r="B9" i="7"/>
  <c r="B8" i="7"/>
  <c r="B7" i="7"/>
  <c r="B5" i="3"/>
  <c r="C13" i="2" s="1"/>
  <c r="C5" i="3"/>
  <c r="D5" i="3"/>
  <c r="E5" i="3"/>
  <c r="F5" i="3"/>
  <c r="G5" i="3"/>
  <c r="H5" i="3"/>
  <c r="I5" i="3"/>
  <c r="B9" i="3"/>
  <c r="C21" i="2" s="1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7" i="3"/>
  <c r="C7" i="3"/>
  <c r="D7" i="3"/>
  <c r="E7" i="3"/>
  <c r="F7" i="3"/>
  <c r="G7" i="3"/>
  <c r="H7" i="3"/>
  <c r="I7" i="3"/>
  <c r="B13" i="3"/>
  <c r="C13" i="3"/>
  <c r="D13" i="3"/>
  <c r="E13" i="3"/>
  <c r="F13" i="3"/>
  <c r="G13" i="3"/>
  <c r="H13" i="3"/>
  <c r="I13" i="3"/>
  <c r="B15" i="3"/>
  <c r="C15" i="3"/>
  <c r="D15" i="3"/>
  <c r="E15" i="3"/>
  <c r="F15" i="3"/>
  <c r="G15" i="3"/>
  <c r="H15" i="3"/>
  <c r="I15" i="3"/>
  <c r="B8" i="3"/>
  <c r="C17" i="2" s="1"/>
  <c r="C8" i="3"/>
  <c r="D8" i="3"/>
  <c r="E8" i="3"/>
  <c r="F8" i="3"/>
  <c r="G8" i="3"/>
  <c r="H8" i="3"/>
  <c r="I8" i="3"/>
  <c r="B14" i="3"/>
  <c r="C14" i="3"/>
  <c r="D14" i="3"/>
  <c r="E14" i="3"/>
  <c r="F14" i="3"/>
  <c r="G14" i="3"/>
  <c r="H14" i="3"/>
  <c r="I14" i="3"/>
  <c r="B4" i="3"/>
  <c r="C6" i="2" s="1"/>
  <c r="C4" i="3"/>
  <c r="D4" i="3"/>
  <c r="E4" i="3"/>
  <c r="F4" i="3"/>
  <c r="G4" i="3"/>
  <c r="H4" i="3"/>
  <c r="I4" i="3"/>
  <c r="B6" i="3"/>
  <c r="C19" i="2" s="1"/>
  <c r="C6" i="3"/>
  <c r="D6" i="3"/>
  <c r="E6" i="3"/>
  <c r="F6" i="3"/>
  <c r="G6" i="3"/>
  <c r="H6" i="3"/>
  <c r="I6" i="3"/>
  <c r="B11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B12" i="3"/>
  <c r="C18" i="2" l="1"/>
  <c r="C9" i="5"/>
  <c r="C10" i="5"/>
  <c r="F7" i="7"/>
  <c r="F10" i="7"/>
  <c r="F9" i="7"/>
  <c r="F8" i="7"/>
  <c r="C5" i="5"/>
  <c r="C6" i="5"/>
  <c r="C4" i="5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C11" i="5"/>
  <c r="F8" i="2"/>
  <c r="F6" i="2"/>
  <c r="F7" i="2"/>
  <c r="F13" i="2"/>
  <c r="F14" i="2"/>
  <c r="F11" i="2"/>
  <c r="F12" i="2"/>
  <c r="F19" i="2"/>
  <c r="F22" i="2"/>
  <c r="F18" i="2"/>
  <c r="F21" i="2"/>
  <c r="F17" i="2"/>
  <c r="F20" i="2"/>
  <c r="F7" i="4"/>
  <c r="F10" i="4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J30" i="1"/>
  <c r="J30" i="3" s="1"/>
  <c r="K30" i="1"/>
  <c r="K30" i="3" s="1"/>
  <c r="L30" i="1"/>
  <c r="L30" i="3" s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4" i="1"/>
  <c r="J12" i="3" s="1"/>
  <c r="K4" i="1"/>
  <c r="K12" i="3" s="1"/>
  <c r="L4" i="1"/>
  <c r="L12" i="3" s="1"/>
  <c r="M4" i="1"/>
  <c r="M12" i="3" s="1"/>
  <c r="J25" i="1"/>
  <c r="K25" i="1"/>
  <c r="L25" i="1"/>
  <c r="M25" i="1"/>
  <c r="J5" i="1"/>
  <c r="J5" i="3" s="1"/>
  <c r="K5" i="1"/>
  <c r="K5" i="3" s="1"/>
  <c r="M5" i="1"/>
  <c r="M5" i="3" s="1"/>
  <c r="J12" i="1"/>
  <c r="J14" i="3" s="1"/>
  <c r="K12" i="1"/>
  <c r="M12" i="1"/>
  <c r="M14" i="3" s="1"/>
  <c r="J9" i="1"/>
  <c r="J13" i="3" s="1"/>
  <c r="K9" i="1"/>
  <c r="K13" i="3" s="1"/>
  <c r="M9" i="1"/>
  <c r="M13" i="3" s="1"/>
  <c r="J26" i="1"/>
  <c r="K26" i="1"/>
  <c r="L26" i="1"/>
  <c r="M26" i="1"/>
  <c r="J20" i="1"/>
  <c r="K20" i="1"/>
  <c r="L20" i="1" s="1"/>
  <c r="M20" i="1"/>
  <c r="J19" i="1"/>
  <c r="K19" i="1"/>
  <c r="L19" i="1" s="1"/>
  <c r="M19" i="1"/>
  <c r="J14" i="1"/>
  <c r="J6" i="3" s="1"/>
  <c r="K14" i="1"/>
  <c r="M14" i="1"/>
  <c r="M6" i="3" s="1"/>
  <c r="J27" i="1"/>
  <c r="K27" i="1"/>
  <c r="L27" i="1"/>
  <c r="M27" i="1"/>
  <c r="J28" i="1"/>
  <c r="J28" i="3" s="1"/>
  <c r="K28" i="1"/>
  <c r="K28" i="3" s="1"/>
  <c r="L28" i="1"/>
  <c r="L28" i="3" s="1"/>
  <c r="M28" i="1"/>
  <c r="J29" i="1"/>
  <c r="J29" i="3" s="1"/>
  <c r="K29" i="1"/>
  <c r="K29" i="3" s="1"/>
  <c r="L29" i="1"/>
  <c r="L29" i="3" s="1"/>
  <c r="M29" i="1"/>
  <c r="J10" i="1"/>
  <c r="J15" i="3" s="1"/>
  <c r="K10" i="1"/>
  <c r="K15" i="3" s="1"/>
  <c r="M10" i="1"/>
  <c r="M15" i="3" s="1"/>
  <c r="J23" i="1"/>
  <c r="K23" i="1"/>
  <c r="L23" i="1"/>
  <c r="N23" i="1"/>
  <c r="M23" i="1"/>
  <c r="M23" i="3" s="1"/>
  <c r="J15" i="1"/>
  <c r="J11" i="3" s="1"/>
  <c r="K15" i="1"/>
  <c r="K11" i="3" s="1"/>
  <c r="M15" i="1"/>
  <c r="M11" i="3" s="1"/>
  <c r="J16" i="1"/>
  <c r="K16" i="1"/>
  <c r="L16" i="1" s="1"/>
  <c r="M16" i="1"/>
  <c r="J17" i="1"/>
  <c r="K17" i="1"/>
  <c r="M17" i="1"/>
  <c r="J18" i="1"/>
  <c r="K18" i="1"/>
  <c r="L18" i="1"/>
  <c r="N18" i="1" s="1"/>
  <c r="M18" i="1"/>
  <c r="J21" i="1"/>
  <c r="K21" i="1"/>
  <c r="L21" i="1" s="1"/>
  <c r="N21" i="1" s="1"/>
  <c r="M21" i="1"/>
  <c r="J24" i="1"/>
  <c r="K24" i="1"/>
  <c r="L24" i="1"/>
  <c r="N24" i="1"/>
  <c r="M24" i="1"/>
  <c r="M24" i="3" s="1"/>
  <c r="J11" i="1"/>
  <c r="J8" i="3" s="1"/>
  <c r="K11" i="1"/>
  <c r="K8" i="3" s="1"/>
  <c r="M11" i="1"/>
  <c r="M8" i="3" s="1"/>
  <c r="J6" i="1"/>
  <c r="J9" i="3" s="1"/>
  <c r="K6" i="1"/>
  <c r="M6" i="1"/>
  <c r="M9" i="3" s="1"/>
  <c r="J13" i="1"/>
  <c r="J4" i="3" s="1"/>
  <c r="K13" i="1"/>
  <c r="K4" i="3" s="1"/>
  <c r="M13" i="1"/>
  <c r="M4" i="3" s="1"/>
  <c r="J7" i="1"/>
  <c r="J10" i="3" s="1"/>
  <c r="K7" i="1"/>
  <c r="M7" i="1"/>
  <c r="M10" i="3" s="1"/>
  <c r="M29" i="3"/>
  <c r="J22" i="1"/>
  <c r="K22" i="1"/>
  <c r="M22" i="1"/>
  <c r="M22" i="3" s="1"/>
  <c r="J8" i="1"/>
  <c r="J7" i="3" s="1"/>
  <c r="K8" i="1"/>
  <c r="K7" i="3" s="1"/>
  <c r="M8" i="1"/>
  <c r="M7" i="3" s="1"/>
  <c r="D45" i="3"/>
  <c r="D47" i="3"/>
  <c r="D51" i="3"/>
  <c r="D43" i="3"/>
  <c r="D50" i="3"/>
  <c r="D49" i="3"/>
  <c r="D48" i="3"/>
  <c r="D46" i="3"/>
  <c r="D52" i="3"/>
  <c r="D44" i="3"/>
  <c r="F9" i="4"/>
  <c r="F8" i="4"/>
  <c r="M28" i="3"/>
  <c r="M30" i="3"/>
  <c r="L9" i="1"/>
  <c r="L13" i="3" s="1"/>
  <c r="L22" i="1"/>
  <c r="N22" i="1"/>
  <c r="L11" i="1"/>
  <c r="L17" i="1"/>
  <c r="N34" i="3" s="1"/>
  <c r="L15" i="1"/>
  <c r="L11" i="3" s="1"/>
  <c r="L5" i="1"/>
  <c r="L5" i="3" s="1"/>
  <c r="L13" i="1"/>
  <c r="L4" i="3" s="1"/>
  <c r="N13" i="1"/>
  <c r="N38" i="3"/>
  <c r="L10" i="1"/>
  <c r="L15" i="3" s="1"/>
  <c r="L8" i="1"/>
  <c r="L7" i="3" s="1"/>
  <c r="N17" i="1"/>
  <c r="N36" i="3"/>
  <c r="N8" i="1"/>
  <c r="N37" i="3"/>
  <c r="L12" i="1" l="1"/>
  <c r="L14" i="3" s="1"/>
  <c r="K14" i="3"/>
  <c r="L14" i="1"/>
  <c r="L6" i="3" s="1"/>
  <c r="K6" i="3"/>
  <c r="N11" i="1"/>
  <c r="L8" i="3"/>
  <c r="L7" i="1"/>
  <c r="K10" i="3"/>
  <c r="L6" i="1"/>
  <c r="K9" i="3"/>
  <c r="N35" i="3"/>
  <c r="N33" i="3"/>
  <c r="N15" i="1"/>
  <c r="N16" i="1"/>
  <c r="N7" i="1" l="1"/>
  <c r="L10" i="3"/>
  <c r="N6" i="1"/>
  <c r="L9" i="3"/>
  <c r="N7" i="3"/>
  <c r="N5" i="3"/>
  <c r="N10" i="3"/>
  <c r="N27" i="3"/>
  <c r="N8" i="3"/>
  <c r="N12" i="3"/>
  <c r="N29" i="3"/>
  <c r="N13" i="3"/>
  <c r="N30" i="3"/>
  <c r="N11" i="3"/>
  <c r="N15" i="3"/>
  <c r="N28" i="3"/>
  <c r="N31" i="3"/>
  <c r="N32" i="3"/>
  <c r="N18" i="3" l="1"/>
  <c r="N14" i="3"/>
  <c r="N21" i="3"/>
  <c r="N16" i="3"/>
  <c r="N26" i="3"/>
  <c r="N25" i="3"/>
  <c r="N23" i="3"/>
  <c r="N24" i="3"/>
  <c r="N22" i="3"/>
  <c r="N19" i="3"/>
  <c r="N17" i="3"/>
  <c r="N20" i="3"/>
  <c r="N6" i="3"/>
  <c r="N4" i="3"/>
</calcChain>
</file>

<file path=xl/sharedStrings.xml><?xml version="1.0" encoding="utf-8"?>
<sst xmlns="http://schemas.openxmlformats.org/spreadsheetml/2006/main" count="120" uniqueCount="65">
  <si>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</si>
  <si>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</si>
  <si>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</si>
  <si>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</si>
  <si>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</si>
  <si>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</si>
  <si>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</si>
  <si>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</si>
  <si>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</si>
  <si>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</si>
  <si>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</si>
  <si>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</si>
  <si>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</si>
  <si>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</si>
  <si>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</si>
  <si>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</si>
  <si>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</si>
  <si>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</si>
  <si>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</si>
  <si>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</si>
  <si>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</si>
  <si>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</si>
  <si>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</si>
  <si>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</si>
  <si>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</si>
  <si>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</si>
  <si>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</si>
  <si>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</si>
  <si>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</si>
  <si>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</si>
  <si>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</si>
  <si>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</si>
  <si>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</si>
  <si>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</si>
  <si>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</si>
  <si>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</si>
  <si>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</si>
  <si>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</si>
  <si>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Jeļena Šorohova</t>
  </si>
  <si>
    <t>Valdis Skudra</t>
  </si>
  <si>
    <t>CROSS LINE NAV</t>
  </si>
  <si>
    <t>08A</t>
  </si>
  <si>
    <t>Dmitrijs Dumcevs</t>
  </si>
  <si>
    <t>05A</t>
  </si>
  <si>
    <t>Jurijs Dumcevs</t>
  </si>
  <si>
    <t>06B</t>
  </si>
  <si>
    <t>10B</t>
  </si>
  <si>
    <t>04A</t>
  </si>
  <si>
    <t>07A</t>
  </si>
  <si>
    <t>09A</t>
  </si>
  <si>
    <t>05B</t>
  </si>
  <si>
    <t>08B</t>
  </si>
  <si>
    <t>09B</t>
  </si>
  <si>
    <t>10A</t>
  </si>
  <si>
    <t>06A</t>
  </si>
  <si>
    <t>04B</t>
  </si>
  <si>
    <t>Sergejs Ļeonovs</t>
  </si>
  <si>
    <t>Jānis Bojārs</t>
  </si>
  <si>
    <t>Karīna Petrova</t>
  </si>
  <si>
    <t>Linda Tomsone</t>
  </si>
  <si>
    <t>Artūrs Perepjolkins</t>
  </si>
  <si>
    <t>Maksims Gerasimenko</t>
  </si>
  <si>
    <t>Mārtiņš Vilnis</t>
  </si>
  <si>
    <t>Jūlija FINĀLS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</si>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</sst>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42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647700</xdr:colOff>
      <xdr:row>2</xdr:row>
      <xdr:rowOff>361950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7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7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3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3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1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1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1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1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8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9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8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8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R12" sqref="R12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8" width="7.85546875" style="5" customWidth="1" outlineLevel="1"/>
    <col min="9" max="9" width="8" style="5" customWidth="1" outlineLevel="1"/>
    <col min="10" max="10" width="10" style="5" bestFit="1" customWidth="1"/>
    <col min="11" max="12" width="9.7109375" style="2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0" ht="17.2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Rezultāti!B13</f>
        <v>Dmitrijs Dumcevs</v>
      </c>
      <c r="C4" s="58" t="str">
        <f>Rezultāti!C13</f>
        <v>09B</v>
      </c>
      <c r="D4" s="58">
        <f>Rezultāti!D13</f>
        <v>0</v>
      </c>
      <c r="E4" s="58">
        <f>Rezultāti!E13</f>
        <v>300</v>
      </c>
      <c r="F4" s="58">
        <f>Rezultāti!F13</f>
        <v>225</v>
      </c>
      <c r="G4" s="58">
        <f>Rezultāti!G13</f>
        <v>279</v>
      </c>
      <c r="H4" s="58">
        <f>Rezultāti!H13</f>
        <v>300</v>
      </c>
      <c r="I4" s="58">
        <f>Rezultāti!I13</f>
        <v>265</v>
      </c>
      <c r="J4" s="58">
        <f>Rezultāti!J13</f>
        <v>1369</v>
      </c>
      <c r="K4" s="58">
        <f>Rezultāti!K13</f>
        <v>0</v>
      </c>
      <c r="L4" s="58">
        <f>Rezultāti!L13</f>
        <v>1369</v>
      </c>
      <c r="M4" s="58">
        <f>Rezultāti!M13</f>
        <v>273.8</v>
      </c>
      <c r="N4" s="39">
        <f>L4-L9</f>
        <v>157</v>
      </c>
      <c r="O4" s="106" t="s">
        <v>16</v>
      </c>
    </row>
    <row r="5" spans="1:20" s="11" customFormat="1" ht="23.25" customHeight="1">
      <c r="A5" s="37">
        <v>2</v>
      </c>
      <c r="B5" s="30" t="str">
        <f>Rezultāti!B5</f>
        <v>Maksims Gerasimenko</v>
      </c>
      <c r="C5" s="58" t="str">
        <f>Rezultāti!C5</f>
        <v>04B</v>
      </c>
      <c r="D5" s="58">
        <f>Rezultāti!D5</f>
        <v>0</v>
      </c>
      <c r="E5" s="58">
        <f>Rezultāti!E5</f>
        <v>264</v>
      </c>
      <c r="F5" s="58">
        <f>Rezultāti!F5</f>
        <v>246</v>
      </c>
      <c r="G5" s="58">
        <f>Rezultāti!G5</f>
        <v>268</v>
      </c>
      <c r="H5" s="58">
        <f>Rezultāti!H5</f>
        <v>256</v>
      </c>
      <c r="I5" s="58">
        <f>Rezultāti!I5</f>
        <v>277</v>
      </c>
      <c r="J5" s="58">
        <f>Rezultāti!J5</f>
        <v>1311</v>
      </c>
      <c r="K5" s="58">
        <f>Rezultāti!K5</f>
        <v>0</v>
      </c>
      <c r="L5" s="58">
        <f>Rezultāti!L5</f>
        <v>1311</v>
      </c>
      <c r="M5" s="58">
        <f>Rezultāti!M5</f>
        <v>262.2</v>
      </c>
      <c r="N5" s="40">
        <f>L5-L9</f>
        <v>99</v>
      </c>
      <c r="O5" s="106"/>
    </row>
    <row r="6" spans="1:20" s="11" customFormat="1" ht="23.25" customHeight="1">
      <c r="A6" s="37">
        <v>3</v>
      </c>
      <c r="B6" s="30" t="str">
        <f>Rezultāti!B14</f>
        <v>Mārtiņš Vilnis</v>
      </c>
      <c r="C6" s="58" t="str">
        <f>Rezultāti!C14</f>
        <v>10A</v>
      </c>
      <c r="D6" s="58">
        <f>Rezultāti!D14</f>
        <v>0</v>
      </c>
      <c r="E6" s="58">
        <f>Rezultāti!E14</f>
        <v>221</v>
      </c>
      <c r="F6" s="58">
        <f>Rezultāti!F14</f>
        <v>268</v>
      </c>
      <c r="G6" s="58">
        <f>Rezultāti!G14</f>
        <v>255</v>
      </c>
      <c r="H6" s="58">
        <f>Rezultāti!H14</f>
        <v>298</v>
      </c>
      <c r="I6" s="58">
        <f>Rezultāti!I14</f>
        <v>241</v>
      </c>
      <c r="J6" s="58">
        <f>Rezultāti!J14</f>
        <v>1283</v>
      </c>
      <c r="K6" s="58">
        <f>Rezultāti!K14</f>
        <v>0</v>
      </c>
      <c r="L6" s="58">
        <f>Rezultāti!L14</f>
        <v>1283</v>
      </c>
      <c r="M6" s="58">
        <f>Rezultāti!M14</f>
        <v>256.60000000000002</v>
      </c>
      <c r="N6" s="41">
        <f>L6-L9</f>
        <v>71</v>
      </c>
      <c r="O6" s="106"/>
    </row>
    <row r="7" spans="1:20" s="11" customFormat="1" ht="23.25" customHeight="1">
      <c r="A7" s="37">
        <v>4</v>
      </c>
      <c r="B7" s="30" t="str">
        <f>Rezultāti!B8</f>
        <v>Jeļena Šorohova</v>
      </c>
      <c r="C7" s="58" t="str">
        <f>Rezultāti!C8</f>
        <v>06B</v>
      </c>
      <c r="D7" s="58">
        <f>Rezultāti!D8</f>
        <v>8</v>
      </c>
      <c r="E7" s="58">
        <f>Rezultāti!E8</f>
        <v>227</v>
      </c>
      <c r="F7" s="58">
        <f>Rezultāti!F8</f>
        <v>221</v>
      </c>
      <c r="G7" s="58">
        <f>Rezultāti!G8</f>
        <v>234</v>
      </c>
      <c r="H7" s="58">
        <f>Rezultāti!H8</f>
        <v>300</v>
      </c>
      <c r="I7" s="58">
        <f>Rezultāti!I8</f>
        <v>221</v>
      </c>
      <c r="J7" s="58">
        <f>Rezultāti!J8</f>
        <v>1203</v>
      </c>
      <c r="K7" s="58">
        <f>Rezultāti!K8</f>
        <v>40</v>
      </c>
      <c r="L7" s="58">
        <f>Rezultāti!L8</f>
        <v>1243</v>
      </c>
      <c r="M7" s="58">
        <f>Rezultāti!M8</f>
        <v>240.6</v>
      </c>
      <c r="N7" s="41">
        <f>L7-L9</f>
        <v>31</v>
      </c>
      <c r="O7" s="106"/>
    </row>
    <row r="8" spans="1:20" s="11" customFormat="1" ht="23.25" customHeight="1">
      <c r="A8" s="36">
        <v>5</v>
      </c>
      <c r="B8" s="30" t="str">
        <f>Rezultāti!B11</f>
        <v>Valdis Skudra</v>
      </c>
      <c r="C8" s="58" t="str">
        <f>Rezultāti!C11</f>
        <v>08B</v>
      </c>
      <c r="D8" s="58">
        <f>Rezultāti!D11</f>
        <v>0</v>
      </c>
      <c r="E8" s="58">
        <f>Rezultāti!E11</f>
        <v>266</v>
      </c>
      <c r="F8" s="58">
        <f>Rezultāti!F11</f>
        <v>232</v>
      </c>
      <c r="G8" s="58">
        <f>Rezultāti!G11</f>
        <v>241</v>
      </c>
      <c r="H8" s="58">
        <f>Rezultāti!H11</f>
        <v>266</v>
      </c>
      <c r="I8" s="58">
        <f>Rezultāti!I11</f>
        <v>224</v>
      </c>
      <c r="J8" s="58">
        <f>Rezultāti!J11</f>
        <v>1229</v>
      </c>
      <c r="K8" s="58">
        <f>Rezultāti!K11</f>
        <v>0</v>
      </c>
      <c r="L8" s="58">
        <f>Rezultāti!L11</f>
        <v>1229</v>
      </c>
      <c r="M8" s="58">
        <f>Rezultāti!M11</f>
        <v>245.8</v>
      </c>
      <c r="N8" s="41">
        <f>L8-L9</f>
        <v>17</v>
      </c>
      <c r="O8" s="106"/>
    </row>
    <row r="9" spans="1:20" s="11" customFormat="1" ht="23.25" customHeight="1" thickBot="1">
      <c r="A9" s="38">
        <v>6</v>
      </c>
      <c r="B9" s="30" t="str">
        <f>Rezultāti!B6</f>
        <v>Toms Pultraks</v>
      </c>
      <c r="C9" s="58" t="str">
        <f>Rezultāti!C6</f>
        <v>05A</v>
      </c>
      <c r="D9" s="58">
        <f>Rezultāti!D6</f>
        <v>0</v>
      </c>
      <c r="E9" s="58">
        <f>Rezultāti!E6</f>
        <v>300</v>
      </c>
      <c r="F9" s="58">
        <f>Rezultāti!F6</f>
        <v>213</v>
      </c>
      <c r="G9" s="58">
        <f>Rezultāti!G6</f>
        <v>206</v>
      </c>
      <c r="H9" s="58">
        <f>Rezultāti!H6</f>
        <v>213</v>
      </c>
      <c r="I9" s="58">
        <f>Rezultāti!I6</f>
        <v>280</v>
      </c>
      <c r="J9" s="58">
        <f>Rezultāti!J6</f>
        <v>1212</v>
      </c>
      <c r="K9" s="58">
        <f>Rezultāti!K6</f>
        <v>0</v>
      </c>
      <c r="L9" s="58">
        <f>Rezultāti!L6</f>
        <v>1212</v>
      </c>
      <c r="M9" s="58">
        <f>Rezultāti!M6</f>
        <v>242.4</v>
      </c>
      <c r="N9" s="42">
        <v>0</v>
      </c>
      <c r="O9" s="106"/>
    </row>
    <row r="10" spans="1:20" s="11" customFormat="1" ht="23.25" customHeight="1" thickTop="1">
      <c r="A10" s="25">
        <v>7</v>
      </c>
      <c r="B10" s="30" t="str">
        <f>Rezultāti!B7</f>
        <v>Artūrs Perepjolkins</v>
      </c>
      <c r="C10" s="58" t="str">
        <f>Rezultāti!C7</f>
        <v>05B</v>
      </c>
      <c r="D10" s="58">
        <f>Rezultāti!D7</f>
        <v>0</v>
      </c>
      <c r="E10" s="58">
        <f>Rezultāti!E7</f>
        <v>300</v>
      </c>
      <c r="F10" s="58">
        <f>Rezultāti!F7</f>
        <v>245</v>
      </c>
      <c r="G10" s="58">
        <f>Rezultāti!G7</f>
        <v>225</v>
      </c>
      <c r="H10" s="58">
        <f>Rezultāti!H7</f>
        <v>208</v>
      </c>
      <c r="I10" s="58">
        <f>Rezultāti!I7</f>
        <v>229</v>
      </c>
      <c r="J10" s="58">
        <f>Rezultāti!J7</f>
        <v>1207</v>
      </c>
      <c r="K10" s="58">
        <f>Rezultāti!K7</f>
        <v>0</v>
      </c>
      <c r="L10" s="58">
        <f>Rezultāti!L7</f>
        <v>1207</v>
      </c>
      <c r="M10" s="58">
        <f>Rezultāti!M7</f>
        <v>241.4</v>
      </c>
      <c r="N10" s="26">
        <f>L10-L9</f>
        <v>-5</v>
      </c>
      <c r="O10" s="106"/>
    </row>
    <row r="11" spans="1:20" s="11" customFormat="1" ht="23.25" customHeight="1">
      <c r="A11" s="27">
        <v>8</v>
      </c>
      <c r="B11" s="30" t="str">
        <f>Rezultāti!B15</f>
        <v>Sergejs Ļeonovs</v>
      </c>
      <c r="C11" s="58" t="str">
        <f>Rezultāti!C15</f>
        <v>10B</v>
      </c>
      <c r="D11" s="58">
        <f>Rezultāti!D15</f>
        <v>0</v>
      </c>
      <c r="E11" s="58">
        <f>Rezultāti!E15</f>
        <v>225</v>
      </c>
      <c r="F11" s="58">
        <f>Rezultāti!F15</f>
        <v>206</v>
      </c>
      <c r="G11" s="58">
        <f>Rezultāti!G15</f>
        <v>219</v>
      </c>
      <c r="H11" s="58">
        <f>Rezultāti!H15</f>
        <v>246</v>
      </c>
      <c r="I11" s="58">
        <f>Rezultāti!I15</f>
        <v>300</v>
      </c>
      <c r="J11" s="58">
        <f>Rezultāti!J15</f>
        <v>1196</v>
      </c>
      <c r="K11" s="58">
        <f>Rezultāti!K15</f>
        <v>0</v>
      </c>
      <c r="L11" s="58">
        <f>Rezultāti!L15</f>
        <v>1196</v>
      </c>
      <c r="M11" s="58">
        <f>Rezultāti!M15</f>
        <v>239.2</v>
      </c>
      <c r="N11" s="28">
        <f>L11-L9</f>
        <v>-16</v>
      </c>
      <c r="O11" s="106"/>
    </row>
    <row r="12" spans="1:20" s="11" customFormat="1" ht="23.25" customHeight="1">
      <c r="A12" s="27">
        <v>9</v>
      </c>
      <c r="B12" s="30" t="str">
        <f>Rezultāti!B4</f>
        <v>Jānis Bojārs</v>
      </c>
      <c r="C12" s="58" t="str">
        <f>Rezultāti!C4</f>
        <v>04A</v>
      </c>
      <c r="D12" s="58">
        <f>Rezultāti!D4</f>
        <v>0</v>
      </c>
      <c r="E12" s="58">
        <f>Rezultāti!E4</f>
        <v>173</v>
      </c>
      <c r="F12" s="58">
        <f>Rezultāti!F4</f>
        <v>221</v>
      </c>
      <c r="G12" s="58">
        <f>Rezultāti!G4</f>
        <v>220</v>
      </c>
      <c r="H12" s="58">
        <f>Rezultāti!H4</f>
        <v>234</v>
      </c>
      <c r="I12" s="58">
        <f>Rezultāti!I4</f>
        <v>258</v>
      </c>
      <c r="J12" s="58">
        <f>Rezultāti!J4</f>
        <v>1106</v>
      </c>
      <c r="K12" s="58">
        <f>Rezultāti!K4</f>
        <v>0</v>
      </c>
      <c r="L12" s="58">
        <f>Rezultāti!L4</f>
        <v>1106</v>
      </c>
      <c r="M12" s="58">
        <f>Rezultāti!M4</f>
        <v>221.2</v>
      </c>
      <c r="N12" s="28">
        <f>L12-L9</f>
        <v>-106</v>
      </c>
      <c r="O12" s="106"/>
    </row>
    <row r="13" spans="1:20" s="11" customFormat="1" ht="23.25" customHeight="1">
      <c r="A13" s="27">
        <v>10</v>
      </c>
      <c r="B13" s="30" t="str">
        <f>Rezultāti!B9</f>
        <v>Jurijs Dumcevs</v>
      </c>
      <c r="C13" s="58" t="str">
        <f>Rezultāti!C9</f>
        <v>07A</v>
      </c>
      <c r="D13" s="58">
        <f>Rezultāti!D9</f>
        <v>0</v>
      </c>
      <c r="E13" s="58">
        <f>Rezultāti!E9</f>
        <v>256</v>
      </c>
      <c r="F13" s="58">
        <f>Rezultāti!F9</f>
        <v>255</v>
      </c>
      <c r="G13" s="58">
        <f>Rezultāti!G9</f>
        <v>180</v>
      </c>
      <c r="H13" s="58">
        <f>Rezultāti!H9</f>
        <v>227</v>
      </c>
      <c r="I13" s="58">
        <f>Rezultāti!I9</f>
        <v>168</v>
      </c>
      <c r="J13" s="58">
        <f>Rezultāti!J9</f>
        <v>1086</v>
      </c>
      <c r="K13" s="58">
        <f>Rezultāti!K9</f>
        <v>0</v>
      </c>
      <c r="L13" s="58">
        <f>Rezultāti!L9</f>
        <v>1086</v>
      </c>
      <c r="M13" s="58">
        <f>Rezultāti!M9</f>
        <v>217.2</v>
      </c>
      <c r="N13" s="28">
        <f>L13-L9</f>
        <v>-126</v>
      </c>
      <c r="O13" s="106"/>
    </row>
    <row r="14" spans="1:20" s="11" customFormat="1" ht="23.25" customHeight="1">
      <c r="A14" s="27">
        <v>11</v>
      </c>
      <c r="B14" s="30" t="str">
        <f>Rezultāti!B12</f>
        <v>Karīna Petrova</v>
      </c>
      <c r="C14" s="58" t="str">
        <f>Rezultāti!C12</f>
        <v>09A</v>
      </c>
      <c r="D14" s="58">
        <f>Rezultāti!D12</f>
        <v>8</v>
      </c>
      <c r="E14" s="58">
        <f>Rezultāti!E12</f>
        <v>172</v>
      </c>
      <c r="F14" s="58">
        <f>Rezultāti!F12</f>
        <v>182</v>
      </c>
      <c r="G14" s="58">
        <f>Rezultāti!G12</f>
        <v>169</v>
      </c>
      <c r="H14" s="58">
        <f>Rezultāti!H12</f>
        <v>201</v>
      </c>
      <c r="I14" s="58">
        <f>Rezultāti!I12</f>
        <v>200</v>
      </c>
      <c r="J14" s="58">
        <f>Rezultāti!J12</f>
        <v>924</v>
      </c>
      <c r="K14" s="58">
        <f>Rezultāti!K12</f>
        <v>40</v>
      </c>
      <c r="L14" s="58">
        <f>Rezultāti!L12</f>
        <v>964</v>
      </c>
      <c r="M14" s="58">
        <f>Rezultāti!M12</f>
        <v>184.8</v>
      </c>
      <c r="N14" s="28">
        <f>L14-L9</f>
        <v>-248</v>
      </c>
      <c r="O14" s="106"/>
    </row>
    <row r="15" spans="1:20" s="11" customFormat="1" ht="22.5" customHeight="1">
      <c r="A15" s="27">
        <v>12</v>
      </c>
      <c r="B15" s="30" t="str">
        <f>Rezultāti!B10</f>
        <v>Linda Tomsone</v>
      </c>
      <c r="C15" s="58" t="str">
        <f>Rezultāti!C10</f>
        <v>08A</v>
      </c>
      <c r="D15" s="58">
        <f>Rezultāti!D10</f>
        <v>8</v>
      </c>
      <c r="E15" s="58">
        <f>Rezultāti!E10</f>
        <v>161</v>
      </c>
      <c r="F15" s="58">
        <f>Rezultāti!F10</f>
        <v>157</v>
      </c>
      <c r="G15" s="58">
        <f>Rezultāti!G10</f>
        <v>183</v>
      </c>
      <c r="H15" s="58">
        <f>Rezultāti!H10</f>
        <v>178</v>
      </c>
      <c r="I15" s="58">
        <f>Rezultāti!I10</f>
        <v>170</v>
      </c>
      <c r="J15" s="58">
        <f>Rezultāti!J10</f>
        <v>849</v>
      </c>
      <c r="K15" s="58">
        <f>Rezultāti!K10</f>
        <v>40</v>
      </c>
      <c r="L15" s="58">
        <f>Rezultāti!L10</f>
        <v>889</v>
      </c>
      <c r="M15" s="58">
        <f>Rezultāti!M10</f>
        <v>169.8</v>
      </c>
      <c r="N15" s="28">
        <f>L15-L9</f>
        <v>-323</v>
      </c>
      <c r="O15" s="106"/>
    </row>
    <row r="16" spans="1:20" s="11" customFormat="1" ht="0.75" customHeight="1">
      <c r="A16" s="27">
        <v>13</v>
      </c>
      <c r="B16" s="30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28">
        <f>L16-L9</f>
        <v>-1212</v>
      </c>
      <c r="O16" s="106"/>
    </row>
    <row r="17" spans="1:20" s="11" customFormat="1" ht="23.25" hidden="1" customHeight="1">
      <c r="A17" s="27">
        <v>14</v>
      </c>
      <c r="B17" s="30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00"/>
      <c r="N17" s="28">
        <f>L17-L9</f>
        <v>-1212</v>
      </c>
      <c r="O17" s="106"/>
    </row>
    <row r="18" spans="1:20" s="11" customFormat="1" ht="23.25" hidden="1" customHeight="1">
      <c r="A18" s="27">
        <v>15</v>
      </c>
      <c r="B18" s="3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00"/>
      <c r="N18" s="28">
        <f>L18-L9</f>
        <v>-1212</v>
      </c>
      <c r="O18" s="106"/>
    </row>
    <row r="19" spans="1:20" s="11" customFormat="1" ht="0.75" hidden="1" customHeight="1">
      <c r="A19" s="27">
        <v>16</v>
      </c>
      <c r="B19" s="30">
        <f>Rezultāti!B19</f>
        <v>0</v>
      </c>
      <c r="C19" s="58">
        <f>Rezultāti!C19</f>
        <v>0</v>
      </c>
      <c r="D19" s="58">
        <f>Rezultāti!D19</f>
        <v>0</v>
      </c>
      <c r="E19" s="58">
        <f>Rezultāti!E19</f>
        <v>0</v>
      </c>
      <c r="F19" s="58">
        <f>Rezultāti!F19</f>
        <v>0</v>
      </c>
      <c r="G19" s="58">
        <f>Rezultāti!G19</f>
        <v>0</v>
      </c>
      <c r="H19" s="58">
        <f>Rezultāti!H19</f>
        <v>0</v>
      </c>
      <c r="I19" s="58">
        <f>Rezultāti!I19</f>
        <v>0</v>
      </c>
      <c r="J19" s="58">
        <f>Rezultāti!J19</f>
        <v>0</v>
      </c>
      <c r="K19" s="58">
        <f>Rezultāti!K19</f>
        <v>0</v>
      </c>
      <c r="L19" s="58">
        <f>Rezultāti!L19</f>
        <v>0</v>
      </c>
      <c r="M19" s="58" t="e">
        <f>Rezultāti!M19</f>
        <v>#DIV/0!</v>
      </c>
      <c r="N19" s="28">
        <f>L19-L9</f>
        <v>-1212</v>
      </c>
      <c r="O19" s="106"/>
      <c r="Q19"/>
      <c r="R19"/>
      <c r="S19"/>
    </row>
    <row r="20" spans="1:20" s="11" customFormat="1" ht="23.25" hidden="1" customHeight="1">
      <c r="A20" s="27">
        <v>17</v>
      </c>
      <c r="B20" s="30">
        <f>Rezultāti!B20</f>
        <v>0</v>
      </c>
      <c r="C20" s="58">
        <f>Rezultāti!C20</f>
        <v>0</v>
      </c>
      <c r="D20" s="58">
        <f>Rezultāti!D20</f>
        <v>0</v>
      </c>
      <c r="E20" s="58">
        <f>Rezultāti!E20</f>
        <v>0</v>
      </c>
      <c r="F20" s="58">
        <f>Rezultāti!F20</f>
        <v>0</v>
      </c>
      <c r="G20" s="58">
        <f>Rezultāti!G20</f>
        <v>0</v>
      </c>
      <c r="H20" s="58">
        <f>Rezultāti!H20</f>
        <v>0</v>
      </c>
      <c r="I20" s="58">
        <f>Rezultāti!I20</f>
        <v>0</v>
      </c>
      <c r="J20" s="58">
        <f>Rezultāti!J20</f>
        <v>0</v>
      </c>
      <c r="K20" s="58">
        <f>Rezultāti!K20</f>
        <v>0</v>
      </c>
      <c r="L20" s="58">
        <f>Rezultāti!L20</f>
        <v>0</v>
      </c>
      <c r="M20" s="58" t="e">
        <f>Rezultāti!M20</f>
        <v>#DIV/0!</v>
      </c>
      <c r="N20" s="28">
        <f>L20-L9</f>
        <v>-1212</v>
      </c>
      <c r="O20" s="106"/>
      <c r="Q20"/>
      <c r="R20"/>
      <c r="S20"/>
    </row>
    <row r="21" spans="1:20" s="11" customFormat="1" ht="23.25" hidden="1" customHeight="1">
      <c r="A21" s="27">
        <v>18</v>
      </c>
      <c r="B21" s="30">
        <f>Rezultāti!B21</f>
        <v>0</v>
      </c>
      <c r="C21" s="58">
        <f>Rezultāti!C21</f>
        <v>0</v>
      </c>
      <c r="D21" s="58">
        <f>Rezultāti!D21</f>
        <v>0</v>
      </c>
      <c r="E21" s="58">
        <f>Rezultāti!E21</f>
        <v>0</v>
      </c>
      <c r="F21" s="58">
        <f>Rezultāti!F21</f>
        <v>0</v>
      </c>
      <c r="G21" s="58">
        <f>Rezultāti!G21</f>
        <v>0</v>
      </c>
      <c r="H21" s="58">
        <f>Rezultāti!H21</f>
        <v>0</v>
      </c>
      <c r="I21" s="58">
        <f>Rezultāti!I21</f>
        <v>0</v>
      </c>
      <c r="J21" s="58">
        <f>Rezultāti!J21</f>
        <v>0</v>
      </c>
      <c r="K21" s="58">
        <f>Rezultāti!K21</f>
        <v>0</v>
      </c>
      <c r="L21" s="58">
        <f>Rezultāti!L21</f>
        <v>0</v>
      </c>
      <c r="M21" s="58" t="e">
        <f>Rezultāti!M21</f>
        <v>#DIV/0!</v>
      </c>
      <c r="N21" s="28">
        <f>L21-L9</f>
        <v>-1212</v>
      </c>
      <c r="O21" s="106"/>
      <c r="Q21"/>
      <c r="R21"/>
      <c r="S21"/>
      <c r="T21"/>
    </row>
    <row r="22" spans="1:20" s="11" customFormat="1" ht="0.75" hidden="1" customHeight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 t="e">
        <f>Rezultāti!M22</f>
        <v>#DIV/0!</v>
      </c>
      <c r="N22" s="28">
        <f>L22-L9</f>
        <v>-1212</v>
      </c>
      <c r="O22" s="106"/>
      <c r="Q22"/>
      <c r="R22"/>
      <c r="S22"/>
      <c r="T22"/>
    </row>
    <row r="23" spans="1:20" s="11" customFormat="1" ht="23.25" hidden="1" customHeight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Rezultāti!M23</f>
        <v>#DIV/0!</v>
      </c>
      <c r="N23" s="28">
        <f>L23-L9</f>
        <v>-1212</v>
      </c>
      <c r="O23" s="106"/>
      <c r="Q23"/>
      <c r="R23"/>
      <c r="S23"/>
      <c r="T23"/>
    </row>
    <row r="24" spans="1:20" s="11" customFormat="1" ht="23.25" hidden="1" customHeight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 t="e">
        <f>Rezultāti!M24</f>
        <v>#DIV/0!</v>
      </c>
      <c r="N24" s="28">
        <f>L24-L9</f>
        <v>-1212</v>
      </c>
      <c r="O24" s="106"/>
      <c r="Q24"/>
      <c r="R24"/>
      <c r="S24"/>
      <c r="T24"/>
    </row>
    <row r="25" spans="1:20" s="11" customFormat="1" ht="23.25" hidden="1" customHeight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8">
        <f>L25-L9</f>
        <v>-1212</v>
      </c>
      <c r="O25" s="106"/>
      <c r="Q25"/>
      <c r="R25"/>
      <c r="S25"/>
      <c r="T25"/>
    </row>
    <row r="26" spans="1:20" s="11" customFormat="1" ht="23.25" hidden="1" customHeight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8">
        <f t="shared" ref="N26:N38" si="0">L26-L9</f>
        <v>-1212</v>
      </c>
      <c r="O26" s="106"/>
      <c r="Q26"/>
      <c r="R26"/>
      <c r="S26"/>
      <c r="T26"/>
    </row>
    <row r="27" spans="1:20" s="11" customFormat="1" ht="21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8">
        <f t="shared" si="0"/>
        <v>-1207</v>
      </c>
      <c r="O27" s="106"/>
      <c r="Q27"/>
      <c r="R27"/>
      <c r="S27"/>
      <c r="T27"/>
    </row>
    <row r="28" spans="1:20" s="11" customFormat="1" ht="22.5" hidden="1" customHeight="1">
      <c r="A28" s="27">
        <v>25</v>
      </c>
      <c r="B28" s="30">
        <f>Rezultāti!B28</f>
        <v>0</v>
      </c>
      <c r="C28" s="58">
        <f>Rezultāti!C28</f>
        <v>0</v>
      </c>
      <c r="D28" s="58">
        <f>Rezultāti!D28</f>
        <v>0</v>
      </c>
      <c r="E28" s="58">
        <f>Rezultāti!E28</f>
        <v>0</v>
      </c>
      <c r="F28" s="58">
        <f>Rezultāti!F28</f>
        <v>0</v>
      </c>
      <c r="G28" s="58">
        <f>Rezultāti!G28</f>
        <v>0</v>
      </c>
      <c r="H28" s="58">
        <f>Rezultāti!H28</f>
        <v>0</v>
      </c>
      <c r="I28" s="58">
        <f>Rezultāti!I28</f>
        <v>0</v>
      </c>
      <c r="J28" s="58">
        <f>Rezultāti!J28</f>
        <v>0</v>
      </c>
      <c r="K28" s="58">
        <f>Rezultāti!K28</f>
        <v>0</v>
      </c>
      <c r="L28" s="58">
        <f>Rezultāti!L28</f>
        <v>0</v>
      </c>
      <c r="M28" s="58" t="e">
        <f>Rezultāti!M16</f>
        <v>#DIV/0!</v>
      </c>
      <c r="N28" s="28">
        <f t="shared" si="0"/>
        <v>-1196</v>
      </c>
      <c r="O28" s="59"/>
      <c r="Q28"/>
      <c r="R28"/>
      <c r="S28"/>
      <c r="T28"/>
    </row>
    <row r="29" spans="1:20" s="11" customFormat="1" ht="22.5" hidden="1" customHeight="1">
      <c r="A29" s="27">
        <v>26</v>
      </c>
      <c r="B29" s="30">
        <f>Rezultāti!B29</f>
        <v>0</v>
      </c>
      <c r="C29" s="58">
        <f>Rezultāti!C29</f>
        <v>0</v>
      </c>
      <c r="D29" s="58">
        <f>Rezultāti!D29</f>
        <v>0</v>
      </c>
      <c r="E29" s="58">
        <f>Rezultāti!E29</f>
        <v>0</v>
      </c>
      <c r="F29" s="58">
        <f>Rezultāti!F29</f>
        <v>0</v>
      </c>
      <c r="G29" s="58">
        <f>Rezultāti!G29</f>
        <v>0</v>
      </c>
      <c r="H29" s="58">
        <f>Rezultāti!H29</f>
        <v>0</v>
      </c>
      <c r="I29" s="58">
        <f>Rezultāti!I29</f>
        <v>0</v>
      </c>
      <c r="J29" s="58">
        <f>Rezultāti!J29</f>
        <v>0</v>
      </c>
      <c r="K29" s="58">
        <f>Rezultāti!K29</f>
        <v>0</v>
      </c>
      <c r="L29" s="58">
        <f>Rezultāti!L29</f>
        <v>0</v>
      </c>
      <c r="M29" s="58">
        <f>Rezultāti!M7</f>
        <v>241.4</v>
      </c>
      <c r="N29" s="28">
        <f t="shared" si="0"/>
        <v>-1106</v>
      </c>
      <c r="O29" s="59"/>
      <c r="Q29"/>
      <c r="R29"/>
      <c r="S29"/>
      <c r="T29"/>
    </row>
    <row r="30" spans="1:20" s="11" customFormat="1" ht="22.5" hidden="1" customHeight="1">
      <c r="A30" s="27">
        <v>27</v>
      </c>
      <c r="B30" s="30">
        <f>Rezultāti!B30</f>
        <v>0</v>
      </c>
      <c r="C30" s="58">
        <f>Rezultāti!C30</f>
        <v>0</v>
      </c>
      <c r="D30" s="58">
        <f>Rezultāti!D30</f>
        <v>0</v>
      </c>
      <c r="E30" s="58">
        <f>Rezultāti!E30</f>
        <v>0</v>
      </c>
      <c r="F30" s="58">
        <f>Rezultāti!F30</f>
        <v>0</v>
      </c>
      <c r="G30" s="58">
        <f>Rezultāti!G30</f>
        <v>0</v>
      </c>
      <c r="H30" s="58">
        <f>Rezultāti!H30</f>
        <v>0</v>
      </c>
      <c r="I30" s="58">
        <f>Rezultāti!I30</f>
        <v>0</v>
      </c>
      <c r="J30" s="58">
        <f>Rezultāti!J30</f>
        <v>0</v>
      </c>
      <c r="K30" s="58">
        <f>Rezultāti!K30</f>
        <v>0</v>
      </c>
      <c r="L30" s="58">
        <f>Rezultāti!L30</f>
        <v>0</v>
      </c>
      <c r="M30" s="58">
        <f>Rezultāti!M12</f>
        <v>184.8</v>
      </c>
      <c r="N30" s="28">
        <f t="shared" si="0"/>
        <v>-1086</v>
      </c>
      <c r="O30" s="59"/>
      <c r="Q30"/>
      <c r="R30"/>
      <c r="S30"/>
      <c r="T30"/>
    </row>
    <row r="31" spans="1:20" s="11" customFormat="1" ht="3" hidden="1" customHeight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28">
        <f t="shared" si="0"/>
        <v>-964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28">
        <f t="shared" si="0"/>
        <v>-889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28">
        <f t="shared" si="0"/>
        <v>0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8">
        <f t="shared" si="0"/>
        <v>0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8">
        <f t="shared" si="0"/>
        <v>0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28">
        <f t="shared" si="0"/>
        <v>0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0</v>
      </c>
    </row>
    <row r="39" spans="1:14" hidden="1">
      <c r="B39" s="105" t="s">
        <v>15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4" ht="36.75" customHeight="1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4" ht="45" hidden="1">
      <c r="A41" s="107" t="s">
        <v>18</v>
      </c>
      <c r="B41" s="107"/>
      <c r="C41" s="107"/>
      <c r="D41" s="107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08">
        <v>1</v>
      </c>
      <c r="B43" s="49"/>
      <c r="C43" s="50"/>
      <c r="D43" s="51">
        <f>C44+C43</f>
        <v>0</v>
      </c>
    </row>
    <row r="44" spans="1:14" ht="25.5" hidden="1" customHeight="1" thickBot="1">
      <c r="A44" s="109"/>
      <c r="B44" s="52"/>
      <c r="C44" s="53"/>
      <c r="D44" s="54">
        <f>C44+C43</f>
        <v>0</v>
      </c>
    </row>
    <row r="45" spans="1:14" ht="25.5" hidden="1" customHeight="1">
      <c r="A45" s="103">
        <v>2</v>
      </c>
      <c r="B45" s="49"/>
      <c r="C45" s="50"/>
      <c r="D45" s="51">
        <f>C45+C46</f>
        <v>0</v>
      </c>
    </row>
    <row r="46" spans="1:14" ht="25.5" hidden="1" customHeight="1" thickBot="1">
      <c r="A46" s="104"/>
      <c r="B46" s="52"/>
      <c r="C46" s="53"/>
      <c r="D46" s="54">
        <f>C45+C46</f>
        <v>0</v>
      </c>
    </row>
    <row r="47" spans="1:14" ht="25.5" hidden="1" customHeight="1">
      <c r="A47" s="103">
        <v>3</v>
      </c>
      <c r="B47" s="49"/>
      <c r="C47" s="50"/>
      <c r="D47" s="51">
        <f>C48+C47</f>
        <v>0</v>
      </c>
    </row>
    <row r="48" spans="1:14" ht="23.25" hidden="1" thickBot="1">
      <c r="A48" s="104"/>
      <c r="B48" s="52"/>
      <c r="C48" s="53"/>
      <c r="D48" s="54">
        <f>C48+C47</f>
        <v>0</v>
      </c>
    </row>
    <row r="49" spans="1:4" ht="22.5" hidden="1">
      <c r="A49" s="103">
        <v>4</v>
      </c>
      <c r="B49" s="49"/>
      <c r="C49" s="50"/>
      <c r="D49" s="51">
        <f>C50+C49</f>
        <v>0</v>
      </c>
    </row>
    <row r="50" spans="1:4" ht="23.25" hidden="1" thickBot="1">
      <c r="A50" s="104"/>
      <c r="B50" s="52"/>
      <c r="C50" s="53"/>
      <c r="D50" s="54">
        <f>C50+C49</f>
        <v>0</v>
      </c>
    </row>
    <row r="51" spans="1:4" ht="22.5" hidden="1">
      <c r="A51" s="103">
        <v>5</v>
      </c>
      <c r="B51" s="49"/>
      <c r="C51" s="50"/>
      <c r="D51" s="51">
        <f>C52+C51</f>
        <v>0</v>
      </c>
    </row>
    <row r="52" spans="1:4" ht="23.25" hidden="1" thickBot="1">
      <c r="A52" s="104"/>
      <c r="B52" s="52"/>
      <c r="C52" s="53"/>
      <c r="D52" s="56">
        <f>C52+C51</f>
        <v>0</v>
      </c>
    </row>
  </sheetData>
  <sortState ref="B4:M15">
    <sortCondition descending="1" ref="L4:L15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16" sqref="G16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57</v>
      </c>
      <c r="C4" s="82" t="s">
        <v>47</v>
      </c>
      <c r="D4" s="61">
        <v>0</v>
      </c>
      <c r="E4" s="76">
        <v>173</v>
      </c>
      <c r="F4" s="76">
        <v>221</v>
      </c>
      <c r="G4" s="76">
        <v>220</v>
      </c>
      <c r="H4" s="76">
        <v>234</v>
      </c>
      <c r="I4" s="76">
        <v>258</v>
      </c>
      <c r="J4" s="16">
        <f t="shared" ref="J4:J29" si="0">SUM(E4:I4)</f>
        <v>1106</v>
      </c>
      <c r="K4" s="16">
        <f t="shared" ref="K4:K29" si="1">D4*(COUNT(E4:I4))</f>
        <v>0</v>
      </c>
      <c r="L4" s="16">
        <f t="shared" ref="L4:L29" si="2">SUM(J4:K4)</f>
        <v>1106</v>
      </c>
      <c r="M4" s="16">
        <f t="shared" ref="M4:M29" si="3">(AVERAGE(E4:I4))</f>
        <v>221.2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61</v>
      </c>
      <c r="C5" s="82" t="s">
        <v>55</v>
      </c>
      <c r="D5" s="61">
        <v>0</v>
      </c>
      <c r="E5" s="76">
        <v>264</v>
      </c>
      <c r="F5" s="76">
        <v>246</v>
      </c>
      <c r="G5" s="76">
        <v>268</v>
      </c>
      <c r="H5" s="76">
        <v>256</v>
      </c>
      <c r="I5" s="76">
        <v>277</v>
      </c>
      <c r="J5" s="16">
        <f t="shared" si="0"/>
        <v>1311</v>
      </c>
      <c r="K5" s="16">
        <f t="shared" si="1"/>
        <v>0</v>
      </c>
      <c r="L5" s="16">
        <f t="shared" si="2"/>
        <v>1311</v>
      </c>
      <c r="M5" s="16">
        <f t="shared" si="3"/>
        <v>262.2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30</v>
      </c>
      <c r="C6" s="82" t="s">
        <v>43</v>
      </c>
      <c r="D6" s="61">
        <v>0</v>
      </c>
      <c r="E6" s="76">
        <v>300</v>
      </c>
      <c r="F6" s="76">
        <v>213</v>
      </c>
      <c r="G6" s="76">
        <v>206</v>
      </c>
      <c r="H6" s="101">
        <v>213</v>
      </c>
      <c r="I6" s="76">
        <v>280</v>
      </c>
      <c r="J6" s="16">
        <f t="shared" si="0"/>
        <v>1212</v>
      </c>
      <c r="K6" s="16">
        <f t="shared" si="1"/>
        <v>0</v>
      </c>
      <c r="L6" s="16">
        <f t="shared" si="2"/>
        <v>1212</v>
      </c>
      <c r="M6" s="16">
        <f t="shared" si="3"/>
        <v>242.4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60</v>
      </c>
      <c r="C7" s="82" t="s">
        <v>50</v>
      </c>
      <c r="D7" s="61">
        <v>0</v>
      </c>
      <c r="E7" s="76">
        <v>300</v>
      </c>
      <c r="F7" s="76">
        <v>245</v>
      </c>
      <c r="G7" s="101">
        <v>225</v>
      </c>
      <c r="H7" s="76">
        <v>208</v>
      </c>
      <c r="I7" s="76">
        <v>229</v>
      </c>
      <c r="J7" s="16">
        <f t="shared" si="0"/>
        <v>1207</v>
      </c>
      <c r="K7" s="16">
        <f t="shared" si="1"/>
        <v>0</v>
      </c>
      <c r="L7" s="16">
        <f t="shared" si="2"/>
        <v>1207</v>
      </c>
      <c r="M7" s="16">
        <f t="shared" si="3"/>
        <v>241.4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38</v>
      </c>
      <c r="C8" s="82" t="s">
        <v>45</v>
      </c>
      <c r="D8" s="61">
        <v>8</v>
      </c>
      <c r="E8" s="76">
        <v>227</v>
      </c>
      <c r="F8" s="76">
        <v>221</v>
      </c>
      <c r="G8" s="76">
        <v>234</v>
      </c>
      <c r="H8" s="76">
        <v>300</v>
      </c>
      <c r="I8" s="76">
        <v>221</v>
      </c>
      <c r="J8" s="16">
        <f t="shared" si="0"/>
        <v>1203</v>
      </c>
      <c r="K8" s="16">
        <f t="shared" si="1"/>
        <v>40</v>
      </c>
      <c r="L8" s="16">
        <f t="shared" si="2"/>
        <v>1243</v>
      </c>
      <c r="M8" s="16">
        <f t="shared" si="3"/>
        <v>240.6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44</v>
      </c>
      <c r="C9" s="82" t="s">
        <v>48</v>
      </c>
      <c r="D9" s="61">
        <v>0</v>
      </c>
      <c r="E9" s="76">
        <v>256</v>
      </c>
      <c r="F9" s="76">
        <v>255</v>
      </c>
      <c r="G9" s="76">
        <v>180</v>
      </c>
      <c r="H9" s="76">
        <v>227</v>
      </c>
      <c r="I9" s="76">
        <v>168</v>
      </c>
      <c r="J9" s="16">
        <f t="shared" si="0"/>
        <v>1086</v>
      </c>
      <c r="K9" s="16">
        <f t="shared" si="1"/>
        <v>0</v>
      </c>
      <c r="L9" s="16">
        <f t="shared" si="2"/>
        <v>1086</v>
      </c>
      <c r="M9" s="16">
        <f t="shared" si="3"/>
        <v>217.2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59</v>
      </c>
      <c r="C10" s="82" t="s">
        <v>41</v>
      </c>
      <c r="D10" s="61">
        <v>8</v>
      </c>
      <c r="E10" s="76">
        <v>161</v>
      </c>
      <c r="F10" s="76">
        <v>157</v>
      </c>
      <c r="G10" s="76">
        <v>183</v>
      </c>
      <c r="H10" s="76">
        <v>178</v>
      </c>
      <c r="I10" s="76">
        <v>170</v>
      </c>
      <c r="J10" s="16">
        <f t="shared" si="0"/>
        <v>849</v>
      </c>
      <c r="K10" s="16">
        <f t="shared" si="1"/>
        <v>40</v>
      </c>
      <c r="L10" s="16">
        <f t="shared" si="2"/>
        <v>889</v>
      </c>
      <c r="M10" s="16">
        <f t="shared" si="3"/>
        <v>169.8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39</v>
      </c>
      <c r="C11" s="82" t="s">
        <v>51</v>
      </c>
      <c r="D11" s="61">
        <v>0</v>
      </c>
      <c r="E11" s="76">
        <v>266</v>
      </c>
      <c r="F11" s="76">
        <v>232</v>
      </c>
      <c r="G11" s="76">
        <v>241</v>
      </c>
      <c r="H11" s="76">
        <v>266</v>
      </c>
      <c r="I11" s="76">
        <v>224</v>
      </c>
      <c r="J11" s="16">
        <f t="shared" si="0"/>
        <v>1229</v>
      </c>
      <c r="K11" s="16">
        <f t="shared" si="1"/>
        <v>0</v>
      </c>
      <c r="L11" s="16">
        <f t="shared" si="2"/>
        <v>1229</v>
      </c>
      <c r="M11" s="16">
        <f t="shared" si="3"/>
        <v>245.8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58</v>
      </c>
      <c r="C12" s="82" t="s">
        <v>49</v>
      </c>
      <c r="D12" s="61">
        <v>8</v>
      </c>
      <c r="E12" s="76">
        <v>172</v>
      </c>
      <c r="F12" s="76">
        <v>182</v>
      </c>
      <c r="G12" s="76">
        <v>169</v>
      </c>
      <c r="H12" s="76">
        <v>201</v>
      </c>
      <c r="I12" s="76">
        <v>200</v>
      </c>
      <c r="J12" s="16">
        <f t="shared" si="0"/>
        <v>924</v>
      </c>
      <c r="K12" s="16">
        <f t="shared" si="1"/>
        <v>40</v>
      </c>
      <c r="L12" s="16">
        <f t="shared" si="2"/>
        <v>964</v>
      </c>
      <c r="M12" s="16">
        <f t="shared" si="3"/>
        <v>184.8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42</v>
      </c>
      <c r="C13" s="82" t="s">
        <v>52</v>
      </c>
      <c r="D13" s="61">
        <v>0</v>
      </c>
      <c r="E13" s="76">
        <v>300</v>
      </c>
      <c r="F13" s="76">
        <v>225</v>
      </c>
      <c r="G13" s="76">
        <v>279</v>
      </c>
      <c r="H13" s="76">
        <v>300</v>
      </c>
      <c r="I13" s="76">
        <v>265</v>
      </c>
      <c r="J13" s="16">
        <f t="shared" si="0"/>
        <v>1369</v>
      </c>
      <c r="K13" s="16">
        <f t="shared" si="1"/>
        <v>0</v>
      </c>
      <c r="L13" s="16">
        <f t="shared" si="2"/>
        <v>1369</v>
      </c>
      <c r="M13" s="16">
        <f t="shared" si="3"/>
        <v>273.8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62</v>
      </c>
      <c r="C14" s="82" t="s">
        <v>53</v>
      </c>
      <c r="D14" s="61">
        <v>0</v>
      </c>
      <c r="E14" s="76">
        <v>221</v>
      </c>
      <c r="F14" s="76">
        <v>268</v>
      </c>
      <c r="G14" s="76">
        <v>255</v>
      </c>
      <c r="H14" s="76">
        <v>298</v>
      </c>
      <c r="I14" s="101">
        <v>241</v>
      </c>
      <c r="J14" s="16">
        <f t="shared" si="0"/>
        <v>1283</v>
      </c>
      <c r="K14" s="16">
        <f t="shared" si="1"/>
        <v>0</v>
      </c>
      <c r="L14" s="16">
        <f t="shared" si="2"/>
        <v>1283</v>
      </c>
      <c r="M14" s="16">
        <f t="shared" si="3"/>
        <v>256.60000000000002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56</v>
      </c>
      <c r="C15" s="82" t="s">
        <v>46</v>
      </c>
      <c r="D15" s="61">
        <v>0</v>
      </c>
      <c r="E15" s="76">
        <v>225</v>
      </c>
      <c r="F15" s="76">
        <v>206</v>
      </c>
      <c r="G15" s="101">
        <v>219</v>
      </c>
      <c r="H15" s="76">
        <v>246</v>
      </c>
      <c r="I15" s="76">
        <v>300</v>
      </c>
      <c r="J15" s="16">
        <f t="shared" si="0"/>
        <v>1196</v>
      </c>
      <c r="K15" s="16">
        <f t="shared" si="1"/>
        <v>0</v>
      </c>
      <c r="L15" s="16">
        <f t="shared" si="2"/>
        <v>1196</v>
      </c>
      <c r="M15" s="16">
        <f t="shared" si="3"/>
        <v>239.2</v>
      </c>
      <c r="N15" s="17">
        <f>L15-L16</f>
        <v>1196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/>
      <c r="C16" s="82"/>
      <c r="D16" s="61"/>
      <c r="E16" s="76"/>
      <c r="F16" s="76"/>
      <c r="G16" s="76"/>
      <c r="H16" s="76"/>
      <c r="I16" s="76"/>
      <c r="J16" s="16">
        <f t="shared" si="0"/>
        <v>0</v>
      </c>
      <c r="K16" s="16">
        <f t="shared" si="1"/>
        <v>0</v>
      </c>
      <c r="L16" s="16">
        <f t="shared" si="2"/>
        <v>0</v>
      </c>
      <c r="M16" s="16" t="e">
        <f t="shared" si="3"/>
        <v>#DIV/0!</v>
      </c>
      <c r="N16" s="18">
        <f>L16-L14</f>
        <v>-1283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/>
      <c r="C17" s="82"/>
      <c r="D17" s="61"/>
      <c r="E17" s="76"/>
      <c r="F17" s="76"/>
      <c r="G17" s="76"/>
      <c r="H17" s="76"/>
      <c r="I17" s="76"/>
      <c r="J17" s="16">
        <f t="shared" si="0"/>
        <v>0</v>
      </c>
      <c r="K17" s="16">
        <f t="shared" si="1"/>
        <v>0</v>
      </c>
      <c r="L17" s="16">
        <f t="shared" si="2"/>
        <v>0</v>
      </c>
      <c r="M17" s="16" t="e">
        <f t="shared" si="3"/>
        <v>#DIV/0!</v>
      </c>
      <c r="N17" s="18">
        <f>L17-L11</f>
        <v>-1229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/>
      <c r="C18" s="82"/>
      <c r="D18" s="61"/>
      <c r="E18" s="76"/>
      <c r="F18" s="76"/>
      <c r="G18" s="76"/>
      <c r="H18" s="76"/>
      <c r="I18" s="76"/>
      <c r="J18" s="16">
        <f t="shared" si="0"/>
        <v>0</v>
      </c>
      <c r="K18" s="16">
        <f t="shared" si="1"/>
        <v>0</v>
      </c>
      <c r="L18" s="16">
        <f t="shared" si="2"/>
        <v>0</v>
      </c>
      <c r="M18" s="16" t="e">
        <f t="shared" si="3"/>
        <v>#DIV/0!</v>
      </c>
      <c r="N18" s="66" t="e">
        <f>L18-#REF!</f>
        <v>#REF!</v>
      </c>
      <c r="O18" s="15"/>
    </row>
    <row r="19" spans="1:23" ht="18.75">
      <c r="A19" s="80">
        <v>16</v>
      </c>
      <c r="B19" s="81"/>
      <c r="C19" s="82"/>
      <c r="D19" s="61"/>
      <c r="E19" s="76"/>
      <c r="F19" s="76"/>
      <c r="G19" s="76"/>
      <c r="H19" s="76"/>
      <c r="I19" s="76"/>
      <c r="J19" s="16">
        <f t="shared" si="0"/>
        <v>0</v>
      </c>
      <c r="K19" s="16">
        <f t="shared" si="1"/>
        <v>0</v>
      </c>
      <c r="L19" s="16">
        <f t="shared" si="2"/>
        <v>0</v>
      </c>
      <c r="M19" s="16" t="e">
        <f t="shared" si="3"/>
        <v>#DIV/0!</v>
      </c>
    </row>
    <row r="20" spans="1:23" ht="18.75">
      <c r="A20" s="80">
        <v>17</v>
      </c>
      <c r="B20" s="81"/>
      <c r="C20" s="82"/>
      <c r="D20" s="61"/>
      <c r="E20" s="76"/>
      <c r="F20" s="76"/>
      <c r="G20" s="76"/>
      <c r="H20" s="76"/>
      <c r="I20" s="76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80">
        <v>18</v>
      </c>
      <c r="B21" s="81"/>
      <c r="C21" s="82"/>
      <c r="D21" s="61"/>
      <c r="E21" s="76"/>
      <c r="F21" s="76"/>
      <c r="G21" s="76"/>
      <c r="H21" s="76"/>
      <c r="I21" s="76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66" t="e">
        <f>L21-#REF!</f>
        <v>#REF!</v>
      </c>
      <c r="O21" s="15"/>
    </row>
    <row r="22" spans="1:23" ht="18.75">
      <c r="A22" s="80">
        <v>19</v>
      </c>
      <c r="B22" s="81"/>
      <c r="C22" s="82"/>
      <c r="D22" s="61"/>
      <c r="E22" s="76"/>
      <c r="F22" s="76"/>
      <c r="G22" s="76"/>
      <c r="H22" s="76"/>
      <c r="I22" s="7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6" t="e">
        <f>L22-#REF!</f>
        <v>#REF!</v>
      </c>
      <c r="O22" s="15"/>
    </row>
    <row r="23" spans="1:23" ht="18.75">
      <c r="A23" s="80">
        <v>20</v>
      </c>
      <c r="B23" s="81"/>
      <c r="C23" s="82"/>
      <c r="D23" s="61"/>
      <c r="E23" s="76"/>
      <c r="F23" s="76"/>
      <c r="G23" s="76"/>
      <c r="H23" s="76"/>
      <c r="I23" s="7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9">
        <f>L23-L25</f>
        <v>0</v>
      </c>
      <c r="O23" s="12"/>
    </row>
    <row r="24" spans="1:23" ht="18.75">
      <c r="A24" s="80">
        <v>21</v>
      </c>
      <c r="B24" s="81"/>
      <c r="C24" s="82"/>
      <c r="D24" s="61"/>
      <c r="E24" s="76"/>
      <c r="F24" s="76"/>
      <c r="G24" s="76"/>
      <c r="H24" s="76"/>
      <c r="I24" s="7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6" t="e">
        <f>L24-#REF!</f>
        <v>#REF!</v>
      </c>
      <c r="O24" s="15"/>
    </row>
    <row r="25" spans="1:23" ht="18.75">
      <c r="A25" s="80">
        <v>22</v>
      </c>
      <c r="B25" s="81"/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80">
        <v>23</v>
      </c>
      <c r="B26" s="81"/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C18">
    <sortCondition ref="C4:C18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G8" sqref="G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1" t="s">
        <v>32</v>
      </c>
      <c r="B1" s="111"/>
      <c r="C1" s="111"/>
      <c r="D1" s="111"/>
      <c r="E1" s="111"/>
      <c r="F1" s="111"/>
      <c r="G1" s="83"/>
      <c r="H1" s="83"/>
      <c r="I1" s="83"/>
      <c r="J1" s="83"/>
      <c r="K1" s="83"/>
      <c r="L1" s="83"/>
      <c r="M1" s="83"/>
      <c r="N1" s="83"/>
    </row>
    <row r="2" spans="1:14">
      <c r="A2" s="110" t="s">
        <v>33</v>
      </c>
      <c r="B2" s="110"/>
      <c r="C2" s="110"/>
      <c r="D2" s="110"/>
      <c r="E2" s="110"/>
      <c r="F2" s="110"/>
    </row>
    <row r="3" spans="1:14" ht="18.75" customHeight="1">
      <c r="A3" s="110"/>
      <c r="B3" s="110"/>
      <c r="C3" s="110"/>
      <c r="D3" s="110"/>
      <c r="E3" s="110"/>
      <c r="F3" s="11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63" t="str">
        <f>Rezultāti!B14</f>
        <v>Mārtiņš Vilnis</v>
      </c>
      <c r="C7" s="64" t="s">
        <v>47</v>
      </c>
      <c r="D7" s="65"/>
      <c r="E7" s="64">
        <v>241</v>
      </c>
      <c r="F7" s="29">
        <f t="shared" ref="F7:F10" si="0">SUM(D7:E7)</f>
        <v>241</v>
      </c>
      <c r="G7" s="70" t="s">
        <v>64</v>
      </c>
    </row>
    <row r="8" spans="1:14" ht="19.5" customHeight="1" thickBot="1">
      <c r="A8" s="19">
        <v>2</v>
      </c>
      <c r="B8" s="63" t="str">
        <f>Rezultāti!B7</f>
        <v>Artūrs Perepjolkins</v>
      </c>
      <c r="C8" s="64" t="s">
        <v>43</v>
      </c>
      <c r="D8" s="65"/>
      <c r="E8" s="64">
        <v>225</v>
      </c>
      <c r="F8" s="29">
        <f t="shared" si="0"/>
        <v>225</v>
      </c>
      <c r="G8" s="70"/>
    </row>
    <row r="9" spans="1:14" ht="19.5" customHeight="1" thickBot="1">
      <c r="A9" s="19">
        <v>3</v>
      </c>
      <c r="B9" s="63" t="str">
        <f>Rezultāti!B6</f>
        <v>Toms Pultraks</v>
      </c>
      <c r="C9" s="64" t="s">
        <v>54</v>
      </c>
      <c r="D9" s="65"/>
      <c r="E9" s="64">
        <v>213</v>
      </c>
      <c r="F9" s="29">
        <f t="shared" si="0"/>
        <v>213</v>
      </c>
      <c r="G9" s="70"/>
    </row>
    <row r="10" spans="1:14" ht="19.5" customHeight="1" thickBot="1">
      <c r="A10" s="19">
        <v>4</v>
      </c>
      <c r="B10" s="63" t="str">
        <f>Rezultāti!B15</f>
        <v>Sergejs Ļeonovs</v>
      </c>
      <c r="C10" s="64" t="s">
        <v>41</v>
      </c>
      <c r="D10" s="65"/>
      <c r="E10" s="64">
        <v>219</v>
      </c>
      <c r="F10" s="29">
        <f t="shared" si="0"/>
        <v>219</v>
      </c>
      <c r="G10" s="70"/>
    </row>
  </sheetData>
  <sortState ref="B7:C18">
    <sortCondition ref="C7:C18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topLeftCell="A3" zoomScale="110" zoomScaleNormal="75" workbookViewId="0">
      <selection activeCell="D19" sqref="D19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1" t="s">
        <v>32</v>
      </c>
      <c r="B2" s="111"/>
      <c r="C2" s="111"/>
      <c r="D2" s="111"/>
      <c r="E2" s="111"/>
      <c r="F2" s="111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0" t="s">
        <v>37</v>
      </c>
      <c r="B3" s="110"/>
      <c r="C3" s="110"/>
      <c r="D3" s="110"/>
      <c r="E3" s="110"/>
      <c r="F3" s="110"/>
    </row>
    <row r="4" spans="1:14" s="92" customFormat="1" ht="18.75" customHeight="1">
      <c r="A4" s="110"/>
      <c r="B4" s="110"/>
      <c r="C4" s="110"/>
      <c r="D4" s="110"/>
      <c r="E4" s="110"/>
      <c r="F4" s="11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21.75" customHeight="1" thickBot="1">
      <c r="A7" s="44">
        <v>1</v>
      </c>
      <c r="B7" s="63" t="str">
        <f>Rezultāti!B4</f>
        <v>Jānis Bojārs</v>
      </c>
      <c r="C7" s="64" t="s">
        <v>48</v>
      </c>
      <c r="D7" s="65">
        <v>0</v>
      </c>
      <c r="E7" s="64">
        <v>272</v>
      </c>
      <c r="F7" s="29">
        <f>SUM(D7:E7)</f>
        <v>272</v>
      </c>
    </row>
    <row r="8" spans="1:14" ht="21.75" customHeight="1" thickBot="1">
      <c r="A8" s="45">
        <v>2</v>
      </c>
      <c r="B8" s="63" t="str">
        <f>Rezultāti!B7</f>
        <v>Artūrs Perepjolkins</v>
      </c>
      <c r="C8" s="64" t="s">
        <v>47</v>
      </c>
      <c r="D8" s="65">
        <v>0</v>
      </c>
      <c r="E8" s="64">
        <v>214</v>
      </c>
      <c r="F8" s="29">
        <f>SUM(D8:E8)</f>
        <v>214</v>
      </c>
    </row>
    <row r="9" spans="1:14" ht="21.75" customHeight="1" thickTop="1" thickBot="1">
      <c r="A9" s="23">
        <v>3</v>
      </c>
      <c r="B9" s="63" t="str">
        <f>Rezultāti!B9</f>
        <v>Jurijs Dumcevs</v>
      </c>
      <c r="C9" s="64" t="s">
        <v>41</v>
      </c>
      <c r="D9" s="65">
        <v>0</v>
      </c>
      <c r="E9" s="64">
        <v>207</v>
      </c>
      <c r="F9" s="29">
        <f>SUM(D9:E9)</f>
        <v>207</v>
      </c>
    </row>
    <row r="10" spans="1:14" ht="21.75" customHeight="1" thickBot="1">
      <c r="A10" s="19">
        <v>4</v>
      </c>
      <c r="B10" s="63" t="str">
        <f>Rezultāti!B15</f>
        <v>Sergejs Ļeonovs</v>
      </c>
      <c r="C10" s="64" t="s">
        <v>54</v>
      </c>
      <c r="D10" s="65">
        <v>0</v>
      </c>
      <c r="E10" s="64">
        <v>177</v>
      </c>
      <c r="F10" s="29">
        <f>SUM(D10:E10)</f>
        <v>177</v>
      </c>
    </row>
  </sheetData>
  <sortState ref="B7:F10">
    <sortCondition descending="1" ref="F7:F10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" zoomScale="90" zoomScaleNormal="90" workbookViewId="0">
      <selection activeCell="J9" sqref="J9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11" t="s">
        <v>32</v>
      </c>
      <c r="B1" s="111"/>
      <c r="C1" s="111"/>
      <c r="D1" s="111"/>
      <c r="E1" s="111"/>
      <c r="F1" s="111"/>
      <c r="G1" s="111"/>
      <c r="H1" s="111"/>
      <c r="I1" s="89"/>
      <c r="J1" s="83"/>
      <c r="K1" s="83"/>
      <c r="L1" s="83"/>
      <c r="M1" s="83"/>
      <c r="N1" s="83"/>
    </row>
    <row r="2" spans="1:14" customFormat="1" ht="12.75" customHeight="1">
      <c r="A2" s="110" t="s">
        <v>63</v>
      </c>
      <c r="B2" s="110"/>
      <c r="C2" s="110"/>
      <c r="D2" s="110"/>
      <c r="E2" s="110"/>
      <c r="F2" s="110"/>
      <c r="G2" s="110"/>
      <c r="H2" s="110"/>
      <c r="I2" s="90"/>
    </row>
    <row r="3" spans="1:14" customFormat="1" ht="18.75" customHeight="1">
      <c r="A3" s="110"/>
      <c r="B3" s="110"/>
      <c r="C3" s="110"/>
      <c r="D3" s="110"/>
      <c r="E3" s="110"/>
      <c r="F3" s="110"/>
      <c r="G3" s="110"/>
      <c r="H3" s="110"/>
      <c r="I3" s="90"/>
    </row>
    <row r="5" spans="1:14">
      <c r="B5" s="88" t="s">
        <v>0</v>
      </c>
      <c r="C5" s="93" t="s">
        <v>34</v>
      </c>
      <c r="D5" s="88" t="s">
        <v>3</v>
      </c>
      <c r="E5" s="88" t="s">
        <v>35</v>
      </c>
      <c r="F5" s="88" t="s">
        <v>10</v>
      </c>
      <c r="G5" s="96" t="s">
        <v>36</v>
      </c>
      <c r="H5" s="113" t="s">
        <v>40</v>
      </c>
    </row>
    <row r="6" spans="1:14">
      <c r="B6" s="86">
        <v>1</v>
      </c>
      <c r="C6" s="98" t="str">
        <f>'Rezultātu lapa'!B4</f>
        <v>Dmitrijs Dumcevs</v>
      </c>
      <c r="D6" s="99">
        <v>0</v>
      </c>
      <c r="E6" s="99">
        <v>278</v>
      </c>
      <c r="F6" s="99">
        <f>D6+E6</f>
        <v>278</v>
      </c>
      <c r="G6" s="96">
        <v>6</v>
      </c>
      <c r="H6" s="113"/>
    </row>
    <row r="7" spans="1:14">
      <c r="B7" s="86">
        <v>2</v>
      </c>
      <c r="C7" s="94" t="str">
        <f>C11</f>
        <v>Mārtiņš Vilnis</v>
      </c>
      <c r="D7" s="84">
        <v>0</v>
      </c>
      <c r="E7" s="84">
        <v>265</v>
      </c>
      <c r="F7" s="84">
        <f>D7+E7</f>
        <v>265</v>
      </c>
      <c r="G7" s="96">
        <v>7</v>
      </c>
      <c r="H7" s="113"/>
    </row>
    <row r="8" spans="1:14">
      <c r="B8" s="86">
        <v>3</v>
      </c>
      <c r="C8" s="94" t="str">
        <f>C12</f>
        <v>Jeļena Šorohova</v>
      </c>
      <c r="D8" s="84">
        <v>8</v>
      </c>
      <c r="E8" s="84">
        <v>214</v>
      </c>
      <c r="F8" s="84">
        <f>D8+E8</f>
        <v>222</v>
      </c>
      <c r="G8" s="96">
        <v>8</v>
      </c>
      <c r="H8" s="113"/>
    </row>
    <row r="9" spans="1:14">
      <c r="B9" s="85"/>
    </row>
    <row r="10" spans="1:14">
      <c r="B10" s="88" t="s">
        <v>0</v>
      </c>
      <c r="C10" s="93" t="s">
        <v>34</v>
      </c>
      <c r="D10" s="88" t="s">
        <v>3</v>
      </c>
      <c r="E10" s="88" t="s">
        <v>35</v>
      </c>
      <c r="F10" s="88" t="s">
        <v>10</v>
      </c>
      <c r="G10" s="97" t="s">
        <v>36</v>
      </c>
      <c r="H10" s="112" t="s">
        <v>40</v>
      </c>
    </row>
    <row r="11" spans="1:14">
      <c r="B11" s="86"/>
      <c r="C11" s="94" t="str">
        <f>C18</f>
        <v>Mārtiņš Vilnis</v>
      </c>
      <c r="D11" s="84">
        <v>0</v>
      </c>
      <c r="E11" s="84">
        <v>278</v>
      </c>
      <c r="F11" s="84">
        <f>D11+E11</f>
        <v>278</v>
      </c>
      <c r="G11" s="96">
        <v>7</v>
      </c>
      <c r="H11" s="112"/>
    </row>
    <row r="12" spans="1:14">
      <c r="B12" s="87"/>
      <c r="C12" s="94" t="str">
        <f>C17</f>
        <v>Jeļena Šorohova</v>
      </c>
      <c r="D12" s="84">
        <v>8</v>
      </c>
      <c r="E12" s="84">
        <v>243</v>
      </c>
      <c r="F12" s="84">
        <f>D12+E12</f>
        <v>251</v>
      </c>
      <c r="G12" s="96">
        <v>6</v>
      </c>
      <c r="H12" s="112"/>
    </row>
    <row r="13" spans="1:14">
      <c r="B13" s="87">
        <v>4</v>
      </c>
      <c r="C13" s="94" t="str">
        <f>'Rezultātu lapa'!B5</f>
        <v>Maksims Gerasimenko</v>
      </c>
      <c r="D13" s="84">
        <v>0</v>
      </c>
      <c r="E13" s="84">
        <v>234</v>
      </c>
      <c r="F13" s="84">
        <f>D13+E13</f>
        <v>234</v>
      </c>
      <c r="G13" s="96">
        <v>5</v>
      </c>
      <c r="H13" s="112"/>
    </row>
    <row r="14" spans="1:14">
      <c r="B14" s="87">
        <v>5</v>
      </c>
      <c r="C14" s="94" t="str">
        <f>C19</f>
        <v>Valdis Skudra</v>
      </c>
      <c r="D14" s="84">
        <v>0</v>
      </c>
      <c r="E14" s="84">
        <v>183</v>
      </c>
      <c r="F14" s="84">
        <f>D14+E14</f>
        <v>183</v>
      </c>
      <c r="G14" s="96">
        <v>8</v>
      </c>
      <c r="H14" s="112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34</v>
      </c>
      <c r="D16" s="88" t="s">
        <v>3</v>
      </c>
      <c r="E16" s="88" t="s">
        <v>35</v>
      </c>
      <c r="F16" s="88" t="s">
        <v>10</v>
      </c>
      <c r="G16" s="97" t="s">
        <v>36</v>
      </c>
      <c r="H16" s="112" t="s">
        <v>40</v>
      </c>
    </row>
    <row r="17" spans="2:8">
      <c r="B17" s="87"/>
      <c r="C17" s="94" t="str">
        <f>'Rezultātu lapa'!B7</f>
        <v>Jeļena Šorohova</v>
      </c>
      <c r="D17" s="84">
        <v>8</v>
      </c>
      <c r="E17" s="84">
        <v>222</v>
      </c>
      <c r="F17" s="84">
        <f t="shared" ref="F17:F22" si="0">D17+E17</f>
        <v>230</v>
      </c>
      <c r="G17" s="96">
        <v>5</v>
      </c>
      <c r="H17" s="112"/>
    </row>
    <row r="18" spans="2:8">
      <c r="B18" s="87"/>
      <c r="C18" s="94" t="str">
        <f>'Rezultātu lapa'!B6</f>
        <v>Mārtiņš Vilnis</v>
      </c>
      <c r="D18" s="84">
        <v>0</v>
      </c>
      <c r="E18" s="84">
        <v>224</v>
      </c>
      <c r="F18" s="84">
        <f t="shared" si="0"/>
        <v>224</v>
      </c>
      <c r="G18" s="96">
        <v>4</v>
      </c>
      <c r="H18" s="112"/>
    </row>
    <row r="19" spans="2:8">
      <c r="B19" s="87"/>
      <c r="C19" s="94" t="str">
        <f>'Rezultātu lapa'!B8</f>
        <v>Valdis Skudra</v>
      </c>
      <c r="D19" s="84">
        <v>0</v>
      </c>
      <c r="E19" s="84">
        <v>223</v>
      </c>
      <c r="F19" s="84">
        <f t="shared" si="0"/>
        <v>223</v>
      </c>
      <c r="G19" s="96">
        <v>6</v>
      </c>
      <c r="H19" s="112"/>
    </row>
    <row r="20" spans="2:8">
      <c r="B20" s="87">
        <v>6</v>
      </c>
      <c r="C20" s="94" t="str">
        <f>Desperado!B8</f>
        <v>Artūrs Perepjolkins</v>
      </c>
      <c r="D20" s="84">
        <v>0</v>
      </c>
      <c r="E20" s="84">
        <v>210</v>
      </c>
      <c r="F20" s="84">
        <f t="shared" si="0"/>
        <v>210</v>
      </c>
      <c r="G20" s="96">
        <v>10</v>
      </c>
      <c r="H20" s="112"/>
    </row>
    <row r="21" spans="2:8">
      <c r="B21" s="87">
        <v>7</v>
      </c>
      <c r="C21" s="94" t="str">
        <f>'Rezultātu lapa'!B9</f>
        <v>Toms Pultraks</v>
      </c>
      <c r="D21" s="84">
        <v>0</v>
      </c>
      <c r="E21" s="84">
        <v>194</v>
      </c>
      <c r="F21" s="84">
        <f t="shared" si="0"/>
        <v>194</v>
      </c>
      <c r="G21" s="96">
        <v>7</v>
      </c>
      <c r="H21" s="112"/>
    </row>
    <row r="22" spans="2:8">
      <c r="B22" s="87">
        <v>8</v>
      </c>
      <c r="C22" s="94" t="str">
        <f>Desperado!B7</f>
        <v>Jānis Bojārs</v>
      </c>
      <c r="D22" s="84">
        <v>0</v>
      </c>
      <c r="E22" s="84">
        <v>135</v>
      </c>
      <c r="F22" s="84">
        <f t="shared" si="0"/>
        <v>135</v>
      </c>
      <c r="G22" s="96">
        <v>8</v>
      </c>
      <c r="H22" s="112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" sqref="C1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Dmitrijs Dumcevs</v>
      </c>
    </row>
    <row r="5" spans="2:3" ht="48" customHeight="1">
      <c r="B5" s="57" t="s">
        <v>26</v>
      </c>
      <c r="C5" s="55" t="str">
        <f>Fināls!C7</f>
        <v>Mārtiņš Vilnis</v>
      </c>
    </row>
    <row r="6" spans="2:3" ht="48" customHeight="1">
      <c r="B6" s="57" t="s">
        <v>25</v>
      </c>
      <c r="C6" s="55" t="str">
        <f>Fināls!C8</f>
        <v>Jeļena Šorohova</v>
      </c>
    </row>
    <row r="7" spans="2:3" ht="48" customHeight="1">
      <c r="B7" s="57" t="s">
        <v>24</v>
      </c>
      <c r="C7" s="55" t="str">
        <f>Fināls!C13</f>
        <v>Maksims Gerasimenko</v>
      </c>
    </row>
    <row r="8" spans="2:3" ht="48" customHeight="1">
      <c r="B8" s="57" t="s">
        <v>23</v>
      </c>
      <c r="C8" s="55" t="str">
        <f>Fināls!C14</f>
        <v>Valdis Skudra</v>
      </c>
    </row>
    <row r="9" spans="2:3" ht="48" customHeight="1">
      <c r="B9" s="57" t="s">
        <v>22</v>
      </c>
      <c r="C9" s="55" t="str">
        <f>Fināls!C20</f>
        <v>Artūrs Perepjolkins</v>
      </c>
    </row>
    <row r="10" spans="2:3" ht="48" customHeight="1">
      <c r="B10" s="57" t="s">
        <v>21</v>
      </c>
      <c r="C10" s="55" t="str">
        <f>Fināls!C21</f>
        <v>Toms Pultraks</v>
      </c>
    </row>
    <row r="11" spans="2:3" ht="48" customHeight="1">
      <c r="B11" s="57" t="s">
        <v>20</v>
      </c>
      <c r="C11" s="55" t="str">
        <f>Fināls!C22</f>
        <v>Jānis Bojārs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2015-07-12T11:14:26Z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