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5\"/>
    </mc:Choice>
  </mc:AlternateContent>
  <bookViews>
    <workbookView xWindow="0" yWindow="0" windowWidth="20490" windowHeight="7755" tabRatio="367" firstSheet="3" activeTab="4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Desperado!$A$2:$F$13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8" i="5" l="1"/>
  <c r="C8" i="2"/>
  <c r="C7" i="2"/>
  <c r="C13" i="2"/>
  <c r="C12" i="2"/>
  <c r="C11" i="2"/>
  <c r="C22" i="2"/>
  <c r="C21" i="2"/>
  <c r="C20" i="2"/>
  <c r="C18" i="2"/>
  <c r="C19" i="2"/>
  <c r="C17" i="2"/>
  <c r="C14" i="2"/>
  <c r="C6" i="2"/>
  <c r="B12" i="4"/>
  <c r="B13" i="4"/>
  <c r="B7" i="4"/>
  <c r="B10" i="4"/>
  <c r="B8" i="4"/>
  <c r="B11" i="4"/>
  <c r="B9" i="4"/>
  <c r="B9" i="7"/>
  <c r="F11" i="7"/>
  <c r="B13" i="7"/>
  <c r="F14" i="7"/>
  <c r="B10" i="7"/>
  <c r="F8" i="7"/>
  <c r="B14" i="7"/>
  <c r="F10" i="7"/>
  <c r="B12" i="7"/>
  <c r="F12" i="7"/>
  <c r="B8" i="7"/>
  <c r="B7" i="7"/>
  <c r="F9" i="7"/>
  <c r="F13" i="7"/>
  <c r="B11" i="7"/>
  <c r="B9" i="3"/>
  <c r="C9" i="3"/>
  <c r="D9" i="3"/>
  <c r="E9" i="3"/>
  <c r="F9" i="3"/>
  <c r="G9" i="3"/>
  <c r="H9" i="3"/>
  <c r="I9" i="3"/>
  <c r="B12" i="3"/>
  <c r="C12" i="3"/>
  <c r="D12" i="3"/>
  <c r="E12" i="3"/>
  <c r="F12" i="3"/>
  <c r="G12" i="3"/>
  <c r="H12" i="3"/>
  <c r="I12" i="3"/>
  <c r="B15" i="3"/>
  <c r="C15" i="3"/>
  <c r="D15" i="3"/>
  <c r="E15" i="3"/>
  <c r="F15" i="3"/>
  <c r="G15" i="3"/>
  <c r="H15" i="3"/>
  <c r="I15" i="3"/>
  <c r="B7" i="3"/>
  <c r="C7" i="3"/>
  <c r="D7" i="3"/>
  <c r="E7" i="3"/>
  <c r="F7" i="3"/>
  <c r="G7" i="3"/>
  <c r="H7" i="3"/>
  <c r="I7" i="3"/>
  <c r="B14" i="3"/>
  <c r="C14" i="3"/>
  <c r="D14" i="3"/>
  <c r="E14" i="3"/>
  <c r="F14" i="3"/>
  <c r="G14" i="3"/>
  <c r="H14" i="3"/>
  <c r="I14" i="3"/>
  <c r="B8" i="3"/>
  <c r="C8" i="3"/>
  <c r="D8" i="3"/>
  <c r="E8" i="3"/>
  <c r="F8" i="3"/>
  <c r="G8" i="3"/>
  <c r="H8" i="3"/>
  <c r="I8" i="3"/>
  <c r="B13" i="3"/>
  <c r="C13" i="3"/>
  <c r="D13" i="3"/>
  <c r="E13" i="3"/>
  <c r="F13" i="3"/>
  <c r="G13" i="3"/>
  <c r="H13" i="3"/>
  <c r="I13" i="3"/>
  <c r="B4" i="3"/>
  <c r="C4" i="3"/>
  <c r="D4" i="3"/>
  <c r="E4" i="3"/>
  <c r="F4" i="3"/>
  <c r="G4" i="3"/>
  <c r="H4" i="3"/>
  <c r="I4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6" i="3"/>
  <c r="C6" i="3"/>
  <c r="D6" i="3"/>
  <c r="E6" i="3"/>
  <c r="F6" i="3"/>
  <c r="G6" i="3"/>
  <c r="H6" i="3"/>
  <c r="I6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C5" i="3"/>
  <c r="D5" i="3"/>
  <c r="E5" i="3"/>
  <c r="F5" i="3"/>
  <c r="G5" i="3"/>
  <c r="H5" i="3"/>
  <c r="I5" i="3"/>
  <c r="B5" i="3"/>
  <c r="F6" i="2"/>
  <c r="F7" i="2"/>
  <c r="F8" i="2"/>
  <c r="C5" i="5" l="1"/>
  <c r="C4" i="5"/>
  <c r="C6" i="5"/>
  <c r="C7" i="5"/>
  <c r="F22" i="2"/>
  <c r="F21" i="2"/>
  <c r="F18" i="2"/>
  <c r="F17" i="2"/>
  <c r="F19" i="2"/>
  <c r="F20" i="2"/>
  <c r="F11" i="4"/>
  <c r="F8" i="4"/>
  <c r="F10" i="4"/>
  <c r="F7" i="4"/>
  <c r="F12" i="4"/>
  <c r="F9" i="4"/>
  <c r="F13" i="4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C9" i="5" l="1"/>
  <c r="C10" i="5"/>
  <c r="F7" i="7"/>
  <c r="C11" i="5"/>
  <c r="F14" i="2"/>
  <c r="F13" i="2"/>
  <c r="F11" i="2"/>
  <c r="F12" i="2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4" i="1"/>
  <c r="J5" i="3" s="1"/>
  <c r="K4" i="1"/>
  <c r="K5" i="3" s="1"/>
  <c r="L4" i="1"/>
  <c r="L5" i="3" s="1"/>
  <c r="M4" i="1"/>
  <c r="M5" i="3" s="1"/>
  <c r="J25" i="1"/>
  <c r="K25" i="1"/>
  <c r="L25" i="1"/>
  <c r="M25" i="1"/>
  <c r="M18" i="3" s="1"/>
  <c r="J5" i="1"/>
  <c r="J9" i="3" s="1"/>
  <c r="K5" i="1"/>
  <c r="K9" i="3" s="1"/>
  <c r="M5" i="1"/>
  <c r="M9" i="3" s="1"/>
  <c r="J12" i="1"/>
  <c r="J4" i="3" s="1"/>
  <c r="K12" i="1"/>
  <c r="K4" i="3" s="1"/>
  <c r="M12" i="1"/>
  <c r="J9" i="1"/>
  <c r="J14" i="3" s="1"/>
  <c r="K9" i="1"/>
  <c r="K14" i="3" s="1"/>
  <c r="M9" i="1"/>
  <c r="M14" i="3" s="1"/>
  <c r="J26" i="1"/>
  <c r="K26" i="1"/>
  <c r="L26" i="1"/>
  <c r="M26" i="1"/>
  <c r="M23" i="3" s="1"/>
  <c r="J20" i="1"/>
  <c r="K20" i="1"/>
  <c r="M20" i="1"/>
  <c r="J19" i="1"/>
  <c r="K19" i="1"/>
  <c r="M19" i="1"/>
  <c r="M26" i="3" s="1"/>
  <c r="J14" i="1"/>
  <c r="J11" i="3" s="1"/>
  <c r="K14" i="1"/>
  <c r="K11" i="3" s="1"/>
  <c r="M14" i="1"/>
  <c r="J27" i="1"/>
  <c r="K27" i="1"/>
  <c r="K27" i="3" s="1"/>
  <c r="L27" i="1"/>
  <c r="L27" i="3" s="1"/>
  <c r="M27" i="1"/>
  <c r="M27" i="3" s="1"/>
  <c r="J28" i="1"/>
  <c r="K28" i="1"/>
  <c r="K28" i="3" s="1"/>
  <c r="L28" i="1"/>
  <c r="L28" i="3" s="1"/>
  <c r="M28" i="1"/>
  <c r="M28" i="3" s="1"/>
  <c r="J29" i="1"/>
  <c r="K29" i="1"/>
  <c r="L29" i="1"/>
  <c r="M29" i="1"/>
  <c r="J10" i="1"/>
  <c r="J8" i="3" s="1"/>
  <c r="K10" i="1"/>
  <c r="K8" i="3" s="1"/>
  <c r="M10" i="1"/>
  <c r="M8" i="3" s="1"/>
  <c r="J23" i="1"/>
  <c r="K23" i="1"/>
  <c r="L23" i="1"/>
  <c r="N23" i="1"/>
  <c r="M23" i="1"/>
  <c r="M25" i="3" s="1"/>
  <c r="J15" i="1"/>
  <c r="J6" i="3" s="1"/>
  <c r="K15" i="1"/>
  <c r="K6" i="3" s="1"/>
  <c r="M15" i="1"/>
  <c r="M6" i="3" s="1"/>
  <c r="J16" i="1"/>
  <c r="J16" i="3" s="1"/>
  <c r="K16" i="1"/>
  <c r="K16" i="3" s="1"/>
  <c r="M16" i="1"/>
  <c r="J17" i="1"/>
  <c r="J17" i="3" s="1"/>
  <c r="K17" i="1"/>
  <c r="K17" i="3" s="1"/>
  <c r="M17" i="1"/>
  <c r="J18" i="1"/>
  <c r="K18" i="1"/>
  <c r="L18" i="1"/>
  <c r="M18" i="1"/>
  <c r="J21" i="1"/>
  <c r="K21" i="1"/>
  <c r="M21" i="1"/>
  <c r="J24" i="1"/>
  <c r="K24" i="1"/>
  <c r="L24" i="1"/>
  <c r="N24" i="1"/>
  <c r="M24" i="1"/>
  <c r="J11" i="1"/>
  <c r="J13" i="3" s="1"/>
  <c r="K11" i="1"/>
  <c r="K13" i="3" s="1"/>
  <c r="M11" i="1"/>
  <c r="M13" i="3" s="1"/>
  <c r="J6" i="1"/>
  <c r="J12" i="3" s="1"/>
  <c r="K6" i="1"/>
  <c r="K12" i="3" s="1"/>
  <c r="M6" i="1"/>
  <c r="M12" i="3" s="1"/>
  <c r="J13" i="1"/>
  <c r="J10" i="3" s="1"/>
  <c r="K13" i="1"/>
  <c r="K10" i="3" s="1"/>
  <c r="M13" i="1"/>
  <c r="M10" i="3" s="1"/>
  <c r="J7" i="1"/>
  <c r="J15" i="3" s="1"/>
  <c r="K7" i="1"/>
  <c r="K15" i="3" s="1"/>
  <c r="M7" i="1"/>
  <c r="M15" i="3" s="1"/>
  <c r="J22" i="1"/>
  <c r="K22" i="1"/>
  <c r="M22" i="1"/>
  <c r="J8" i="1"/>
  <c r="J7" i="3" s="1"/>
  <c r="K8" i="1"/>
  <c r="K7" i="3" s="1"/>
  <c r="M8" i="1"/>
  <c r="D45" i="3"/>
  <c r="D47" i="3"/>
  <c r="D51" i="3"/>
  <c r="D43" i="3"/>
  <c r="D50" i="3"/>
  <c r="D49" i="3"/>
  <c r="D48" i="3"/>
  <c r="D46" i="3"/>
  <c r="D52" i="3"/>
  <c r="D44" i="3"/>
  <c r="L9" i="1"/>
  <c r="L14" i="3" s="1"/>
  <c r="L22" i="1"/>
  <c r="N22" i="1"/>
  <c r="L11" i="1"/>
  <c r="L13" i="3" s="1"/>
  <c r="L17" i="1"/>
  <c r="L17" i="3" s="1"/>
  <c r="L15" i="1"/>
  <c r="L6" i="3" s="1"/>
  <c r="L5" i="1"/>
  <c r="L9" i="3" s="1"/>
  <c r="L13" i="1"/>
  <c r="L10" i="3" s="1"/>
  <c r="N13" i="1"/>
  <c r="L10" i="1"/>
  <c r="L8" i="3" s="1"/>
  <c r="L8" i="1"/>
  <c r="L7" i="3" s="1"/>
  <c r="N17" i="1"/>
  <c r="N8" i="1"/>
  <c r="M24" i="3" l="1"/>
  <c r="M17" i="3"/>
  <c r="M19" i="3"/>
  <c r="M16" i="3"/>
  <c r="M20" i="3"/>
  <c r="M11" i="3"/>
  <c r="M21" i="3"/>
  <c r="M4" i="3"/>
  <c r="M22" i="3"/>
  <c r="M7" i="3"/>
  <c r="L21" i="1"/>
  <c r="L20" i="1"/>
  <c r="L19" i="1"/>
  <c r="N18" i="1"/>
  <c r="L16" i="1"/>
  <c r="L16" i="3" s="1"/>
  <c r="L12" i="1"/>
  <c r="L4" i="3" s="1"/>
  <c r="L14" i="1"/>
  <c r="L11" i="3" s="1"/>
  <c r="N11" i="1"/>
  <c r="L7" i="1"/>
  <c r="L15" i="3" s="1"/>
  <c r="L6" i="1"/>
  <c r="L12" i="3" s="1"/>
  <c r="N35" i="3"/>
  <c r="N15" i="1"/>
  <c r="N16" i="1"/>
  <c r="N34" i="3" l="1"/>
  <c r="N21" i="1"/>
  <c r="N36" i="3"/>
  <c r="N7" i="1"/>
  <c r="N6" i="1"/>
  <c r="N7" i="3"/>
  <c r="N5" i="3"/>
  <c r="N10" i="3"/>
  <c r="N27" i="3"/>
  <c r="N8" i="3"/>
  <c r="N12" i="3"/>
  <c r="N29" i="3"/>
  <c r="N13" i="3"/>
  <c r="N30" i="3"/>
  <c r="N11" i="3"/>
  <c r="N15" i="3"/>
  <c r="N28" i="3"/>
  <c r="N31" i="3"/>
  <c r="N32" i="3"/>
  <c r="N37" i="3" l="1"/>
  <c r="N33" i="3"/>
  <c r="N38" i="3"/>
  <c r="N18" i="3"/>
  <c r="N14" i="3"/>
  <c r="N21" i="3"/>
  <c r="N16" i="3"/>
  <c r="N26" i="3"/>
  <c r="N25" i="3"/>
  <c r="N23" i="3"/>
  <c r="N24" i="3"/>
  <c r="N22" i="3"/>
  <c r="N19" i="3"/>
  <c r="N17" i="3"/>
  <c r="N20" i="3"/>
  <c r="N6" i="3"/>
  <c r="N4" i="3"/>
</calcChain>
</file>

<file path=xl/sharedStrings.xml><?xml version="1.0" encoding="utf-8"?>
<sst xmlns="http://schemas.openxmlformats.org/spreadsheetml/2006/main" count="147" uniqueCount="77">
  <si>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</si>
  <si>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</si>
  <si>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</si>
  <si>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</si>
  <si>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</si>
  <si>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</si>
  <si>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</si>
  <si>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</si>
  <si>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</si>
  <si>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</si>
  <si>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</si>
  <si>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</si>
  <si>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</si>
  <si>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</si>
  <si>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</si>
  <si>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</si>
  <si>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</si>
  <si>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</si>
  <si>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</si>
  <si>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</si>
  <si>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</si>
  <si>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</si>
  <si>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</si>
  <si>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</si>
  <si>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</si>
  <si>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</si>
  <si>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</si>
  <si>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</si>
  <si>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</si>
  <si>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</si>
  <si>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</si>
  <si>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</si>
  <si>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</si>
  <si>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</si>
  <si>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</si>
  <si>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</si>
  <si>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</si>
  <si>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</si>
  <si>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</si>
  <si>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</si>
  <si>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</si>
  <si>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</si>
  <si>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</si>
  <si>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09A</t>
  </si>
  <si>
    <t>05B</t>
  </si>
  <si>
    <t>08B</t>
  </si>
  <si>
    <t>09B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</si>
  <si>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</si>
  <si>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</si>
  <si>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</si>
  <si>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</si>
  <si>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</si>
  <si>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</si>
  <si>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</si>
  <si>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</si>
  <si>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Vladimirs Pribiļevs</t>
  </si>
  <si>
    <t>04A</t>
  </si>
  <si>
    <t>Sergejs Ļeonovs</t>
  </si>
  <si>
    <t>03A</t>
  </si>
  <si>
    <t>Aleksandrs Perlovs</t>
  </si>
  <si>
    <t>Veronika Hudjakova</t>
  </si>
  <si>
    <t>Inokentijs Hudjakovs</t>
  </si>
  <si>
    <t>Vladislavs Saveļjevs</t>
  </si>
  <si>
    <t>Kristaps Liecinieks</t>
  </si>
  <si>
    <t>Nikolajs Tkačenko</t>
  </si>
  <si>
    <t>03B</t>
  </si>
  <si>
    <t>Kristīne Seile</t>
  </si>
  <si>
    <t>Sigutis Briedis</t>
  </si>
  <si>
    <t>Olga Morozova</t>
  </si>
  <si>
    <t>Artūrs Zavjalovs</t>
  </si>
  <si>
    <t>Oktobra FINĀLS</t>
  </si>
  <si>
    <t>Sergejs Meņšikovs</t>
  </si>
  <si>
    <t>Maksims Jefimovs</t>
  </si>
  <si>
    <t>Jeļena Šorohova</t>
  </si>
  <si>
    <t>Jānis Bojārs</t>
  </si>
  <si>
    <t>Maksims Gerasimenko</t>
  </si>
  <si>
    <t>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</si>
</sst>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</font>
    <font>
      <b/>
      <sz val="12"/>
      <color rgb="FFFF0000"/>
      <name val="Arial"/>
      <family val="2"/>
      <charset val="204"/>
    </font>
    <font>
      <b/>
      <sz val="15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42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0" fontId="4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4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4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4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4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5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5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8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8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8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8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9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1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1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3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1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1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88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89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8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8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8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8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8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8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5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6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7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4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4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5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8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8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0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0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5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5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6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6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7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activeCell="C55" sqref="C55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9.7109375" style="2" customWidth="1"/>
    <col min="12" max="12" width="10.85546875" style="2" bestFit="1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3" t="s">
        <v>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20" ht="7.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8.5" customHeight="1">
      <c r="A4" s="36">
        <v>1</v>
      </c>
      <c r="B4" s="30" t="str">
        <f>Rezultāti!B12</f>
        <v>Vladislavs Saveļjevs</v>
      </c>
      <c r="C4" s="58" t="str">
        <f>Rezultāti!C12</f>
        <v>07B</v>
      </c>
      <c r="D4" s="58">
        <f>Rezultāti!D12</f>
        <v>0</v>
      </c>
      <c r="E4" s="58">
        <f>Rezultāti!E12</f>
        <v>264</v>
      </c>
      <c r="F4" s="58">
        <f>Rezultāti!F12</f>
        <v>186</v>
      </c>
      <c r="G4" s="58">
        <f>Rezultāti!G12</f>
        <v>279</v>
      </c>
      <c r="H4" s="58">
        <f>Rezultāti!H12</f>
        <v>210</v>
      </c>
      <c r="I4" s="58">
        <f>Rezultāti!I12</f>
        <v>262</v>
      </c>
      <c r="J4" s="58">
        <f>Rezultāti!J12</f>
        <v>1201</v>
      </c>
      <c r="K4" s="58">
        <f>Rezultāti!K12</f>
        <v>0</v>
      </c>
      <c r="L4" s="58">
        <f>Rezultāti!L12</f>
        <v>1201</v>
      </c>
      <c r="M4" s="58">
        <f>Rezultāti!M12</f>
        <v>240.2</v>
      </c>
      <c r="N4" s="39">
        <f>L4-L9</f>
        <v>257</v>
      </c>
      <c r="O4" s="107" t="s">
        <v>16</v>
      </c>
    </row>
    <row r="5" spans="1:20" s="11" customFormat="1" ht="28.5" customHeight="1">
      <c r="A5" s="37">
        <v>2</v>
      </c>
      <c r="B5" s="30" t="str">
        <f>Rezultāti!B4</f>
        <v>Aleksandrs Perlovs</v>
      </c>
      <c r="C5" s="58" t="str">
        <f>Rezultāti!C4</f>
        <v>03A</v>
      </c>
      <c r="D5" s="58">
        <f>Rezultāti!D4</f>
        <v>0</v>
      </c>
      <c r="E5" s="58">
        <f>Rezultāti!E4</f>
        <v>199</v>
      </c>
      <c r="F5" s="58">
        <f>Rezultāti!F4</f>
        <v>198</v>
      </c>
      <c r="G5" s="58">
        <f>Rezultāti!G4</f>
        <v>175</v>
      </c>
      <c r="H5" s="58">
        <f>Rezultāti!H4</f>
        <v>205</v>
      </c>
      <c r="I5" s="115">
        <f>Rezultāti!I4</f>
        <v>252</v>
      </c>
      <c r="J5" s="58">
        <f>Rezultāti!J4</f>
        <v>1029</v>
      </c>
      <c r="K5" s="58">
        <f>Rezultāti!K4</f>
        <v>0</v>
      </c>
      <c r="L5" s="58">
        <f>Rezultāti!L4</f>
        <v>1029</v>
      </c>
      <c r="M5" s="58">
        <f>Rezultāti!M4</f>
        <v>205.8</v>
      </c>
      <c r="N5" s="40">
        <f>L5-L9</f>
        <v>85</v>
      </c>
      <c r="O5" s="107"/>
    </row>
    <row r="6" spans="1:20" s="11" customFormat="1" ht="28.5" customHeight="1">
      <c r="A6" s="37">
        <v>3</v>
      </c>
      <c r="B6" s="30" t="str">
        <f>Rezultāti!B15</f>
        <v>Edgars Poišs</v>
      </c>
      <c r="C6" s="58" t="str">
        <f>Rezultāti!C15</f>
        <v>09A</v>
      </c>
      <c r="D6" s="58">
        <f>Rezultāti!D15</f>
        <v>0</v>
      </c>
      <c r="E6" s="58">
        <f>Rezultāti!E15</f>
        <v>253</v>
      </c>
      <c r="F6" s="58">
        <f>Rezultāti!F15</f>
        <v>213</v>
      </c>
      <c r="G6" s="58">
        <f>Rezultāti!G15</f>
        <v>168</v>
      </c>
      <c r="H6" s="58">
        <f>Rezultāti!H15</f>
        <v>196</v>
      </c>
      <c r="I6" s="58">
        <f>Rezultāti!I15</f>
        <v>199</v>
      </c>
      <c r="J6" s="58">
        <f>Rezultāti!J15</f>
        <v>1029</v>
      </c>
      <c r="K6" s="58">
        <f>Rezultāti!K15</f>
        <v>0</v>
      </c>
      <c r="L6" s="58">
        <f>Rezultāti!L15</f>
        <v>1029</v>
      </c>
      <c r="M6" s="58">
        <f>Rezultāti!M15</f>
        <v>205.8</v>
      </c>
      <c r="N6" s="41">
        <f>L6-L9</f>
        <v>85</v>
      </c>
      <c r="O6" s="107"/>
    </row>
    <row r="7" spans="1:20" s="11" customFormat="1" ht="28.5" customHeight="1">
      <c r="A7" s="37">
        <v>4</v>
      </c>
      <c r="B7" s="30" t="str">
        <f>Rezultāti!B8</f>
        <v>Artūrs Perepjolkins</v>
      </c>
      <c r="C7" s="58" t="str">
        <f>Rezultāti!C8</f>
        <v>05B</v>
      </c>
      <c r="D7" s="58">
        <f>Rezultāti!D8</f>
        <v>0</v>
      </c>
      <c r="E7" s="58">
        <f>Rezultāti!E8</f>
        <v>196</v>
      </c>
      <c r="F7" s="58">
        <f>Rezultāti!F8</f>
        <v>160</v>
      </c>
      <c r="G7" s="58">
        <f>Rezultāti!G8</f>
        <v>210</v>
      </c>
      <c r="H7" s="58">
        <f>Rezultāti!H8</f>
        <v>225</v>
      </c>
      <c r="I7" s="58">
        <f>Rezultāti!I8</f>
        <v>219</v>
      </c>
      <c r="J7" s="58">
        <f>Rezultāti!J8</f>
        <v>1010</v>
      </c>
      <c r="K7" s="58">
        <f>Rezultāti!K8</f>
        <v>0</v>
      </c>
      <c r="L7" s="58">
        <f>Rezultāti!L8</f>
        <v>1010</v>
      </c>
      <c r="M7" s="58">
        <f>Rezultāti!M8</f>
        <v>202</v>
      </c>
      <c r="N7" s="41">
        <f>L7-L9</f>
        <v>66</v>
      </c>
      <c r="O7" s="107"/>
    </row>
    <row r="8" spans="1:20" s="11" customFormat="1" ht="28.5" customHeight="1">
      <c r="A8" s="36">
        <v>5</v>
      </c>
      <c r="B8" s="30" t="str">
        <f>Rezultāti!B10</f>
        <v>Mārtiņš Vilnis</v>
      </c>
      <c r="C8" s="58" t="str">
        <f>Rezultāti!C10</f>
        <v>06B</v>
      </c>
      <c r="D8" s="58">
        <f>Rezultāti!D10</f>
        <v>0</v>
      </c>
      <c r="E8" s="58">
        <f>Rezultāti!E10</f>
        <v>230</v>
      </c>
      <c r="F8" s="58">
        <f>Rezultāti!F10</f>
        <v>184</v>
      </c>
      <c r="G8" s="58">
        <f>Rezultāti!G10</f>
        <v>187</v>
      </c>
      <c r="H8" s="58">
        <f>Rezultāti!H10</f>
        <v>208</v>
      </c>
      <c r="I8" s="58">
        <f>Rezultāti!I10</f>
        <v>195</v>
      </c>
      <c r="J8" s="58">
        <f>Rezultāti!J10</f>
        <v>1004</v>
      </c>
      <c r="K8" s="58">
        <f>Rezultāti!K10</f>
        <v>0</v>
      </c>
      <c r="L8" s="58">
        <f>Rezultāti!L10</f>
        <v>1004</v>
      </c>
      <c r="M8" s="58">
        <f>Rezultāti!M10</f>
        <v>200.8</v>
      </c>
      <c r="N8" s="41">
        <f>L8-L9</f>
        <v>60</v>
      </c>
      <c r="O8" s="107"/>
    </row>
    <row r="9" spans="1:20" s="11" customFormat="1" ht="28.5" customHeight="1" thickBot="1">
      <c r="A9" s="38">
        <v>6</v>
      </c>
      <c r="B9" s="30" t="str">
        <f>Rezultāti!B5</f>
        <v>Jānis Bojārs</v>
      </c>
      <c r="C9" s="58" t="str">
        <f>Rezultāti!C5</f>
        <v>03B</v>
      </c>
      <c r="D9" s="58">
        <f>Rezultāti!D5</f>
        <v>0</v>
      </c>
      <c r="E9" s="58">
        <f>Rezultāti!E5</f>
        <v>170</v>
      </c>
      <c r="F9" s="58">
        <f>Rezultāti!F5</f>
        <v>207</v>
      </c>
      <c r="G9" s="58">
        <f>Rezultāti!G5</f>
        <v>218</v>
      </c>
      <c r="H9" s="58">
        <f>Rezultāti!H5</f>
        <v>170</v>
      </c>
      <c r="I9" s="58">
        <f>Rezultāti!I5</f>
        <v>179</v>
      </c>
      <c r="J9" s="58">
        <f>Rezultāti!J5</f>
        <v>944</v>
      </c>
      <c r="K9" s="58">
        <f>Rezultāti!K5</f>
        <v>0</v>
      </c>
      <c r="L9" s="58">
        <f>Rezultāti!L5</f>
        <v>944</v>
      </c>
      <c r="M9" s="58">
        <f>Rezultāti!M5</f>
        <v>188.8</v>
      </c>
      <c r="N9" s="42">
        <v>0</v>
      </c>
      <c r="O9" s="107"/>
    </row>
    <row r="10" spans="1:20" s="11" customFormat="1" ht="28.5" customHeight="1" thickTop="1">
      <c r="A10" s="25">
        <v>7</v>
      </c>
      <c r="B10" s="30" t="str">
        <f>Rezultāti!B13</f>
        <v>Jeļena Šorohova</v>
      </c>
      <c r="C10" s="58" t="str">
        <f>Rezultāti!C13</f>
        <v>08A</v>
      </c>
      <c r="D10" s="58">
        <f>Rezultāti!D13</f>
        <v>8</v>
      </c>
      <c r="E10" s="58">
        <f>Rezultāti!E13</f>
        <v>161</v>
      </c>
      <c r="F10" s="58">
        <f>Rezultāti!F13</f>
        <v>197</v>
      </c>
      <c r="G10" s="58">
        <f>Rezultāti!G13</f>
        <v>185</v>
      </c>
      <c r="H10" s="58">
        <f>Rezultāti!H13</f>
        <v>175</v>
      </c>
      <c r="I10" s="58">
        <f>Rezultāti!I13</f>
        <v>182</v>
      </c>
      <c r="J10" s="58">
        <f>Rezultāti!J13</f>
        <v>900</v>
      </c>
      <c r="K10" s="58">
        <f>Rezultāti!K13</f>
        <v>40</v>
      </c>
      <c r="L10" s="58">
        <f>Rezultāti!L13</f>
        <v>940</v>
      </c>
      <c r="M10" s="58">
        <f>Rezultāti!M13</f>
        <v>180</v>
      </c>
      <c r="N10" s="26">
        <f>L10-L9</f>
        <v>-4</v>
      </c>
      <c r="O10" s="107"/>
    </row>
    <row r="11" spans="1:20" s="11" customFormat="1" ht="28.5" customHeight="1">
      <c r="A11" s="27">
        <v>8</v>
      </c>
      <c r="B11" s="30" t="str">
        <f>Rezultāti!B14</f>
        <v>Maksims Jefimovs</v>
      </c>
      <c r="C11" s="58" t="str">
        <f>Rezultāti!C14</f>
        <v>08B</v>
      </c>
      <c r="D11" s="58">
        <f>Rezultāti!D14</f>
        <v>0</v>
      </c>
      <c r="E11" s="58">
        <f>Rezultāti!E14</f>
        <v>171</v>
      </c>
      <c r="F11" s="58">
        <f>Rezultāti!F14</f>
        <v>196</v>
      </c>
      <c r="G11" s="58">
        <f>Rezultāti!G14</f>
        <v>150</v>
      </c>
      <c r="H11" s="58">
        <f>Rezultāti!H14</f>
        <v>184</v>
      </c>
      <c r="I11" s="58">
        <f>Rezultāti!I14</f>
        <v>210</v>
      </c>
      <c r="J11" s="58">
        <f>Rezultāti!J14</f>
        <v>911</v>
      </c>
      <c r="K11" s="58">
        <f>Rezultāti!K14</f>
        <v>0</v>
      </c>
      <c r="L11" s="58">
        <f>Rezultāti!L14</f>
        <v>911</v>
      </c>
      <c r="M11" s="58">
        <f>Rezultāti!M14</f>
        <v>182.2</v>
      </c>
      <c r="N11" s="28">
        <f>L11-L9</f>
        <v>-33</v>
      </c>
      <c r="O11" s="107"/>
    </row>
    <row r="12" spans="1:20" s="11" customFormat="1" ht="28.5" customHeight="1">
      <c r="A12" s="27">
        <v>9</v>
      </c>
      <c r="B12" s="30" t="str">
        <f>Rezultāti!B6</f>
        <v>Sergejs Meņšikovs</v>
      </c>
      <c r="C12" s="58" t="str">
        <f>Rezultāti!C6</f>
        <v>04A</v>
      </c>
      <c r="D12" s="58">
        <f>Rezultāti!D6</f>
        <v>0</v>
      </c>
      <c r="E12" s="58">
        <f>Rezultāti!E6</f>
        <v>166</v>
      </c>
      <c r="F12" s="58">
        <f>Rezultāti!F6</f>
        <v>224</v>
      </c>
      <c r="G12" s="58">
        <f>Rezultāti!G6</f>
        <v>208</v>
      </c>
      <c r="H12" s="58">
        <f>Rezultāti!H6</f>
        <v>157</v>
      </c>
      <c r="I12" s="58">
        <f>Rezultāti!I6</f>
        <v>145</v>
      </c>
      <c r="J12" s="58">
        <f>Rezultāti!J6</f>
        <v>900</v>
      </c>
      <c r="K12" s="58">
        <f>Rezultāti!K6</f>
        <v>0</v>
      </c>
      <c r="L12" s="58">
        <f>Rezultāti!L6</f>
        <v>900</v>
      </c>
      <c r="M12" s="58">
        <f>Rezultāti!M6</f>
        <v>180</v>
      </c>
      <c r="N12" s="28">
        <f>L12-L9</f>
        <v>-44</v>
      </c>
      <c r="O12" s="107"/>
    </row>
    <row r="13" spans="1:20" s="11" customFormat="1" ht="28.5" customHeight="1">
      <c r="A13" s="27">
        <v>10</v>
      </c>
      <c r="B13" s="30" t="str">
        <f>Rezultāti!B11</f>
        <v>Inokentijs Hudjakovs</v>
      </c>
      <c r="C13" s="58" t="str">
        <f>Rezultāti!C11</f>
        <v>07A</v>
      </c>
      <c r="D13" s="58">
        <f>Rezultāti!D11</f>
        <v>8</v>
      </c>
      <c r="E13" s="58">
        <f>Rezultāti!E11</f>
        <v>193</v>
      </c>
      <c r="F13" s="58">
        <f>Rezultāti!F11</f>
        <v>156</v>
      </c>
      <c r="G13" s="58">
        <f>Rezultāti!G11</f>
        <v>153</v>
      </c>
      <c r="H13" s="58">
        <f>Rezultāti!H11</f>
        <v>145</v>
      </c>
      <c r="I13" s="58">
        <f>Rezultāti!I11</f>
        <v>187</v>
      </c>
      <c r="J13" s="58">
        <f>Rezultāti!J11</f>
        <v>834</v>
      </c>
      <c r="K13" s="58">
        <f>Rezultāti!K11</f>
        <v>40</v>
      </c>
      <c r="L13" s="58">
        <f>Rezultāti!L11</f>
        <v>874</v>
      </c>
      <c r="M13" s="58">
        <f>Rezultāti!M11</f>
        <v>166.8</v>
      </c>
      <c r="N13" s="28">
        <f>L13-L9</f>
        <v>-70</v>
      </c>
      <c r="O13" s="107"/>
    </row>
    <row r="14" spans="1:20" s="11" customFormat="1" ht="28.5" customHeight="1">
      <c r="A14" s="27">
        <v>11</v>
      </c>
      <c r="B14" s="30" t="str">
        <f>Rezultāti!B9</f>
        <v>Veronika Hudjakova</v>
      </c>
      <c r="C14" s="58" t="str">
        <f>Rezultāti!C9</f>
        <v>06A</v>
      </c>
      <c r="D14" s="58">
        <f>Rezultāti!D9</f>
        <v>8</v>
      </c>
      <c r="E14" s="58">
        <f>Rezultāti!E9</f>
        <v>224</v>
      </c>
      <c r="F14" s="58">
        <f>Rezultāti!F9</f>
        <v>177</v>
      </c>
      <c r="G14" s="58">
        <f>Rezultāti!G9</f>
        <v>142</v>
      </c>
      <c r="H14" s="58">
        <f>Rezultāti!H9</f>
        <v>126</v>
      </c>
      <c r="I14" s="58">
        <f>Rezultāti!I9</f>
        <v>160</v>
      </c>
      <c r="J14" s="58">
        <f>Rezultāti!J9</f>
        <v>829</v>
      </c>
      <c r="K14" s="58">
        <f>Rezultāti!K9</f>
        <v>40</v>
      </c>
      <c r="L14" s="58">
        <f>Rezultāti!L9</f>
        <v>869</v>
      </c>
      <c r="M14" s="58">
        <f>Rezultāti!M9</f>
        <v>165.8</v>
      </c>
      <c r="N14" s="28">
        <f>L14-L9</f>
        <v>-75</v>
      </c>
      <c r="O14" s="107"/>
    </row>
    <row r="15" spans="1:20" s="11" customFormat="1" ht="28.5" customHeight="1">
      <c r="A15" s="27">
        <v>12</v>
      </c>
      <c r="B15" s="30" t="str">
        <f>Rezultāti!B7</f>
        <v>Maksims Gerasimenko</v>
      </c>
      <c r="C15" s="58" t="str">
        <f>Rezultāti!C7</f>
        <v>05A</v>
      </c>
      <c r="D15" s="58">
        <f>Rezultāti!D7</f>
        <v>0</v>
      </c>
      <c r="E15" s="58">
        <f>Rezultāti!E7</f>
        <v>177</v>
      </c>
      <c r="F15" s="58">
        <f>Rezultāti!F7</f>
        <v>187</v>
      </c>
      <c r="G15" s="58">
        <f>Rezultāti!G7</f>
        <v>174</v>
      </c>
      <c r="H15" s="58">
        <f>Rezultāti!H7</f>
        <v>163</v>
      </c>
      <c r="I15" s="58">
        <f>Rezultāti!I7</f>
        <v>129</v>
      </c>
      <c r="J15" s="58">
        <f>Rezultāti!J7</f>
        <v>830</v>
      </c>
      <c r="K15" s="58">
        <f>Rezultāti!K7</f>
        <v>0</v>
      </c>
      <c r="L15" s="58">
        <f>Rezultāti!L7</f>
        <v>830</v>
      </c>
      <c r="M15" s="58">
        <f>Rezultāti!M7</f>
        <v>166</v>
      </c>
      <c r="N15" s="28">
        <f>L15-L9</f>
        <v>-114</v>
      </c>
      <c r="O15" s="107"/>
    </row>
    <row r="16" spans="1:20" s="11" customFormat="1" ht="28.5" customHeight="1">
      <c r="A16" s="27">
        <v>13</v>
      </c>
      <c r="B16" s="30" t="str">
        <f>Rezultāti!B16</f>
        <v>Kristīne Seile</v>
      </c>
      <c r="C16" s="58" t="str">
        <f>Rezultāti!C16</f>
        <v>09B</v>
      </c>
      <c r="D16" s="58">
        <f>Rezultāti!D16</f>
        <v>8</v>
      </c>
      <c r="E16" s="58">
        <f>Rezultāti!E16</f>
        <v>146</v>
      </c>
      <c r="F16" s="58">
        <f>Rezultāti!F16</f>
        <v>141</v>
      </c>
      <c r="G16" s="58">
        <f>Rezultāti!G16</f>
        <v>192</v>
      </c>
      <c r="H16" s="58">
        <f>Rezultāti!H16</f>
        <v>143</v>
      </c>
      <c r="I16" s="58">
        <f>Rezultāti!I16</f>
        <v>144</v>
      </c>
      <c r="J16" s="58">
        <f>Rezultāti!J16</f>
        <v>766</v>
      </c>
      <c r="K16" s="58">
        <f>Rezultāti!K16</f>
        <v>40</v>
      </c>
      <c r="L16" s="58">
        <f>Rezultāti!L16</f>
        <v>806</v>
      </c>
      <c r="M16" s="58">
        <f>Rezultāti!M16</f>
        <v>153.19999999999999</v>
      </c>
      <c r="N16" s="28">
        <f>L16-L9</f>
        <v>-138</v>
      </c>
      <c r="O16" s="107"/>
    </row>
    <row r="17" spans="1:20" s="11" customFormat="1" ht="28.5" customHeight="1">
      <c r="A17" s="27">
        <v>14</v>
      </c>
      <c r="B17" s="30" t="str">
        <f>Rezultāti!B17</f>
        <v>Olga Morozova</v>
      </c>
      <c r="C17" s="58" t="str">
        <f>Rezultāti!C17</f>
        <v>10A</v>
      </c>
      <c r="D17" s="58">
        <f>Rezultāti!D17</f>
        <v>8</v>
      </c>
      <c r="E17" s="58">
        <f>Rezultāti!E17</f>
        <v>131</v>
      </c>
      <c r="F17" s="58">
        <f>Rezultāti!F17</f>
        <v>192</v>
      </c>
      <c r="G17" s="58">
        <f>Rezultāti!G17</f>
        <v>137</v>
      </c>
      <c r="H17" s="58">
        <f>Rezultāti!H17</f>
        <v>173</v>
      </c>
      <c r="I17" s="58">
        <f>Rezultāti!I17</f>
        <v>116</v>
      </c>
      <c r="J17" s="58">
        <f>Rezultāti!J17</f>
        <v>749</v>
      </c>
      <c r="K17" s="58">
        <f>Rezultāti!K17</f>
        <v>40</v>
      </c>
      <c r="L17" s="58">
        <f>Rezultāti!L17</f>
        <v>789</v>
      </c>
      <c r="M17" s="58">
        <f>Rezultāti!M17</f>
        <v>149.80000000000001</v>
      </c>
      <c r="N17" s="28">
        <f>L17-L9</f>
        <v>-155</v>
      </c>
      <c r="O17" s="107"/>
    </row>
    <row r="18" spans="1:20" s="11" customFormat="1" ht="0.75" customHeight="1">
      <c r="A18" s="27">
        <v>15</v>
      </c>
      <c r="B18" s="3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 t="e">
        <f>Rezultāti!M25</f>
        <v>#DIV/0!</v>
      </c>
      <c r="N18" s="28">
        <f>L18-L9</f>
        <v>-944</v>
      </c>
      <c r="O18" s="107"/>
    </row>
    <row r="19" spans="1:20" s="11" customFormat="1" ht="20.25" hidden="1">
      <c r="A19" s="27">
        <v>16</v>
      </c>
      <c r="B19" s="3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>
        <f>Rezultāti!M16</f>
        <v>153.19999999999999</v>
      </c>
      <c r="N19" s="28">
        <f>L19-L9</f>
        <v>-944</v>
      </c>
      <c r="O19" s="107"/>
      <c r="Q19"/>
      <c r="R19"/>
      <c r="S19"/>
    </row>
    <row r="20" spans="1:20" s="11" customFormat="1" ht="20.25" hidden="1">
      <c r="A20" s="27">
        <v>17</v>
      </c>
      <c r="B20" s="30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>
        <f>Rezultāti!M14</f>
        <v>182.2</v>
      </c>
      <c r="N20" s="28">
        <f>L20-L9</f>
        <v>-944</v>
      </c>
      <c r="O20" s="107"/>
      <c r="Q20"/>
      <c r="R20"/>
      <c r="S20"/>
    </row>
    <row r="21" spans="1:20" s="11" customFormat="1" ht="20.25" hidden="1">
      <c r="A21" s="27">
        <v>18</v>
      </c>
      <c r="B21" s="3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>
        <f>Rezultāti!M12</f>
        <v>240.2</v>
      </c>
      <c r="N21" s="28">
        <f>L21-L9</f>
        <v>-944</v>
      </c>
      <c r="O21" s="107"/>
      <c r="Q21"/>
      <c r="R21"/>
      <c r="S21"/>
      <c r="T21"/>
    </row>
    <row r="22" spans="1:20" s="11" customFormat="1" ht="20.25" hidden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>
        <f>Rezultāti!M8</f>
        <v>202</v>
      </c>
      <c r="N22" s="28">
        <f>L22-L9</f>
        <v>-944</v>
      </c>
      <c r="O22" s="107"/>
      <c r="Q22"/>
      <c r="R22"/>
      <c r="S22"/>
      <c r="T22"/>
    </row>
    <row r="23" spans="1:20" s="11" customFormat="1" ht="20.25" hidden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Rezultāti!M26</f>
        <v>#DIV/0!</v>
      </c>
      <c r="N23" s="28">
        <f>L23-L9</f>
        <v>-944</v>
      </c>
      <c r="O23" s="107"/>
      <c r="Q23"/>
      <c r="R23"/>
      <c r="S23"/>
      <c r="T23"/>
    </row>
    <row r="24" spans="1:20" s="11" customFormat="1" ht="20.25" hidden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>
        <f>Rezultāti!M17</f>
        <v>149.80000000000001</v>
      </c>
      <c r="N24" s="28">
        <f>L24-L9</f>
        <v>-944</v>
      </c>
      <c r="O24" s="107"/>
      <c r="Q24"/>
      <c r="R24"/>
      <c r="S24"/>
      <c r="T24"/>
    </row>
    <row r="25" spans="1:20" s="11" customFormat="1" ht="20.25" hidden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 t="e">
        <f>Rezultāti!M23</f>
        <v>#DIV/0!</v>
      </c>
      <c r="N25" s="28">
        <f>L25-L9</f>
        <v>-944</v>
      </c>
      <c r="O25" s="107"/>
      <c r="Q25"/>
      <c r="R25"/>
      <c r="S25"/>
      <c r="T25"/>
    </row>
    <row r="26" spans="1:20" s="11" customFormat="1" ht="20.25" hidden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 t="e">
        <f>Rezultāti!M19</f>
        <v>#DIV/0!</v>
      </c>
      <c r="N26" s="28">
        <f t="shared" ref="N26:N38" si="0">L26-L9</f>
        <v>-944</v>
      </c>
      <c r="O26" s="107"/>
      <c r="Q26"/>
      <c r="R26"/>
      <c r="S26"/>
      <c r="T26"/>
    </row>
    <row r="27" spans="1:20" s="11" customFormat="1" ht="3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>
        <f>Rezultāti!K27</f>
        <v>0</v>
      </c>
      <c r="L27" s="58">
        <f>Rezultāti!L27</f>
        <v>0</v>
      </c>
      <c r="M27" s="58" t="e">
        <f>Rezultāti!M27</f>
        <v>#DIV/0!</v>
      </c>
      <c r="N27" s="28">
        <f t="shared" si="0"/>
        <v>-940</v>
      </c>
      <c r="O27" s="107"/>
      <c r="Q27"/>
      <c r="R27"/>
      <c r="S27"/>
      <c r="T27"/>
    </row>
    <row r="28" spans="1:20" s="11" customFormat="1" ht="20.25" hidden="1">
      <c r="A28" s="27">
        <v>25</v>
      </c>
      <c r="B28" s="30"/>
      <c r="C28" s="58"/>
      <c r="D28" s="58"/>
      <c r="E28" s="58"/>
      <c r="F28" s="58"/>
      <c r="G28" s="58"/>
      <c r="H28" s="58"/>
      <c r="I28" s="58"/>
      <c r="J28" s="58"/>
      <c r="K28" s="58">
        <f>Rezultāti!K28</f>
        <v>0</v>
      </c>
      <c r="L28" s="58">
        <f>Rezultāti!L28</f>
        <v>0</v>
      </c>
      <c r="M28" s="58" t="e">
        <f>Rezultāti!M28</f>
        <v>#DIV/0!</v>
      </c>
      <c r="N28" s="28">
        <f t="shared" si="0"/>
        <v>-911</v>
      </c>
      <c r="O28" s="59"/>
      <c r="Q28"/>
      <c r="R28"/>
      <c r="S28"/>
      <c r="T28"/>
    </row>
    <row r="29" spans="1:20" s="11" customFormat="1" ht="20.25" hidden="1">
      <c r="A29" s="27">
        <v>26</v>
      </c>
      <c r="B29" s="30"/>
      <c r="C29" s="58"/>
      <c r="D29" s="58"/>
      <c r="E29" s="58"/>
      <c r="F29" s="58"/>
      <c r="G29" s="58"/>
      <c r="H29" s="58"/>
      <c r="I29" s="58"/>
      <c r="J29" s="58"/>
      <c r="K29" s="58">
        <f>Rezultāti!K29</f>
        <v>0</v>
      </c>
      <c r="L29" s="58">
        <f>Rezultāti!L29</f>
        <v>0</v>
      </c>
      <c r="M29" s="58" t="e">
        <f>Rezultāti!M29</f>
        <v>#DIV/0!</v>
      </c>
      <c r="N29" s="28">
        <f t="shared" si="0"/>
        <v>-900</v>
      </c>
      <c r="O29" s="59"/>
      <c r="Q29"/>
      <c r="R29"/>
      <c r="S29"/>
      <c r="T29"/>
    </row>
    <row r="30" spans="1:20" s="11" customFormat="1" ht="20.25" hidden="1">
      <c r="A30" s="27">
        <v>27</v>
      </c>
      <c r="B30" s="30"/>
      <c r="C30" s="58"/>
      <c r="D30" s="58"/>
      <c r="E30" s="58"/>
      <c r="F30" s="58"/>
      <c r="G30" s="58"/>
      <c r="H30" s="58"/>
      <c r="I30" s="58"/>
      <c r="J30" s="58"/>
      <c r="K30" s="58">
        <f>Rezultāti!K30</f>
        <v>0</v>
      </c>
      <c r="L30" s="58">
        <f>Rezultāti!L30</f>
        <v>0</v>
      </c>
      <c r="M30" s="58" t="e">
        <f>Rezultāti!M30</f>
        <v>#DIV/0!</v>
      </c>
      <c r="N30" s="28">
        <f t="shared" si="0"/>
        <v>-874</v>
      </c>
      <c r="O30" s="59"/>
      <c r="Q30"/>
      <c r="R30"/>
      <c r="S30"/>
      <c r="T30"/>
    </row>
    <row r="31" spans="1:20" s="11" customFormat="1" ht="20.25" hidden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>
        <f>Rezultāti!K31</f>
        <v>0</v>
      </c>
      <c r="L31" s="58">
        <f>Rezultāti!L31</f>
        <v>0</v>
      </c>
      <c r="M31" s="58" t="e">
        <f>Rezultāti!M31</f>
        <v>#DIV/0!</v>
      </c>
      <c r="N31" s="28">
        <f t="shared" si="0"/>
        <v>-869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>
        <f>Rezultāti!K32</f>
        <v>0</v>
      </c>
      <c r="L32" s="58">
        <f>Rezultāti!L32</f>
        <v>0</v>
      </c>
      <c r="M32" s="58" t="e">
        <f>Rezultāti!M32</f>
        <v>#DIV/0!</v>
      </c>
      <c r="N32" s="28">
        <f t="shared" si="0"/>
        <v>-830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>
        <f>Rezultāti!K33</f>
        <v>0</v>
      </c>
      <c r="L33" s="58">
        <f>Rezultāti!L33</f>
        <v>0</v>
      </c>
      <c r="M33" s="58" t="e">
        <f>Rezultāti!M33</f>
        <v>#DIV/0!</v>
      </c>
      <c r="N33" s="28">
        <f t="shared" si="0"/>
        <v>-806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>
        <f>Rezultāti!K34</f>
        <v>0</v>
      </c>
      <c r="L34" s="58">
        <f>Rezultāti!L34</f>
        <v>0</v>
      </c>
      <c r="M34" s="58" t="e">
        <f>Rezultāti!M34</f>
        <v>#DIV/0!</v>
      </c>
      <c r="N34" s="28">
        <f t="shared" si="0"/>
        <v>-789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>
        <f>Rezultāti!K35</f>
        <v>0</v>
      </c>
      <c r="L35" s="58">
        <f>Rezultāti!L35</f>
        <v>0</v>
      </c>
      <c r="M35" s="58" t="e">
        <f>Rezultāti!M35</f>
        <v>#DIV/0!</v>
      </c>
      <c r="N35" s="28">
        <f t="shared" si="0"/>
        <v>0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>
        <f>Rezultāti!K36</f>
        <v>0</v>
      </c>
      <c r="L36" s="58">
        <f>Rezultāti!L36</f>
        <v>0</v>
      </c>
      <c r="M36" s="58" t="e">
        <f>Rezultāti!M36</f>
        <v>#DIV/0!</v>
      </c>
      <c r="N36" s="28">
        <f t="shared" si="0"/>
        <v>0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0</v>
      </c>
    </row>
    <row r="39" spans="1:14">
      <c r="B39" s="106" t="s">
        <v>15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4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4" ht="45" hidden="1">
      <c r="A41" s="108" t="s">
        <v>18</v>
      </c>
      <c r="B41" s="108"/>
      <c r="C41" s="108"/>
      <c r="D41" s="108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09">
        <v>1</v>
      </c>
      <c r="B43" s="49"/>
      <c r="C43" s="50"/>
      <c r="D43" s="51">
        <f>C44+C43</f>
        <v>0</v>
      </c>
    </row>
    <row r="44" spans="1:14" ht="25.5" hidden="1" customHeight="1" thickBot="1">
      <c r="A44" s="110"/>
      <c r="B44" s="52"/>
      <c r="C44" s="53"/>
      <c r="D44" s="54">
        <f>C44+C43</f>
        <v>0</v>
      </c>
    </row>
    <row r="45" spans="1:14" ht="25.5" hidden="1" customHeight="1">
      <c r="A45" s="104">
        <v>2</v>
      </c>
      <c r="B45" s="49"/>
      <c r="C45" s="50"/>
      <c r="D45" s="51">
        <f>C45+C46</f>
        <v>0</v>
      </c>
    </row>
    <row r="46" spans="1:14" ht="25.5" hidden="1" customHeight="1" thickBot="1">
      <c r="A46" s="105"/>
      <c r="B46" s="52"/>
      <c r="C46" s="53"/>
      <c r="D46" s="54">
        <f>C45+C46</f>
        <v>0</v>
      </c>
    </row>
    <row r="47" spans="1:14" ht="25.5" hidden="1" customHeight="1">
      <c r="A47" s="104">
        <v>3</v>
      </c>
      <c r="B47" s="49"/>
      <c r="C47" s="50"/>
      <c r="D47" s="51">
        <f>C48+C47</f>
        <v>0</v>
      </c>
    </row>
    <row r="48" spans="1:14" ht="23.25" hidden="1" thickBot="1">
      <c r="A48" s="105"/>
      <c r="B48" s="52"/>
      <c r="C48" s="53"/>
      <c r="D48" s="54">
        <f>C48+C47</f>
        <v>0</v>
      </c>
    </row>
    <row r="49" spans="1:4" ht="22.5" hidden="1">
      <c r="A49" s="104">
        <v>4</v>
      </c>
      <c r="B49" s="49"/>
      <c r="C49" s="50"/>
      <c r="D49" s="51">
        <f>C50+C49</f>
        <v>0</v>
      </c>
    </row>
    <row r="50" spans="1:4" ht="23.25" hidden="1" thickBot="1">
      <c r="A50" s="105"/>
      <c r="B50" s="52"/>
      <c r="C50" s="53"/>
      <c r="D50" s="54">
        <f>C50+C49</f>
        <v>0</v>
      </c>
    </row>
    <row r="51" spans="1:4" ht="22.5" hidden="1">
      <c r="A51" s="104">
        <v>5</v>
      </c>
      <c r="B51" s="49"/>
      <c r="C51" s="50"/>
      <c r="D51" s="51">
        <f>C52+C51</f>
        <v>0</v>
      </c>
    </row>
    <row r="52" spans="1:4" ht="23.25" hidden="1" thickBot="1">
      <c r="A52" s="105"/>
      <c r="B52" s="52"/>
      <c r="C52" s="53"/>
      <c r="D52" s="56">
        <f>C52+C51</f>
        <v>0</v>
      </c>
    </row>
  </sheetData>
  <sortState ref="B4:M17">
    <sortCondition descending="1" ref="L4:L17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I11" sqref="I11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59</v>
      </c>
      <c r="C4" s="82" t="s">
        <v>58</v>
      </c>
      <c r="D4" s="61">
        <v>0</v>
      </c>
      <c r="E4" s="76">
        <v>199</v>
      </c>
      <c r="F4" s="76">
        <v>198</v>
      </c>
      <c r="G4" s="76">
        <v>175</v>
      </c>
      <c r="H4" s="76">
        <v>205</v>
      </c>
      <c r="I4" s="99">
        <v>252</v>
      </c>
      <c r="J4" s="16">
        <f t="shared" ref="J4:J29" si="0">SUM(E4:I4)</f>
        <v>1029</v>
      </c>
      <c r="K4" s="16">
        <f t="shared" ref="K4:K29" si="1">D4*(COUNT(E4:I4))</f>
        <v>0</v>
      </c>
      <c r="L4" s="16">
        <f t="shared" ref="L4:L29" si="2">SUM(J4:K4)</f>
        <v>1029</v>
      </c>
      <c r="M4" s="16">
        <f t="shared" ref="M4:M29" si="3">(AVERAGE(E4:I4))</f>
        <v>205.8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74</v>
      </c>
      <c r="C5" s="82" t="s">
        <v>65</v>
      </c>
      <c r="D5" s="61">
        <v>0</v>
      </c>
      <c r="E5" s="76">
        <v>170</v>
      </c>
      <c r="F5" s="76">
        <v>207</v>
      </c>
      <c r="G5" s="76">
        <v>218</v>
      </c>
      <c r="H5" s="99">
        <v>170</v>
      </c>
      <c r="I5" s="76">
        <v>179</v>
      </c>
      <c r="J5" s="16">
        <f t="shared" si="0"/>
        <v>944</v>
      </c>
      <c r="K5" s="16">
        <f t="shared" si="1"/>
        <v>0</v>
      </c>
      <c r="L5" s="16">
        <f t="shared" si="2"/>
        <v>944</v>
      </c>
      <c r="M5" s="16">
        <f t="shared" si="3"/>
        <v>188.8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71</v>
      </c>
      <c r="C6" s="82" t="s">
        <v>56</v>
      </c>
      <c r="D6" s="61">
        <v>0</v>
      </c>
      <c r="E6" s="76">
        <v>166</v>
      </c>
      <c r="F6" s="76">
        <v>224</v>
      </c>
      <c r="G6" s="76">
        <v>208</v>
      </c>
      <c r="H6" s="76">
        <v>157</v>
      </c>
      <c r="I6" s="99">
        <v>145</v>
      </c>
      <c r="J6" s="16">
        <f t="shared" si="0"/>
        <v>900</v>
      </c>
      <c r="K6" s="16">
        <f t="shared" si="1"/>
        <v>0</v>
      </c>
      <c r="L6" s="16">
        <f t="shared" si="2"/>
        <v>900</v>
      </c>
      <c r="M6" s="16">
        <f t="shared" si="3"/>
        <v>180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75</v>
      </c>
      <c r="C7" s="82" t="s">
        <v>40</v>
      </c>
      <c r="D7" s="61">
        <v>0</v>
      </c>
      <c r="E7" s="76">
        <v>177</v>
      </c>
      <c r="F7" s="76">
        <v>187</v>
      </c>
      <c r="G7" s="76">
        <v>174</v>
      </c>
      <c r="H7" s="76">
        <v>163</v>
      </c>
      <c r="I7" s="76">
        <v>129</v>
      </c>
      <c r="J7" s="16">
        <f t="shared" si="0"/>
        <v>830</v>
      </c>
      <c r="K7" s="16">
        <f t="shared" si="1"/>
        <v>0</v>
      </c>
      <c r="L7" s="16">
        <f t="shared" si="2"/>
        <v>830</v>
      </c>
      <c r="M7" s="16">
        <f t="shared" si="3"/>
        <v>166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48</v>
      </c>
      <c r="C8" s="82" t="s">
        <v>44</v>
      </c>
      <c r="D8" s="61">
        <v>0</v>
      </c>
      <c r="E8" s="76">
        <v>196</v>
      </c>
      <c r="F8" s="76">
        <v>160</v>
      </c>
      <c r="G8" s="76">
        <v>210</v>
      </c>
      <c r="H8" s="99">
        <v>225</v>
      </c>
      <c r="I8" s="76">
        <v>219</v>
      </c>
      <c r="J8" s="16">
        <f t="shared" si="0"/>
        <v>1010</v>
      </c>
      <c r="K8" s="16">
        <f t="shared" si="1"/>
        <v>0</v>
      </c>
      <c r="L8" s="16">
        <f t="shared" si="2"/>
        <v>1010</v>
      </c>
      <c r="M8" s="16">
        <f t="shared" si="3"/>
        <v>202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60</v>
      </c>
      <c r="C9" s="82" t="s">
        <v>47</v>
      </c>
      <c r="D9" s="61">
        <v>8</v>
      </c>
      <c r="E9" s="76">
        <v>224</v>
      </c>
      <c r="F9" s="76">
        <v>177</v>
      </c>
      <c r="G9" s="76">
        <v>142</v>
      </c>
      <c r="H9" s="76">
        <v>126</v>
      </c>
      <c r="I9" s="76">
        <v>160</v>
      </c>
      <c r="J9" s="16">
        <f t="shared" si="0"/>
        <v>829</v>
      </c>
      <c r="K9" s="16">
        <f t="shared" si="1"/>
        <v>40</v>
      </c>
      <c r="L9" s="16">
        <f t="shared" si="2"/>
        <v>869</v>
      </c>
      <c r="M9" s="16">
        <f t="shared" si="3"/>
        <v>165.8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49</v>
      </c>
      <c r="C10" s="82" t="s">
        <v>41</v>
      </c>
      <c r="D10" s="61">
        <v>0</v>
      </c>
      <c r="E10" s="76">
        <v>230</v>
      </c>
      <c r="F10" s="76">
        <v>184</v>
      </c>
      <c r="G10" s="76">
        <v>187</v>
      </c>
      <c r="H10" s="76">
        <v>208</v>
      </c>
      <c r="I10" s="99">
        <v>195</v>
      </c>
      <c r="J10" s="16">
        <f t="shared" si="0"/>
        <v>1004</v>
      </c>
      <c r="K10" s="16">
        <f t="shared" si="1"/>
        <v>0</v>
      </c>
      <c r="L10" s="16">
        <f t="shared" si="2"/>
        <v>1004</v>
      </c>
      <c r="M10" s="16">
        <f t="shared" si="3"/>
        <v>200.8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61</v>
      </c>
      <c r="C11" s="82" t="s">
        <v>42</v>
      </c>
      <c r="D11" s="61">
        <v>8</v>
      </c>
      <c r="E11" s="76">
        <v>193</v>
      </c>
      <c r="F11" s="76">
        <v>156</v>
      </c>
      <c r="G11" s="76">
        <v>153</v>
      </c>
      <c r="H11" s="76">
        <v>145</v>
      </c>
      <c r="I11" s="76">
        <v>187</v>
      </c>
      <c r="J11" s="16">
        <f t="shared" si="0"/>
        <v>834</v>
      </c>
      <c r="K11" s="16">
        <f t="shared" si="1"/>
        <v>40</v>
      </c>
      <c r="L11" s="16">
        <f t="shared" si="2"/>
        <v>874</v>
      </c>
      <c r="M11" s="16">
        <f t="shared" si="3"/>
        <v>166.8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62</v>
      </c>
      <c r="C12" s="82" t="s">
        <v>53</v>
      </c>
      <c r="D12" s="61">
        <v>0</v>
      </c>
      <c r="E12" s="76">
        <v>264</v>
      </c>
      <c r="F12" s="76">
        <v>186</v>
      </c>
      <c r="G12" s="76">
        <v>279</v>
      </c>
      <c r="H12" s="76">
        <v>210</v>
      </c>
      <c r="I12" s="76">
        <v>262</v>
      </c>
      <c r="J12" s="16">
        <f t="shared" si="0"/>
        <v>1201</v>
      </c>
      <c r="K12" s="16">
        <f t="shared" si="1"/>
        <v>0</v>
      </c>
      <c r="L12" s="16">
        <f t="shared" si="2"/>
        <v>1201</v>
      </c>
      <c r="M12" s="16">
        <f t="shared" si="3"/>
        <v>240.2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73</v>
      </c>
      <c r="C13" s="82" t="s">
        <v>39</v>
      </c>
      <c r="D13" s="61">
        <v>8</v>
      </c>
      <c r="E13" s="99">
        <v>161</v>
      </c>
      <c r="F13" s="76">
        <v>197</v>
      </c>
      <c r="G13" s="76">
        <v>185</v>
      </c>
      <c r="H13" s="76">
        <v>175</v>
      </c>
      <c r="I13" s="76">
        <v>182</v>
      </c>
      <c r="J13" s="16">
        <f t="shared" si="0"/>
        <v>900</v>
      </c>
      <c r="K13" s="16">
        <f t="shared" si="1"/>
        <v>40</v>
      </c>
      <c r="L13" s="16">
        <f t="shared" si="2"/>
        <v>940</v>
      </c>
      <c r="M13" s="16">
        <f t="shared" si="3"/>
        <v>180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72</v>
      </c>
      <c r="C14" s="82" t="s">
        <v>45</v>
      </c>
      <c r="D14" s="61">
        <v>0</v>
      </c>
      <c r="E14" s="76">
        <v>171</v>
      </c>
      <c r="F14" s="76">
        <v>196</v>
      </c>
      <c r="G14" s="99">
        <v>150</v>
      </c>
      <c r="H14" s="76">
        <v>184</v>
      </c>
      <c r="I14" s="76">
        <v>210</v>
      </c>
      <c r="J14" s="16">
        <f t="shared" si="0"/>
        <v>911</v>
      </c>
      <c r="K14" s="16">
        <f t="shared" si="1"/>
        <v>0</v>
      </c>
      <c r="L14" s="16">
        <f t="shared" si="2"/>
        <v>911</v>
      </c>
      <c r="M14" s="16">
        <f t="shared" si="3"/>
        <v>182.2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51</v>
      </c>
      <c r="C15" s="82" t="s">
        <v>43</v>
      </c>
      <c r="D15" s="61">
        <v>0</v>
      </c>
      <c r="E15" s="99">
        <v>253</v>
      </c>
      <c r="F15" s="76">
        <v>213</v>
      </c>
      <c r="G15" s="76">
        <v>168</v>
      </c>
      <c r="H15" s="76">
        <v>196</v>
      </c>
      <c r="I15" s="76">
        <v>199</v>
      </c>
      <c r="J15" s="16">
        <f t="shared" si="0"/>
        <v>1029</v>
      </c>
      <c r="K15" s="16">
        <f t="shared" si="1"/>
        <v>0</v>
      </c>
      <c r="L15" s="16">
        <f t="shared" si="2"/>
        <v>1029</v>
      </c>
      <c r="M15" s="16">
        <f t="shared" si="3"/>
        <v>205.8</v>
      </c>
      <c r="N15" s="17">
        <f>L15-L16</f>
        <v>223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 t="s">
        <v>66</v>
      </c>
      <c r="C16" s="82" t="s">
        <v>46</v>
      </c>
      <c r="D16" s="61">
        <v>8</v>
      </c>
      <c r="E16" s="76">
        <v>146</v>
      </c>
      <c r="F16" s="76">
        <v>141</v>
      </c>
      <c r="G16" s="76">
        <v>192</v>
      </c>
      <c r="H16" s="76">
        <v>143</v>
      </c>
      <c r="I16" s="76">
        <v>144</v>
      </c>
      <c r="J16" s="16">
        <f t="shared" si="0"/>
        <v>766</v>
      </c>
      <c r="K16" s="16">
        <f t="shared" si="1"/>
        <v>40</v>
      </c>
      <c r="L16" s="16">
        <f t="shared" si="2"/>
        <v>806</v>
      </c>
      <c r="M16" s="16">
        <f t="shared" si="3"/>
        <v>153.19999999999999</v>
      </c>
      <c r="N16" s="18">
        <f>L16-L14</f>
        <v>-105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 t="s">
        <v>68</v>
      </c>
      <c r="C17" s="82" t="s">
        <v>76</v>
      </c>
      <c r="D17" s="61">
        <v>8</v>
      </c>
      <c r="E17" s="76">
        <v>131</v>
      </c>
      <c r="F17" s="76">
        <v>192</v>
      </c>
      <c r="G17" s="76">
        <v>137</v>
      </c>
      <c r="H17" s="76">
        <v>173</v>
      </c>
      <c r="I17" s="76">
        <v>116</v>
      </c>
      <c r="J17" s="16">
        <f t="shared" si="0"/>
        <v>749</v>
      </c>
      <c r="K17" s="16">
        <f t="shared" si="1"/>
        <v>40</v>
      </c>
      <c r="L17" s="16">
        <f t="shared" si="2"/>
        <v>789</v>
      </c>
      <c r="M17" s="16">
        <f t="shared" si="3"/>
        <v>149.80000000000001</v>
      </c>
      <c r="N17" s="18">
        <f>L17-L11</f>
        <v>-85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 t="s">
        <v>50</v>
      </c>
      <c r="C18" s="82"/>
      <c r="D18" s="61"/>
      <c r="E18" s="76"/>
      <c r="F18" s="76"/>
      <c r="G18" s="76"/>
      <c r="H18" s="76"/>
      <c r="I18" s="76"/>
      <c r="J18" s="16">
        <f t="shared" si="0"/>
        <v>0</v>
      </c>
      <c r="K18" s="16">
        <f t="shared" si="1"/>
        <v>0</v>
      </c>
      <c r="L18" s="16">
        <f t="shared" si="2"/>
        <v>0</v>
      </c>
      <c r="M18" s="16" t="e">
        <f t="shared" si="3"/>
        <v>#DIV/0!</v>
      </c>
      <c r="N18" s="66" t="e">
        <f>L18-#REF!</f>
        <v>#REF!</v>
      </c>
      <c r="O18" s="15"/>
    </row>
    <row r="19" spans="1:23" ht="18.75">
      <c r="A19" s="80">
        <v>16</v>
      </c>
      <c r="B19" s="81" t="s">
        <v>69</v>
      </c>
      <c r="C19" s="82"/>
      <c r="D19" s="61"/>
      <c r="E19" s="76"/>
      <c r="F19" s="76"/>
      <c r="G19" s="76"/>
      <c r="H19" s="76"/>
      <c r="I19" s="76"/>
      <c r="J19" s="16">
        <f t="shared" si="0"/>
        <v>0</v>
      </c>
      <c r="K19" s="16">
        <f t="shared" si="1"/>
        <v>0</v>
      </c>
      <c r="L19" s="16">
        <f t="shared" si="2"/>
        <v>0</v>
      </c>
      <c r="M19" s="16" t="e">
        <f t="shared" si="3"/>
        <v>#DIV/0!</v>
      </c>
    </row>
    <row r="20" spans="1:23" ht="18.75">
      <c r="A20" s="80">
        <v>17</v>
      </c>
      <c r="B20" s="81" t="s">
        <v>52</v>
      </c>
      <c r="C20" s="82"/>
      <c r="D20" s="61"/>
      <c r="E20" s="76"/>
      <c r="F20" s="76"/>
      <c r="G20" s="76"/>
      <c r="H20" s="76"/>
      <c r="I20" s="76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80">
        <v>18</v>
      </c>
      <c r="B21" s="81" t="s">
        <v>63</v>
      </c>
      <c r="C21" s="82"/>
      <c r="D21" s="61"/>
      <c r="E21" s="76"/>
      <c r="F21" s="76"/>
      <c r="G21" s="76"/>
      <c r="H21" s="76"/>
      <c r="I21" s="76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66" t="e">
        <f>L21-#REF!</f>
        <v>#REF!</v>
      </c>
      <c r="O21" s="15"/>
    </row>
    <row r="22" spans="1:23" ht="18.75">
      <c r="A22" s="80">
        <v>19</v>
      </c>
      <c r="B22" s="81" t="s">
        <v>64</v>
      </c>
      <c r="C22" s="82"/>
      <c r="D22" s="61"/>
      <c r="E22" s="76"/>
      <c r="F22" s="76"/>
      <c r="G22" s="76"/>
      <c r="H22" s="76"/>
      <c r="I22" s="7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6" t="e">
        <f>L22-#REF!</f>
        <v>#REF!</v>
      </c>
      <c r="O22" s="15"/>
    </row>
    <row r="23" spans="1:23" ht="18.75">
      <c r="A23" s="80">
        <v>20</v>
      </c>
      <c r="B23" s="81" t="s">
        <v>57</v>
      </c>
      <c r="C23" s="82"/>
      <c r="D23" s="61"/>
      <c r="E23" s="76"/>
      <c r="F23" s="76"/>
      <c r="G23" s="76"/>
      <c r="H23" s="76"/>
      <c r="I23" s="7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9">
        <f>L23-L25</f>
        <v>0</v>
      </c>
      <c r="O23" s="12"/>
    </row>
    <row r="24" spans="1:23" ht="18.75">
      <c r="A24" s="80">
        <v>21</v>
      </c>
      <c r="B24" s="81" t="s">
        <v>67</v>
      </c>
      <c r="C24" s="82"/>
      <c r="D24" s="61"/>
      <c r="E24" s="76"/>
      <c r="F24" s="76"/>
      <c r="G24" s="76"/>
      <c r="H24" s="76"/>
      <c r="I24" s="7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6" t="e">
        <f>L24-#REF!</f>
        <v>#REF!</v>
      </c>
      <c r="O24" s="15"/>
    </row>
    <row r="25" spans="1:23" ht="18.75">
      <c r="A25" s="80">
        <v>22</v>
      </c>
      <c r="B25" s="81" t="s">
        <v>30</v>
      </c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80">
        <v>23</v>
      </c>
      <c r="B26" s="81" t="s">
        <v>55</v>
      </c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C22">
    <sortCondition ref="C4:C22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5" sqref="G15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2" t="s">
        <v>32</v>
      </c>
      <c r="B1" s="112"/>
      <c r="C1" s="112"/>
      <c r="D1" s="112"/>
      <c r="E1" s="112"/>
      <c r="F1" s="112"/>
      <c r="G1" s="83"/>
      <c r="H1" s="83"/>
      <c r="I1" s="83"/>
      <c r="J1" s="83"/>
      <c r="K1" s="83"/>
      <c r="L1" s="83"/>
      <c r="M1" s="83"/>
      <c r="N1" s="83"/>
    </row>
    <row r="2" spans="1:14">
      <c r="A2" s="111" t="s">
        <v>33</v>
      </c>
      <c r="B2" s="111"/>
      <c r="C2" s="111"/>
      <c r="D2" s="111"/>
      <c r="E2" s="111"/>
      <c r="F2" s="111"/>
    </row>
    <row r="3" spans="1:14" ht="18.75" customHeight="1">
      <c r="A3" s="111"/>
      <c r="B3" s="111"/>
      <c r="C3" s="111"/>
      <c r="D3" s="111"/>
      <c r="E3" s="111"/>
      <c r="F3" s="111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63" t="str">
        <f>Rezultāti!B15</f>
        <v>Edgars Poišs</v>
      </c>
      <c r="C7" s="64" t="s">
        <v>40</v>
      </c>
      <c r="D7" s="65"/>
      <c r="E7" s="64">
        <v>253</v>
      </c>
      <c r="F7" s="29">
        <f>SUM(D7:E7)</f>
        <v>253</v>
      </c>
      <c r="G7" s="70" t="s">
        <v>54</v>
      </c>
    </row>
    <row r="8" spans="1:14" ht="19.5" customHeight="1" thickBot="1">
      <c r="A8" s="19">
        <v>2</v>
      </c>
      <c r="B8" s="63" t="str">
        <f>Rezultāti!B14</f>
        <v>Maksims Jefimovs</v>
      </c>
      <c r="C8" s="64" t="s">
        <v>44</v>
      </c>
      <c r="D8" s="65"/>
      <c r="E8" s="64">
        <v>150</v>
      </c>
      <c r="F8" s="29">
        <f>SUM(D8:E8)</f>
        <v>150</v>
      </c>
      <c r="G8" s="70" t="s">
        <v>54</v>
      </c>
    </row>
    <row r="9" spans="1:14" ht="19.5" customHeight="1" thickBot="1">
      <c r="A9" s="19">
        <v>3</v>
      </c>
      <c r="B9" s="63" t="str">
        <f>Rezultāti!B5</f>
        <v>Jānis Bojārs</v>
      </c>
      <c r="C9" s="64" t="s">
        <v>47</v>
      </c>
      <c r="D9" s="65"/>
      <c r="E9" s="64">
        <v>170</v>
      </c>
      <c r="F9" s="29">
        <f>SUM(D9:E9)</f>
        <v>170</v>
      </c>
      <c r="G9" s="70" t="s">
        <v>54</v>
      </c>
    </row>
    <row r="10" spans="1:14" ht="19.5" customHeight="1" thickBot="1">
      <c r="A10" s="19">
        <v>4</v>
      </c>
      <c r="B10" s="63" t="str">
        <f>Rezultāti!B8</f>
        <v>Artūrs Perepjolkins</v>
      </c>
      <c r="C10" s="64" t="s">
        <v>41</v>
      </c>
      <c r="D10" s="65"/>
      <c r="E10" s="64">
        <v>225</v>
      </c>
      <c r="F10" s="29">
        <f>SUM(D10:E10)</f>
        <v>225</v>
      </c>
      <c r="G10" s="70" t="s">
        <v>54</v>
      </c>
    </row>
    <row r="11" spans="1:14" ht="16.5" thickBot="1">
      <c r="A11" s="19">
        <v>5</v>
      </c>
      <c r="B11" s="63" t="str">
        <f>Rezultāti!B4</f>
        <v>Aleksandrs Perlovs</v>
      </c>
      <c r="C11" s="64" t="s">
        <v>42</v>
      </c>
      <c r="D11" s="65"/>
      <c r="E11" s="64">
        <v>252</v>
      </c>
      <c r="F11" s="29">
        <f>SUM(D11:E11)</f>
        <v>252</v>
      </c>
      <c r="G11" s="70" t="s">
        <v>54</v>
      </c>
    </row>
    <row r="12" spans="1:14" ht="16.5" thickBot="1">
      <c r="A12" s="19">
        <v>6</v>
      </c>
      <c r="B12" s="63" t="str">
        <f>Rezultāti!B13</f>
        <v>Jeļena Šorohova</v>
      </c>
      <c r="C12" s="64" t="s">
        <v>53</v>
      </c>
      <c r="D12" s="65"/>
      <c r="E12" s="64">
        <v>143</v>
      </c>
      <c r="F12" s="29">
        <f>SUM(D12:E12)</f>
        <v>143</v>
      </c>
      <c r="G12" s="70" t="s">
        <v>54</v>
      </c>
    </row>
    <row r="13" spans="1:14" ht="16.5" thickBot="1">
      <c r="A13" s="19">
        <v>7</v>
      </c>
      <c r="B13" s="63" t="str">
        <f>Rezultāti!B6</f>
        <v>Sergejs Meņšikovs</v>
      </c>
      <c r="C13" s="64" t="s">
        <v>39</v>
      </c>
      <c r="D13" s="65"/>
      <c r="E13" s="64">
        <v>145</v>
      </c>
      <c r="F13" s="29">
        <f>SUM(D13:E13)</f>
        <v>145</v>
      </c>
      <c r="G13" s="70" t="s">
        <v>54</v>
      </c>
    </row>
    <row r="14" spans="1:14" ht="16.5" thickBot="1">
      <c r="A14" s="19">
        <v>8</v>
      </c>
      <c r="B14" s="63" t="str">
        <f>Rezultāti!B10</f>
        <v>Mārtiņš Vilnis</v>
      </c>
      <c r="C14" s="64" t="s">
        <v>45</v>
      </c>
      <c r="D14" s="65"/>
      <c r="E14" s="64">
        <v>195</v>
      </c>
      <c r="F14" s="29">
        <f>SUM(D14:E14)</f>
        <v>195</v>
      </c>
      <c r="G14" s="70" t="s">
        <v>54</v>
      </c>
    </row>
  </sheetData>
  <sortState ref="B7:C18">
    <sortCondition ref="C7:C18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Normal="75" zoomScaleSheetLayoutView="100" workbookViewId="0">
      <selection activeCell="E14" sqref="E14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2" t="s">
        <v>32</v>
      </c>
      <c r="B2" s="112"/>
      <c r="C2" s="112"/>
      <c r="D2" s="112"/>
      <c r="E2" s="112"/>
      <c r="F2" s="112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1" t="s">
        <v>37</v>
      </c>
      <c r="B3" s="111"/>
      <c r="C3" s="111"/>
      <c r="D3" s="111"/>
      <c r="E3" s="111"/>
      <c r="F3" s="111"/>
    </row>
    <row r="4" spans="1:14" s="92" customFormat="1" ht="18.75" customHeight="1">
      <c r="A4" s="111"/>
      <c r="B4" s="111"/>
      <c r="C4" s="111"/>
      <c r="D4" s="111"/>
      <c r="E4" s="111"/>
      <c r="F4" s="111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44">
        <v>1</v>
      </c>
      <c r="B7" s="63" t="str">
        <f>Rezultāti!B9</f>
        <v>Veronika Hudjakova</v>
      </c>
      <c r="C7" s="64" t="s">
        <v>47</v>
      </c>
      <c r="D7" s="65">
        <v>8</v>
      </c>
      <c r="E7" s="64">
        <v>209</v>
      </c>
      <c r="F7" s="29">
        <f>SUM(D7:E7)</f>
        <v>217</v>
      </c>
    </row>
    <row r="8" spans="1:14" ht="18" customHeight="1" thickBot="1">
      <c r="A8" s="45">
        <v>2</v>
      </c>
      <c r="B8" s="63" t="str">
        <f>Rezultāti!B14</f>
        <v>Maksims Jefimovs</v>
      </c>
      <c r="C8" s="64" t="s">
        <v>42</v>
      </c>
      <c r="D8" s="65">
        <v>0</v>
      </c>
      <c r="E8" s="64">
        <v>186</v>
      </c>
      <c r="F8" s="29">
        <f>SUM(D8:E8)</f>
        <v>186</v>
      </c>
    </row>
    <row r="9" spans="1:14" ht="18" customHeight="1" thickTop="1" thickBot="1">
      <c r="A9" s="23">
        <v>3</v>
      </c>
      <c r="B9" s="63" t="str">
        <f>Rezultāti!B17</f>
        <v>Olga Morozova</v>
      </c>
      <c r="C9" s="64" t="s">
        <v>56</v>
      </c>
      <c r="D9" s="65">
        <v>8</v>
      </c>
      <c r="E9" s="64">
        <v>160</v>
      </c>
      <c r="F9" s="29">
        <f>SUM(D9:E9)</f>
        <v>168</v>
      </c>
    </row>
    <row r="10" spans="1:14" ht="18" customHeight="1" thickBot="1">
      <c r="A10" s="19">
        <v>4</v>
      </c>
      <c r="B10" s="63" t="str">
        <f>Rezultāti!B11</f>
        <v>Inokentijs Hudjakovs</v>
      </c>
      <c r="C10" s="64" t="s">
        <v>76</v>
      </c>
      <c r="D10" s="65">
        <v>8</v>
      </c>
      <c r="E10" s="64">
        <v>158</v>
      </c>
      <c r="F10" s="29">
        <f>SUM(D10:E10)</f>
        <v>166</v>
      </c>
    </row>
    <row r="11" spans="1:14" ht="18" customHeight="1" thickBot="1">
      <c r="A11" s="23">
        <v>5</v>
      </c>
      <c r="B11" s="63" t="str">
        <f>Rezultāti!B16</f>
        <v>Kristīne Seile</v>
      </c>
      <c r="C11" s="64" t="s">
        <v>43</v>
      </c>
      <c r="D11" s="65">
        <v>8</v>
      </c>
      <c r="E11" s="64">
        <v>150</v>
      </c>
      <c r="F11" s="29">
        <f>SUM(D11:E11)</f>
        <v>158</v>
      </c>
    </row>
    <row r="12" spans="1:14" ht="18" customHeight="1" thickBot="1">
      <c r="A12" s="19">
        <v>6</v>
      </c>
      <c r="B12" s="63" t="str">
        <f>Rezultāti!B5</f>
        <v>Jānis Bojārs</v>
      </c>
      <c r="C12" s="64" t="s">
        <v>40</v>
      </c>
      <c r="D12" s="65">
        <v>0</v>
      </c>
      <c r="E12" s="64">
        <v>136</v>
      </c>
      <c r="F12" s="29">
        <f>SUM(D12:E12)</f>
        <v>136</v>
      </c>
    </row>
    <row r="13" spans="1:14" ht="18" customHeight="1" thickBot="1">
      <c r="A13" s="23">
        <v>7</v>
      </c>
      <c r="B13" s="63" t="str">
        <f>Rezultāti!B7</f>
        <v>Maksims Gerasimenko</v>
      </c>
      <c r="C13" s="64" t="s">
        <v>39</v>
      </c>
      <c r="D13" s="65">
        <v>0</v>
      </c>
      <c r="E13" s="64">
        <v>134</v>
      </c>
      <c r="F13" s="29">
        <f>SUM(D13:E13)</f>
        <v>134</v>
      </c>
    </row>
  </sheetData>
  <sortState ref="B7:F13">
    <sortCondition descending="1" ref="F7:F13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5" zoomScale="90" zoomScaleNormal="90" workbookViewId="0">
      <selection activeCell="E7" sqref="E7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12" t="s">
        <v>32</v>
      </c>
      <c r="B1" s="112"/>
      <c r="C1" s="112"/>
      <c r="D1" s="112"/>
      <c r="E1" s="112"/>
      <c r="F1" s="112"/>
      <c r="G1" s="112"/>
      <c r="H1" s="112"/>
      <c r="I1" s="89"/>
      <c r="J1" s="83"/>
      <c r="K1" s="83"/>
      <c r="L1" s="83"/>
      <c r="M1" s="83"/>
      <c r="N1" s="83"/>
    </row>
    <row r="2" spans="1:14" customFormat="1" ht="12.75" customHeight="1">
      <c r="A2" s="111" t="s">
        <v>70</v>
      </c>
      <c r="B2" s="111"/>
      <c r="C2" s="111"/>
      <c r="D2" s="111"/>
      <c r="E2" s="111"/>
      <c r="F2" s="111"/>
      <c r="G2" s="111"/>
      <c r="H2" s="111"/>
      <c r="I2" s="90"/>
    </row>
    <row r="3" spans="1:14" customFormat="1" ht="18.75" customHeight="1">
      <c r="A3" s="111"/>
      <c r="B3" s="111"/>
      <c r="C3" s="111"/>
      <c r="D3" s="111"/>
      <c r="E3" s="111"/>
      <c r="F3" s="111"/>
      <c r="G3" s="111"/>
      <c r="H3" s="111"/>
      <c r="I3" s="90"/>
    </row>
    <row r="5" spans="1:14">
      <c r="B5" s="88" t="s">
        <v>0</v>
      </c>
      <c r="C5" s="93" t="s">
        <v>34</v>
      </c>
      <c r="D5" s="88" t="s">
        <v>3</v>
      </c>
      <c r="E5" s="88" t="s">
        <v>35</v>
      </c>
      <c r="F5" s="88" t="s">
        <v>10</v>
      </c>
      <c r="G5" s="95" t="s">
        <v>36</v>
      </c>
      <c r="H5" s="114" t="s">
        <v>38</v>
      </c>
    </row>
    <row r="6" spans="1:14">
      <c r="B6" s="86">
        <v>1</v>
      </c>
      <c r="C6" s="97" t="str">
        <f>'Rezultātu lapa'!B4</f>
        <v>Vladislavs Saveļjevs</v>
      </c>
      <c r="D6" s="98">
        <v>0</v>
      </c>
      <c r="E6" s="102">
        <v>221</v>
      </c>
      <c r="F6" s="98">
        <f>D6+E6</f>
        <v>221</v>
      </c>
      <c r="G6" s="95">
        <v>6</v>
      </c>
      <c r="H6" s="114"/>
    </row>
    <row r="7" spans="1:14">
      <c r="B7" s="86">
        <v>2</v>
      </c>
      <c r="C7" s="100" t="str">
        <f>C11</f>
        <v>Edgars Poišs</v>
      </c>
      <c r="D7" s="101">
        <v>0</v>
      </c>
      <c r="E7" s="101">
        <v>211</v>
      </c>
      <c r="F7" s="101">
        <f>D7+E7</f>
        <v>211</v>
      </c>
      <c r="G7" s="95">
        <v>7</v>
      </c>
      <c r="H7" s="114"/>
    </row>
    <row r="8" spans="1:14">
      <c r="B8" s="86">
        <v>3</v>
      </c>
      <c r="C8" s="94" t="str">
        <f>C12</f>
        <v>Jānis Bojārs</v>
      </c>
      <c r="D8" s="84">
        <v>0</v>
      </c>
      <c r="E8" s="84">
        <v>158</v>
      </c>
      <c r="F8" s="84">
        <f>D8+E8</f>
        <v>158</v>
      </c>
      <c r="G8" s="95">
        <v>9</v>
      </c>
      <c r="H8" s="114"/>
    </row>
    <row r="9" spans="1:14">
      <c r="B9" s="85"/>
    </row>
    <row r="10" spans="1:14">
      <c r="B10" s="88" t="s">
        <v>0</v>
      </c>
      <c r="C10" s="93" t="s">
        <v>34</v>
      </c>
      <c r="D10" s="88" t="s">
        <v>3</v>
      </c>
      <c r="E10" s="88" t="s">
        <v>35</v>
      </c>
      <c r="F10" s="88" t="s">
        <v>10</v>
      </c>
      <c r="G10" s="96" t="s">
        <v>36</v>
      </c>
      <c r="H10" s="113" t="s">
        <v>38</v>
      </c>
    </row>
    <row r="11" spans="1:14">
      <c r="B11" s="86"/>
      <c r="C11" s="94" t="str">
        <f>C17</f>
        <v>Edgars Poišs</v>
      </c>
      <c r="D11" s="84">
        <v>0</v>
      </c>
      <c r="E11" s="84">
        <v>256</v>
      </c>
      <c r="F11" s="84">
        <f>D11+E11</f>
        <v>256</v>
      </c>
      <c r="G11" s="95">
        <v>7</v>
      </c>
      <c r="H11" s="113"/>
    </row>
    <row r="12" spans="1:14">
      <c r="B12" s="87"/>
      <c r="C12" s="94" t="str">
        <f>C19</f>
        <v>Jānis Bojārs</v>
      </c>
      <c r="D12" s="84">
        <v>0</v>
      </c>
      <c r="E12" s="84">
        <v>230</v>
      </c>
      <c r="F12" s="84">
        <f>D12+E12</f>
        <v>230</v>
      </c>
      <c r="G12" s="95">
        <v>10</v>
      </c>
      <c r="H12" s="113"/>
    </row>
    <row r="13" spans="1:14">
      <c r="B13" s="87">
        <v>4</v>
      </c>
      <c r="C13" s="94" t="str">
        <f t="shared" ref="C13:C14" si="0">C18</f>
        <v>Mārtiņš Vilnis</v>
      </c>
      <c r="D13" s="84">
        <v>0</v>
      </c>
      <c r="E13" s="84">
        <v>191</v>
      </c>
      <c r="F13" s="84">
        <f>D13+E13</f>
        <v>191</v>
      </c>
      <c r="G13" s="95">
        <v>9</v>
      </c>
      <c r="H13" s="113"/>
    </row>
    <row r="14" spans="1:14">
      <c r="B14" s="87">
        <v>5</v>
      </c>
      <c r="C14" s="94" t="str">
        <f>'Rezultātu lapa'!B5</f>
        <v>Aleksandrs Perlovs</v>
      </c>
      <c r="D14" s="84">
        <v>0</v>
      </c>
      <c r="E14" s="84">
        <v>165</v>
      </c>
      <c r="F14" s="84">
        <f>D14+E14</f>
        <v>165</v>
      </c>
      <c r="G14" s="95">
        <v>6</v>
      </c>
      <c r="H14" s="113"/>
    </row>
    <row r="15" spans="1:14">
      <c r="B15" s="85"/>
    </row>
    <row r="16" spans="1:14">
      <c r="B16" s="88" t="s">
        <v>0</v>
      </c>
      <c r="C16" s="93" t="s">
        <v>34</v>
      </c>
      <c r="D16" s="88" t="s">
        <v>3</v>
      </c>
      <c r="E16" s="88" t="s">
        <v>35</v>
      </c>
      <c r="F16" s="88" t="s">
        <v>10</v>
      </c>
      <c r="G16" s="96" t="s">
        <v>36</v>
      </c>
      <c r="H16" s="113" t="s">
        <v>38</v>
      </c>
    </row>
    <row r="17" spans="2:8">
      <c r="B17" s="87"/>
      <c r="C17" s="94" t="str">
        <f>'Rezultātu lapa'!B6</f>
        <v>Edgars Poišs</v>
      </c>
      <c r="D17" s="84">
        <v>0</v>
      </c>
      <c r="E17" s="84">
        <v>252</v>
      </c>
      <c r="F17" s="84">
        <f>E17+D17</f>
        <v>252</v>
      </c>
      <c r="G17" s="95">
        <v>4</v>
      </c>
      <c r="H17" s="113"/>
    </row>
    <row r="18" spans="2:8">
      <c r="B18" s="87"/>
      <c r="C18" s="94" t="str">
        <f>'Rezultātu lapa'!B8</f>
        <v>Mārtiņš Vilnis</v>
      </c>
      <c r="D18" s="84">
        <v>0</v>
      </c>
      <c r="E18" s="84">
        <v>247</v>
      </c>
      <c r="F18" s="84">
        <f>E18+D18</f>
        <v>247</v>
      </c>
      <c r="G18" s="95">
        <v>6</v>
      </c>
      <c r="H18" s="113"/>
    </row>
    <row r="19" spans="2:8">
      <c r="B19" s="87"/>
      <c r="C19" s="94" t="str">
        <f>'Rezultātu lapa'!B9</f>
        <v>Jānis Bojārs</v>
      </c>
      <c r="D19" s="84">
        <v>0</v>
      </c>
      <c r="E19" s="84">
        <v>184</v>
      </c>
      <c r="F19" s="84">
        <f>E19+D19</f>
        <v>184</v>
      </c>
      <c r="G19" s="95">
        <v>7</v>
      </c>
      <c r="H19" s="113"/>
    </row>
    <row r="20" spans="2:8">
      <c r="B20" s="87">
        <v>6</v>
      </c>
      <c r="C20" s="94" t="str">
        <f>'Rezultātu lapa'!B7</f>
        <v>Artūrs Perepjolkins</v>
      </c>
      <c r="D20" s="84">
        <v>0</v>
      </c>
      <c r="E20" s="84">
        <v>181</v>
      </c>
      <c r="F20" s="84">
        <f>E20+D20</f>
        <v>181</v>
      </c>
      <c r="G20" s="95">
        <v>5</v>
      </c>
      <c r="H20" s="113"/>
    </row>
    <row r="21" spans="2:8">
      <c r="B21" s="87">
        <v>7</v>
      </c>
      <c r="C21" s="94" t="str">
        <f>Desperado!B7</f>
        <v>Veronika Hudjakova</v>
      </c>
      <c r="D21" s="84">
        <v>8</v>
      </c>
      <c r="E21" s="84">
        <v>152</v>
      </c>
      <c r="F21" s="84">
        <f>E21+D21</f>
        <v>160</v>
      </c>
      <c r="G21" s="95">
        <v>9</v>
      </c>
      <c r="H21" s="113"/>
    </row>
    <row r="22" spans="2:8">
      <c r="B22" s="87">
        <v>8</v>
      </c>
      <c r="C22" s="94" t="str">
        <f>Desperado!B8</f>
        <v>Maksims Jefimovs</v>
      </c>
      <c r="D22" s="84">
        <v>0</v>
      </c>
      <c r="E22" s="84">
        <v>156</v>
      </c>
      <c r="F22" s="84">
        <f>E22+D22</f>
        <v>156</v>
      </c>
      <c r="G22" s="95">
        <v>10</v>
      </c>
      <c r="H22" s="113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workbookViewId="0">
      <selection activeCell="C1" sqref="C1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Vladislavs Saveļjevs</v>
      </c>
    </row>
    <row r="5" spans="2:3" ht="48" customHeight="1">
      <c r="B5" s="57" t="s">
        <v>26</v>
      </c>
      <c r="C5" s="55" t="str">
        <f>Fināls!C7</f>
        <v>Edgars Poišs</v>
      </c>
    </row>
    <row r="6" spans="2:3" ht="48" customHeight="1">
      <c r="B6" s="57" t="s">
        <v>25</v>
      </c>
      <c r="C6" s="55" t="str">
        <f>Fināls!C8</f>
        <v>Jānis Bojārs</v>
      </c>
    </row>
    <row r="7" spans="2:3" ht="48" customHeight="1">
      <c r="B7" s="57" t="s">
        <v>24</v>
      </c>
      <c r="C7" s="55" t="str">
        <f>Fināls!C13</f>
        <v>Mārtiņš Vilnis</v>
      </c>
    </row>
    <row r="8" spans="2:3" ht="48" customHeight="1">
      <c r="B8" s="57" t="s">
        <v>23</v>
      </c>
      <c r="C8" s="55" t="str">
        <f>Fināls!C14</f>
        <v>Aleksandrs Perlovs</v>
      </c>
    </row>
    <row r="9" spans="2:3" ht="48" customHeight="1">
      <c r="B9" s="57" t="s">
        <v>22</v>
      </c>
      <c r="C9" s="55" t="str">
        <f>Fināls!C20</f>
        <v>Artūrs Perepjolkins</v>
      </c>
    </row>
    <row r="10" spans="2:3" ht="48" customHeight="1">
      <c r="B10" s="57" t="s">
        <v>21</v>
      </c>
      <c r="C10" s="55" t="str">
        <f>Fināls!C21</f>
        <v>Veronika Hudjakova</v>
      </c>
    </row>
    <row r="11" spans="2:3" ht="48" customHeight="1">
      <c r="B11" s="57" t="s">
        <v>20</v>
      </c>
      <c r="C11" s="55" t="str">
        <f>Fināls!C22</f>
        <v>Maksims Jefimovs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2015-10-04T11:23:40Z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