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Ljubimaja NE STERATJ!!!\MAC\2015\"/>
    </mc:Choice>
  </mc:AlternateContent>
  <bookViews>
    <workbookView xWindow="0" yWindow="0" windowWidth="20490" windowHeight="7755" tabRatio="367" firstSheet="3" activeTab="4"/>
  </bookViews>
  <sheets>
    <sheet name="Rezultātu lapa" sheetId="3" r:id="rId1"/>
    <sheet name="Rezultāti" sheetId="1" r:id="rId2"/>
    <sheet name="Last Chance" sheetId="7" r:id="rId3"/>
    <sheet name="Desperado" sheetId="4" r:id="rId4"/>
    <sheet name="Fināls" sheetId="2" r:id="rId5"/>
    <sheet name="Final Standing" sheetId="5" r:id="rId6"/>
  </sheets>
  <definedNames>
    <definedName name="_xlnm.Print_Area" localSheetId="3">Desperado!$A$2:$F$13</definedName>
    <definedName name="_xlnm.Print_Area" localSheetId="4">Fināls!#REF!</definedName>
    <definedName name="_xlnm.Print_Area" localSheetId="1">Rezultāti!$A$3:$M$17</definedName>
    <definedName name="_xlnm.Print_Area" localSheetId="0">'Rezultātu lapa'!$A$1:$P$52</definedName>
  </definedNames>
  <calcPr calcId="152511"/>
</workbook>
</file>

<file path=xl/calcChain.xml><?xml version="1.0" encoding="utf-8"?>
<calcChain xmlns="http://schemas.openxmlformats.org/spreadsheetml/2006/main">
  <c r="C8" i="5" l="1"/>
  <c r="C8" i="2"/>
  <c r="C7" i="2"/>
  <c r="C13" i="2"/>
  <c r="C12" i="2"/>
  <c r="C11" i="2"/>
  <c r="C22" i="2"/>
  <c r="C21" i="2"/>
  <c r="C20" i="2"/>
  <c r="C18" i="2"/>
  <c r="C19" i="2"/>
  <c r="C17" i="2"/>
  <c r="C14" i="2"/>
  <c r="C6" i="2"/>
  <c r="B12" i="4"/>
  <c r="B13" i="4"/>
  <c r="B7" i="4"/>
  <c r="B10" i="4"/>
  <c r="B8" i="4"/>
  <c r="B11" i="4"/>
  <c r="B9" i="4"/>
  <c r="B9" i="7"/>
  <c r="F11" i="7"/>
  <c r="B13" i="7"/>
  <c r="F14" i="7"/>
  <c r="B10" i="7"/>
  <c r="F8" i="7"/>
  <c r="B14" i="7"/>
  <c r="F10" i="7"/>
  <c r="B12" i="7"/>
  <c r="F12" i="7"/>
  <c r="B8" i="7"/>
  <c r="B7" i="7"/>
  <c r="F9" i="7"/>
  <c r="F13" i="7"/>
  <c r="B11" i="7"/>
  <c r="B9" i="3"/>
  <c r="C9" i="3"/>
  <c r="D9" i="3"/>
  <c r="E9" i="3"/>
  <c r="F9" i="3"/>
  <c r="G9" i="3"/>
  <c r="H9" i="3"/>
  <c r="I9" i="3"/>
  <c r="B12" i="3"/>
  <c r="C12" i="3"/>
  <c r="D12" i="3"/>
  <c r="E12" i="3"/>
  <c r="F12" i="3"/>
  <c r="G12" i="3"/>
  <c r="H12" i="3"/>
  <c r="I12" i="3"/>
  <c r="B15" i="3"/>
  <c r="C15" i="3"/>
  <c r="D15" i="3"/>
  <c r="E15" i="3"/>
  <c r="F15" i="3"/>
  <c r="G15" i="3"/>
  <c r="H15" i="3"/>
  <c r="I15" i="3"/>
  <c r="B7" i="3"/>
  <c r="C7" i="3"/>
  <c r="D7" i="3"/>
  <c r="E7" i="3"/>
  <c r="F7" i="3"/>
  <c r="G7" i="3"/>
  <c r="H7" i="3"/>
  <c r="I7" i="3"/>
  <c r="B14" i="3"/>
  <c r="C14" i="3"/>
  <c r="D14" i="3"/>
  <c r="E14" i="3"/>
  <c r="F14" i="3"/>
  <c r="G14" i="3"/>
  <c r="H14" i="3"/>
  <c r="I14" i="3"/>
  <c r="B8" i="3"/>
  <c r="C8" i="3"/>
  <c r="D8" i="3"/>
  <c r="E8" i="3"/>
  <c r="F8" i="3"/>
  <c r="G8" i="3"/>
  <c r="H8" i="3"/>
  <c r="I8" i="3"/>
  <c r="B13" i="3"/>
  <c r="C13" i="3"/>
  <c r="D13" i="3"/>
  <c r="E13" i="3"/>
  <c r="F13" i="3"/>
  <c r="G13" i="3"/>
  <c r="H13" i="3"/>
  <c r="I13" i="3"/>
  <c r="B4" i="3"/>
  <c r="C4" i="3"/>
  <c r="D4" i="3"/>
  <c r="E4" i="3"/>
  <c r="F4" i="3"/>
  <c r="G4" i="3"/>
  <c r="H4" i="3"/>
  <c r="I4" i="3"/>
  <c r="B10" i="3"/>
  <c r="C10" i="3"/>
  <c r="D10" i="3"/>
  <c r="E10" i="3"/>
  <c r="F10" i="3"/>
  <c r="G10" i="3"/>
  <c r="H10" i="3"/>
  <c r="I10" i="3"/>
  <c r="B11" i="3"/>
  <c r="C11" i="3"/>
  <c r="D11" i="3"/>
  <c r="E11" i="3"/>
  <c r="F11" i="3"/>
  <c r="G11" i="3"/>
  <c r="H11" i="3"/>
  <c r="I11" i="3"/>
  <c r="B6" i="3"/>
  <c r="C6" i="3"/>
  <c r="D6" i="3"/>
  <c r="E6" i="3"/>
  <c r="F6" i="3"/>
  <c r="G6" i="3"/>
  <c r="H6" i="3"/>
  <c r="I6" i="3"/>
  <c r="B16" i="3"/>
  <c r="C16" i="3"/>
  <c r="D16" i="3"/>
  <c r="E16" i="3"/>
  <c r="F16" i="3"/>
  <c r="G16" i="3"/>
  <c r="H16" i="3"/>
  <c r="I16" i="3"/>
  <c r="B17" i="3"/>
  <c r="C17" i="3"/>
  <c r="D17" i="3"/>
  <c r="E17" i="3"/>
  <c r="F17" i="3"/>
  <c r="G17" i="3"/>
  <c r="H17" i="3"/>
  <c r="I17" i="3"/>
  <c r="C5" i="3"/>
  <c r="D5" i="3"/>
  <c r="E5" i="3"/>
  <c r="F5" i="3"/>
  <c r="G5" i="3"/>
  <c r="H5" i="3"/>
  <c r="I5" i="3"/>
  <c r="B5" i="3"/>
  <c r="F6" i="2"/>
  <c r="F7" i="2"/>
  <c r="F8" i="2"/>
  <c r="C5" i="5" l="1"/>
  <c r="C4" i="5"/>
  <c r="C6" i="5"/>
  <c r="C7" i="5"/>
  <c r="F22" i="2"/>
  <c r="F21" i="2"/>
  <c r="F18" i="2"/>
  <c r="F17" i="2"/>
  <c r="F19" i="2"/>
  <c r="F20" i="2"/>
  <c r="F11" i="4"/>
  <c r="F8" i="4"/>
  <c r="F10" i="4"/>
  <c r="F7" i="4"/>
  <c r="F12" i="4"/>
  <c r="F9" i="4"/>
  <c r="F13" i="4"/>
  <c r="K29" i="3"/>
  <c r="L29" i="3"/>
  <c r="M29" i="3"/>
  <c r="K30" i="3"/>
  <c r="L30" i="3"/>
  <c r="M30" i="3"/>
  <c r="K31" i="3"/>
  <c r="L31" i="3"/>
  <c r="M31" i="3"/>
  <c r="K32" i="3"/>
  <c r="L32" i="3"/>
  <c r="M32" i="3"/>
  <c r="K33" i="3"/>
  <c r="L33" i="3"/>
  <c r="M33" i="3"/>
  <c r="K34" i="3"/>
  <c r="L34" i="3"/>
  <c r="M34" i="3"/>
  <c r="K35" i="3"/>
  <c r="L35" i="3"/>
  <c r="M35" i="3"/>
  <c r="K36" i="3"/>
  <c r="L36" i="3"/>
  <c r="M36" i="3"/>
  <c r="C9" i="5" l="1"/>
  <c r="C10" i="5"/>
  <c r="F7" i="7"/>
  <c r="C11" i="5"/>
  <c r="F14" i="2"/>
  <c r="F13" i="2"/>
  <c r="F11" i="2"/>
  <c r="F12" i="2"/>
  <c r="J30" i="1"/>
  <c r="K30" i="1"/>
  <c r="L30" i="1"/>
  <c r="M30" i="1"/>
  <c r="J31" i="1"/>
  <c r="K31" i="1"/>
  <c r="L31" i="1"/>
  <c r="M31" i="1"/>
  <c r="J32" i="1"/>
  <c r="K32" i="1"/>
  <c r="L32" i="1"/>
  <c r="M32" i="1"/>
  <c r="J33" i="1"/>
  <c r="K33" i="1"/>
  <c r="L33" i="1"/>
  <c r="M33" i="1"/>
  <c r="J34" i="1"/>
  <c r="K34" i="1"/>
  <c r="L34" i="1"/>
  <c r="M34" i="1"/>
  <c r="J35" i="1"/>
  <c r="K35" i="1"/>
  <c r="L35" i="1"/>
  <c r="M35" i="1"/>
  <c r="J36" i="1"/>
  <c r="K36" i="1"/>
  <c r="L36" i="1"/>
  <c r="M36" i="1"/>
  <c r="J4" i="1"/>
  <c r="J5" i="3" s="1"/>
  <c r="K4" i="1"/>
  <c r="K5" i="3" s="1"/>
  <c r="L4" i="1"/>
  <c r="L5" i="3" s="1"/>
  <c r="M4" i="1"/>
  <c r="M5" i="3" s="1"/>
  <c r="J25" i="1"/>
  <c r="K25" i="1"/>
  <c r="L25" i="1"/>
  <c r="M25" i="1"/>
  <c r="M18" i="3" s="1"/>
  <c r="J5" i="1"/>
  <c r="J9" i="3" s="1"/>
  <c r="K5" i="1"/>
  <c r="K9" i="3" s="1"/>
  <c r="M5" i="1"/>
  <c r="M9" i="3" s="1"/>
  <c r="J12" i="1"/>
  <c r="J4" i="3" s="1"/>
  <c r="K12" i="1"/>
  <c r="K4" i="3" s="1"/>
  <c r="M12" i="1"/>
  <c r="J9" i="1"/>
  <c r="J14" i="3" s="1"/>
  <c r="K9" i="1"/>
  <c r="K14" i="3" s="1"/>
  <c r="M9" i="1"/>
  <c r="M14" i="3" s="1"/>
  <c r="J26" i="1"/>
  <c r="K26" i="1"/>
  <c r="L26" i="1"/>
  <c r="M26" i="1"/>
  <c r="M23" i="3" s="1"/>
  <c r="J20" i="1"/>
  <c r="K20" i="1"/>
  <c r="M20" i="1"/>
  <c r="J19" i="1"/>
  <c r="K19" i="1"/>
  <c r="M19" i="1"/>
  <c r="M26" i="3" s="1"/>
  <c r="J14" i="1"/>
  <c r="J11" i="3" s="1"/>
  <c r="K14" i="1"/>
  <c r="K11" i="3" s="1"/>
  <c r="M14" i="1"/>
  <c r="J27" i="1"/>
  <c r="K27" i="1"/>
  <c r="K27" i="3" s="1"/>
  <c r="L27" i="1"/>
  <c r="L27" i="3" s="1"/>
  <c r="M27" i="1"/>
  <c r="M27" i="3" s="1"/>
  <c r="J28" i="1"/>
  <c r="K28" i="1"/>
  <c r="K28" i="3" s="1"/>
  <c r="L28" i="1"/>
  <c r="L28" i="3" s="1"/>
  <c r="M28" i="1"/>
  <c r="M28" i="3" s="1"/>
  <c r="J29" i="1"/>
  <c r="K29" i="1"/>
  <c r="L29" i="1"/>
  <c r="M29" i="1"/>
  <c r="J10" i="1"/>
  <c r="J8" i="3" s="1"/>
  <c r="K10" i="1"/>
  <c r="K8" i="3" s="1"/>
  <c r="M10" i="1"/>
  <c r="M8" i="3" s="1"/>
  <c r="J23" i="1"/>
  <c r="K23" i="1"/>
  <c r="L23" i="1"/>
  <c r="N23" i="1"/>
  <c r="M23" i="1"/>
  <c r="M25" i="3" s="1"/>
  <c r="J15" i="1"/>
  <c r="J6" i="3" s="1"/>
  <c r="K15" i="1"/>
  <c r="K6" i="3" s="1"/>
  <c r="M15" i="1"/>
  <c r="M6" i="3" s="1"/>
  <c r="J16" i="1"/>
  <c r="J16" i="3" s="1"/>
  <c r="K16" i="1"/>
  <c r="K16" i="3" s="1"/>
  <c r="M16" i="1"/>
  <c r="J17" i="1"/>
  <c r="J17" i="3" s="1"/>
  <c r="K17" i="1"/>
  <c r="K17" i="3" s="1"/>
  <c r="M17" i="1"/>
  <c r="J18" i="1"/>
  <c r="K18" i="1"/>
  <c r="L18" i="1"/>
  <c r="M18" i="1"/>
  <c r="J21" i="1"/>
  <c r="K21" i="1"/>
  <c r="M21" i="1"/>
  <c r="J24" i="1"/>
  <c r="K24" i="1"/>
  <c r="L24" i="1"/>
  <c r="N24" i="1"/>
  <c r="M24" i="1"/>
  <c r="J11" i="1"/>
  <c r="J13" i="3" s="1"/>
  <c r="K11" i="1"/>
  <c r="K13" i="3" s="1"/>
  <c r="M11" i="1"/>
  <c r="M13" i="3" s="1"/>
  <c r="J6" i="1"/>
  <c r="J12" i="3" s="1"/>
  <c r="K6" i="1"/>
  <c r="K12" i="3" s="1"/>
  <c r="M6" i="1"/>
  <c r="M12" i="3" s="1"/>
  <c r="J13" i="1"/>
  <c r="J10" i="3" s="1"/>
  <c r="K13" i="1"/>
  <c r="K10" i="3" s="1"/>
  <c r="M13" i="1"/>
  <c r="M10" i="3" s="1"/>
  <c r="J7" i="1"/>
  <c r="J15" i="3" s="1"/>
  <c r="K7" i="1"/>
  <c r="K15" i="3" s="1"/>
  <c r="M7" i="1"/>
  <c r="M15" i="3" s="1"/>
  <c r="J22" i="1"/>
  <c r="K22" i="1"/>
  <c r="M22" i="1"/>
  <c r="J8" i="1"/>
  <c r="J7" i="3" s="1"/>
  <c r="K8" i="1"/>
  <c r="K7" i="3" s="1"/>
  <c r="M8" i="1"/>
  <c r="D45" i="3"/>
  <c r="D47" i="3"/>
  <c r="D51" i="3"/>
  <c r="D43" i="3"/>
  <c r="D50" i="3"/>
  <c r="D49" i="3"/>
  <c r="D48" i="3"/>
  <c r="D46" i="3"/>
  <c r="D52" i="3"/>
  <c r="D44" i="3"/>
  <c r="L9" i="1"/>
  <c r="L14" i="3" s="1"/>
  <c r="L22" i="1"/>
  <c r="N22" i="1"/>
  <c r="L11" i="1"/>
  <c r="L13" i="3" s="1"/>
  <c r="L17" i="1"/>
  <c r="L17" i="3" s="1"/>
  <c r="L15" i="1"/>
  <c r="L6" i="3" s="1"/>
  <c r="L5" i="1"/>
  <c r="L9" i="3" s="1"/>
  <c r="L13" i="1"/>
  <c r="L10" i="3" s="1"/>
  <c r="N13" i="1"/>
  <c r="L10" i="1"/>
  <c r="L8" i="3" s="1"/>
  <c r="L8" i="1"/>
  <c r="L7" i="3" s="1"/>
  <c r="N17" i="1"/>
  <c r="N8" i="1"/>
  <c r="M24" i="3" l="1"/>
  <c r="M17" i="3"/>
  <c r="M19" i="3"/>
  <c r="M16" i="3"/>
  <c r="M20" i="3"/>
  <c r="M11" i="3"/>
  <c r="M21" i="3"/>
  <c r="M4" i="3"/>
  <c r="M22" i="3"/>
  <c r="M7" i="3"/>
  <c r="L21" i="1"/>
  <c r="L20" i="1"/>
  <c r="L19" i="1"/>
  <c r="N18" i="1"/>
  <c r="L16" i="1"/>
  <c r="L16" i="3" s="1"/>
  <c r="L12" i="1"/>
  <c r="L4" i="3" s="1"/>
  <c r="L14" i="1"/>
  <c r="L11" i="3" s="1"/>
  <c r="N11" i="1"/>
  <c r="L7" i="1"/>
  <c r="L15" i="3" s="1"/>
  <c r="L6" i="1"/>
  <c r="L12" i="3" s="1"/>
  <c r="N35" i="3"/>
  <c r="N15" i="1"/>
  <c r="N16" i="1"/>
  <c r="N34" i="3" l="1"/>
  <c r="N21" i="1"/>
  <c r="N36" i="3"/>
  <c r="N7" i="1"/>
  <c r="N6" i="1"/>
  <c r="N7" i="3"/>
  <c r="N5" i="3"/>
  <c r="N10" i="3"/>
  <c r="N27" i="3"/>
  <c r="N8" i="3"/>
  <c r="N12" i="3"/>
  <c r="N29" i="3"/>
  <c r="N13" i="3"/>
  <c r="N30" i="3"/>
  <c r="N11" i="3"/>
  <c r="N15" i="3"/>
  <c r="N28" i="3"/>
  <c r="N31" i="3"/>
  <c r="N32" i="3"/>
  <c r="N37" i="3" l="1"/>
  <c r="N33" i="3"/>
  <c r="N38" i="3"/>
  <c r="N18" i="3"/>
  <c r="N14" i="3"/>
  <c r="N21" i="3"/>
  <c r="N16" i="3"/>
  <c r="N26" i="3"/>
  <c r="N25" i="3"/>
  <c r="N23" i="3"/>
  <c r="N24" i="3"/>
  <c r="N22" i="3"/>
  <c r="N19" i="3"/>
  <c r="N17" i="3"/>
  <c r="N20" i="3"/>
  <c r="N6" i="3"/>
  <c r="N4" i="3"/>
</calcChain>
</file>

<file path=xl/sharedStrings.xml><?xml version="1.0" encoding="utf-8"?>
<sst xmlns="http://schemas.openxmlformats.org/spreadsheetml/2006/main" count="147" uniqueCount="77">
  <si>
    <t>Vieta</t>
  </si>
  <si>
    <t>Vārds, Uzvārds</t>
  </si>
  <si>
    <t>Kods</t>
  </si>
  <si>
    <t>HDC</t>
  </si>
  <si>
    <t>1. sp.</t>
  </si>
  <si>
    <t>2. sp.</t>
  </si>
  <si>
    <t>3. sp.</t>
  </si>
  <si>
    <t>4. sp.</t>
  </si>
  <si>
    <t>5. sp.</t>
  </si>
  <si>
    <t>Spēļu summa</t>
  </si>
  <si>
    <t>Summa</t>
  </si>
  <si>
    <t>Starpība</t>
  </si>
  <si>
    <t>HDC summa</t>
  </si>
  <si>
    <t>Vidējais</t>
  </si>
  <si>
    <t xml:space="preserve"> </t>
  </si>
  <si>
    <t xml:space="preserve">kvalifikācijas spēļu rezultāti </t>
  </si>
  <si>
    <t>pēc 4 spēlem</t>
  </si>
  <si>
    <t>Pāris</t>
  </si>
  <si>
    <t>Pāru turnīrs</t>
  </si>
  <si>
    <t>Kopā</t>
  </si>
  <si>
    <t>8 vieta</t>
  </si>
  <si>
    <t>7 vieta</t>
  </si>
  <si>
    <t>6 vieta</t>
  </si>
  <si>
    <t>5 vieta</t>
  </si>
  <si>
    <t>4 vieta</t>
  </si>
  <si>
    <t>3 vieta</t>
  </si>
  <si>
    <t>2 vieta</t>
  </si>
  <si>
    <t>1 vieta</t>
  </si>
  <si>
    <t>Vārds uzvārds</t>
  </si>
  <si>
    <t>Nr</t>
  </si>
  <si>
    <t>Toms Pultraks</t>
  </si>
  <si>
    <t>SPELE</t>
  </si>
  <si>
    <t>Meneša Amatieru 9 PIN Čempions</t>
  </si>
  <si>
    <t>LAST CHANCE</t>
  </si>
  <si>
    <t>Vards, uzvārds</t>
  </si>
  <si>
    <t>Rezultāts</t>
  </si>
  <si>
    <t>celiņš</t>
  </si>
  <si>
    <t>DESPERADO</t>
  </si>
  <si>
    <t>CROSS LINE NAV</t>
  </si>
  <si>
    <t>08A</t>
  </si>
  <si>
    <t>05A</t>
  </si>
  <si>
    <t>06B</t>
  </si>
  <si>
    <t>07A</t>
  </si>
  <si>
    <t>09A</t>
  </si>
  <si>
    <t>05B</t>
  </si>
  <si>
    <t>08B</t>
  </si>
  <si>
    <t>09B</t>
  </si>
  <si>
    <t>06A</t>
  </si>
  <si>
    <t>Artūrs Perepjolkins</t>
  </si>
  <si>
    <t>Mārtiņš Vilnis</t>
  </si>
  <si>
    <t>Artemijs Hudjakovs</t>
  </si>
  <si>
    <t>Edgars Poišs</t>
  </si>
  <si>
    <t>Jānis Zalītis</t>
  </si>
  <si>
    <t>07B</t>
  </si>
  <si>
    <t>X</t>
  </si>
  <si>
    <t>Vladimirs Pribiļevs</t>
  </si>
  <si>
    <t>04A</t>
  </si>
  <si>
    <t>Sergejs Ļeonovs</t>
  </si>
  <si>
    <t>03A</t>
  </si>
  <si>
    <t>Aleksandrs Perlovs</t>
  </si>
  <si>
    <t>Veronika Hudjakova</t>
  </si>
  <si>
    <t>Inokentijs Hudjakovs</t>
  </si>
  <si>
    <t>Vladislavs Saveļjevs</t>
  </si>
  <si>
    <t>Kristaps Liecinieks</t>
  </si>
  <si>
    <t>Nikolajs Tkačenko</t>
  </si>
  <si>
    <t>03B</t>
  </si>
  <si>
    <t>Kristīne Seile</t>
  </si>
  <si>
    <t>Sigutis Briedis</t>
  </si>
  <si>
    <t>Olga Morozova</t>
  </si>
  <si>
    <t>Artūrs Zavjalovs</t>
  </si>
  <si>
    <t>Oktobra FINĀLS</t>
  </si>
  <si>
    <t>Sergejs Meņšikovs</t>
  </si>
  <si>
    <t>Maksims Jefimovs</t>
  </si>
  <si>
    <t>Jeļena Šorohova</t>
  </si>
  <si>
    <t>Jānis Bojārs</t>
  </si>
  <si>
    <t>Maksims Gerasimenko</t>
  </si>
  <si>
    <t>10A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</si>
</sst>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0"/>
  </numFmts>
  <fonts count="45">
    <font>
      <sz val="10"/>
      <name val="Arial"/>
      <charset val="186"/>
    </font>
    <font>
      <sz val="12"/>
      <name val="Arial"/>
      <family val="2"/>
    </font>
    <font>
      <b/>
      <sz val="12"/>
      <name val="Arial"/>
      <family val="2"/>
    </font>
    <font>
      <b/>
      <sz val="12"/>
      <name val="Verdana"/>
      <family val="2"/>
    </font>
    <font>
      <b/>
      <sz val="15"/>
      <color indexed="8"/>
      <name val="Verdana"/>
      <family val="2"/>
    </font>
    <font>
      <b/>
      <sz val="10"/>
      <name val="Arial"/>
      <family val="2"/>
    </font>
    <font>
      <sz val="34"/>
      <color indexed="10"/>
      <name val="Arial"/>
      <family val="2"/>
    </font>
    <font>
      <b/>
      <i/>
      <sz val="12"/>
      <name val="Arial"/>
      <family val="2"/>
      <charset val="186"/>
    </font>
    <font>
      <b/>
      <i/>
      <sz val="15"/>
      <color indexed="10"/>
      <name val="Arial Black"/>
      <family val="2"/>
      <charset val="186"/>
    </font>
    <font>
      <b/>
      <sz val="20"/>
      <name val="Arial Black"/>
      <family val="2"/>
      <charset val="186"/>
    </font>
    <font>
      <b/>
      <sz val="16"/>
      <name val="Arial"/>
      <family val="2"/>
      <charset val="186"/>
    </font>
    <font>
      <b/>
      <sz val="12"/>
      <color indexed="10"/>
      <name val="Arial"/>
      <family val="2"/>
    </font>
    <font>
      <sz val="8"/>
      <name val="Arial"/>
      <family val="2"/>
    </font>
    <font>
      <b/>
      <sz val="36"/>
      <color indexed="10"/>
      <name val="Arial"/>
      <family val="2"/>
      <charset val="186"/>
    </font>
    <font>
      <b/>
      <i/>
      <sz val="14"/>
      <name val="Arial"/>
      <family val="2"/>
      <charset val="186"/>
    </font>
    <font>
      <b/>
      <sz val="16"/>
      <color indexed="8"/>
      <name val="Verdana"/>
      <family val="2"/>
    </font>
    <font>
      <b/>
      <sz val="18"/>
      <color indexed="8"/>
      <name val="Verdana"/>
      <family val="2"/>
    </font>
    <font>
      <b/>
      <i/>
      <sz val="15"/>
      <color indexed="8"/>
      <name val="Arial Black"/>
      <family val="2"/>
      <charset val="186"/>
    </font>
    <font>
      <b/>
      <sz val="16"/>
      <color indexed="18"/>
      <name val="Arial"/>
      <family val="2"/>
      <charset val="186"/>
    </font>
    <font>
      <b/>
      <sz val="16"/>
      <name val="Arial"/>
      <family val="2"/>
      <charset val="204"/>
    </font>
    <font>
      <b/>
      <sz val="16"/>
      <color indexed="10"/>
      <name val="Arial"/>
      <family val="2"/>
      <charset val="186"/>
    </font>
    <font>
      <b/>
      <sz val="14"/>
      <color indexed="8"/>
      <name val="CentSchbook TL"/>
      <family val="1"/>
      <charset val="186"/>
    </font>
    <font>
      <sz val="10"/>
      <name val="Arial"/>
      <family val="2"/>
      <charset val="204"/>
    </font>
    <font>
      <i/>
      <sz val="10"/>
      <name val="Arial"/>
      <family val="2"/>
    </font>
    <font>
      <b/>
      <sz val="8"/>
      <name val="Arial"/>
      <family val="2"/>
    </font>
    <font>
      <b/>
      <sz val="14"/>
      <color theme="1"/>
      <name val="CentSchbook TL"/>
      <family val="1"/>
      <charset val="186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  <charset val="186"/>
    </font>
    <font>
      <sz val="12"/>
      <color theme="1"/>
      <name val="Verdana"/>
      <family val="2"/>
      <charset val="204"/>
    </font>
    <font>
      <sz val="10"/>
      <color theme="1"/>
      <name val="Arial"/>
      <family val="2"/>
      <charset val="204"/>
    </font>
    <font>
      <sz val="14"/>
      <color theme="1"/>
      <name val="CentSchbook TL"/>
      <family val="1"/>
      <charset val="186"/>
    </font>
    <font>
      <b/>
      <sz val="12"/>
      <color theme="1"/>
      <name val="Verdana"/>
      <family val="2"/>
      <charset val="204"/>
    </font>
    <font>
      <b/>
      <sz val="12"/>
      <color theme="1"/>
      <name val="Arial"/>
      <family val="2"/>
    </font>
    <font>
      <b/>
      <sz val="12"/>
      <color theme="1"/>
      <name val="Arial"/>
      <family val="2"/>
      <charset val="204"/>
    </font>
    <font>
      <b/>
      <sz val="28"/>
      <color rgb="FFFF0000"/>
      <name val="Verdana"/>
      <family val="2"/>
    </font>
    <font>
      <b/>
      <i/>
      <sz val="20"/>
      <color rgb="FFFF0000"/>
      <name val="Verdana"/>
      <family val="2"/>
    </font>
    <font>
      <b/>
      <i/>
      <sz val="24"/>
      <color rgb="FF0000FF"/>
      <name val="Verdana"/>
      <family val="2"/>
    </font>
    <font>
      <b/>
      <i/>
      <sz val="28"/>
      <color rgb="FFFF0000"/>
      <name val="Verdana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Verdana"/>
      <family val="2"/>
      <charset val="204"/>
    </font>
    <font>
      <sz val="12"/>
      <color theme="1"/>
      <name val="Arial"/>
      <family val="2"/>
    </font>
    <font>
      <b/>
      <sz val="12"/>
      <color rgb="FFFF0000"/>
      <name val="Arial"/>
      <family val="2"/>
      <charset val="204"/>
    </font>
    <font>
      <b/>
      <sz val="15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5" fillId="0" borderId="0" xfId="0" applyFont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" fontId="8" fillId="2" borderId="1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/>
    </xf>
    <xf numFmtId="0" fontId="15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6" fillId="0" borderId="19" xfId="0" applyFont="1" applyBorder="1" applyAlignment="1">
      <alignment horizontal="center" vertical="center"/>
    </xf>
    <xf numFmtId="0" fontId="18" fillId="3" borderId="2" xfId="0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textRotation="90"/>
    </xf>
    <xf numFmtId="0" fontId="20" fillId="0" borderId="2" xfId="0" applyFont="1" applyBorder="1" applyAlignment="1">
      <alignment vertical="center"/>
    </xf>
    <xf numFmtId="1" fontId="25" fillId="5" borderId="2" xfId="0" applyNumberFormat="1" applyFont="1" applyFill="1" applyBorder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27" fillId="0" borderId="20" xfId="0" applyFont="1" applyBorder="1" applyAlignment="1">
      <alignment horizontal="left" vertical="center"/>
    </xf>
    <xf numFmtId="0" fontId="26" fillId="0" borderId="11" xfId="0" applyFont="1" applyBorder="1" applyAlignment="1">
      <alignment horizontal="center" vertical="center" wrapText="1"/>
    </xf>
    <xf numFmtId="1" fontId="27" fillId="0" borderId="20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2" fillId="0" borderId="0" xfId="0" applyFont="1"/>
    <xf numFmtId="0" fontId="28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/>
    </xf>
    <xf numFmtId="1" fontId="31" fillId="5" borderId="2" xfId="0" applyNumberFormat="1" applyFont="1" applyFill="1" applyBorder="1" applyAlignment="1">
      <alignment horizontal="center"/>
    </xf>
    <xf numFmtId="0" fontId="3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right"/>
    </xf>
    <xf numFmtId="0" fontId="27" fillId="0" borderId="2" xfId="0" applyFont="1" applyBorder="1" applyAlignment="1">
      <alignment horizontal="center" vertical="center"/>
    </xf>
    <xf numFmtId="0" fontId="35" fillId="0" borderId="0" xfId="0" applyFont="1" applyAlignment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36" fillId="0" borderId="0" xfId="0" applyFont="1" applyAlignment="1"/>
    <xf numFmtId="0" fontId="37" fillId="0" borderId="0" xfId="0" applyFont="1" applyAlignment="1"/>
    <xf numFmtId="0" fontId="38" fillId="0" borderId="0" xfId="0" applyFont="1" applyAlignment="1"/>
    <xf numFmtId="0" fontId="23" fillId="0" borderId="0" xfId="0" applyFont="1"/>
    <xf numFmtId="0" fontId="2" fillId="6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9" fillId="7" borderId="2" xfId="0" applyFont="1" applyFill="1" applyBorder="1" applyAlignment="1">
      <alignment horizontal="center"/>
    </xf>
    <xf numFmtId="0" fontId="39" fillId="6" borderId="2" xfId="0" applyFont="1" applyFill="1" applyBorder="1" applyAlignment="1">
      <alignment horizontal="center"/>
    </xf>
    <xf numFmtId="0" fontId="39" fillId="0" borderId="2" xfId="0" applyFont="1" applyBorder="1" applyAlignment="1">
      <alignment horizontal="left"/>
    </xf>
    <xf numFmtId="0" fontId="40" fillId="0" borderId="2" xfId="0" applyFont="1" applyBorder="1" applyAlignment="1">
      <alignment horizontal="center"/>
    </xf>
    <xf numFmtId="0" fontId="41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left"/>
    </xf>
    <xf numFmtId="0" fontId="42" fillId="0" borderId="2" xfId="0" applyFont="1" applyBorder="1" applyAlignment="1">
      <alignment horizontal="center"/>
    </xf>
    <xf numFmtId="0" fontId="43" fillId="0" borderId="2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4" borderId="24" xfId="0" applyFont="1" applyFill="1" applyBorder="1" applyAlignment="1">
      <alignment horizontal="center" vertical="center" textRotation="90"/>
    </xf>
    <xf numFmtId="0" fontId="13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5" fillId="0" borderId="24" xfId="0" applyFont="1" applyBorder="1" applyAlignment="1">
      <alignment horizontal="center" vertical="center" textRotation="90"/>
    </xf>
    <xf numFmtId="0" fontId="24" fillId="0" borderId="24" xfId="0" applyFont="1" applyBorder="1" applyAlignment="1">
      <alignment horizontal="center" vertical="center" textRotation="90"/>
    </xf>
    <xf numFmtId="0" fontId="44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</xdr:row>
      <xdr:rowOff>47625</xdr:rowOff>
    </xdr:from>
    <xdr:to>
      <xdr:col>9</xdr:col>
      <xdr:colOff>523875</xdr:colOff>
      <xdr:row>2</xdr:row>
      <xdr:rowOff>323850</xdr:rowOff>
    </xdr:to>
    <xdr:sp macro="" textlink="">
      <xdr:nvSpPr>
        <xdr:cNvPr id="2049" name="WordArt 1"/>
        <xdr:cNvSpPr>
          <a:spLocks noChangeArrowheads="1" noChangeShapeType="1" noTextEdit="1"/>
        </xdr:cNvSpPr>
      </xdr:nvSpPr>
      <xdr:spPr bwMode="auto">
        <a:xfrm>
          <a:off x="7934325" y="8001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57150</xdr:rowOff>
    </xdr:from>
    <xdr:to>
      <xdr:col>10</xdr:col>
      <xdr:colOff>542925</xdr:colOff>
      <xdr:row>2</xdr:row>
      <xdr:rowOff>333375</xdr:rowOff>
    </xdr:to>
    <xdr:sp macro="" textlink="">
      <xdr:nvSpPr>
        <xdr:cNvPr id="2051" name="WordArt 3"/>
        <xdr:cNvSpPr>
          <a:spLocks noChangeArrowheads="1" noChangeShapeType="1" noTextEdit="1"/>
        </xdr:cNvSpPr>
      </xdr:nvSpPr>
      <xdr:spPr bwMode="auto">
        <a:xfrm>
          <a:off x="8620125" y="80962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</xdr:row>
      <xdr:rowOff>47625</xdr:rowOff>
    </xdr:from>
    <xdr:to>
      <xdr:col>9</xdr:col>
      <xdr:colOff>523875</xdr:colOff>
      <xdr:row>2</xdr:row>
      <xdr:rowOff>323850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6296025" y="63817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11</xdr:col>
      <xdr:colOff>9525</xdr:colOff>
      <xdr:row>2</xdr:row>
      <xdr:rowOff>85725</xdr:rowOff>
    </xdr:from>
    <xdr:to>
      <xdr:col>11</xdr:col>
      <xdr:colOff>733425</xdr:colOff>
      <xdr:row>2</xdr:row>
      <xdr:rowOff>361950</xdr:rowOff>
    </xdr:to>
    <xdr:sp macro="" textlink="">
      <xdr:nvSpPr>
        <xdr:cNvPr id="1027" name="WordArt 3"/>
        <xdr:cNvSpPr>
          <a:spLocks noChangeArrowheads="1" noChangeShapeType="1" noTextEdit="1"/>
        </xdr:cNvSpPr>
      </xdr:nvSpPr>
      <xdr:spPr bwMode="auto">
        <a:xfrm>
          <a:off x="7534275" y="676275"/>
          <a:ext cx="72390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57150</xdr:rowOff>
    </xdr:from>
    <xdr:to>
      <xdr:col>10</xdr:col>
      <xdr:colOff>542925</xdr:colOff>
      <xdr:row>2</xdr:row>
      <xdr:rowOff>333375</xdr:rowOff>
    </xdr:to>
    <xdr:sp macro="" textlink="">
      <xdr:nvSpPr>
        <xdr:cNvPr id="1026" name="WordArt 2"/>
        <xdr:cNvSpPr>
          <a:spLocks noChangeArrowheads="1" noChangeShapeType="1" noTextEdit="1"/>
        </xdr:cNvSpPr>
      </xdr:nvSpPr>
      <xdr:spPr bwMode="auto">
        <a:xfrm>
          <a:off x="6962775" y="6477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2" name="WordArt 9"/>
        <xdr:cNvSpPr>
          <a:spLocks noChangeArrowheads="1" noChangeShapeType="1" noTextEdit="1"/>
        </xdr:cNvSpPr>
      </xdr:nvSpPr>
      <xdr:spPr bwMode="auto">
        <a:xfrm>
          <a:off x="5362575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3" name="WordArt 11"/>
        <xdr:cNvSpPr>
          <a:spLocks noChangeArrowheads="1" noChangeShapeType="1" noTextEdit="1"/>
        </xdr:cNvSpPr>
      </xdr:nvSpPr>
      <xdr:spPr bwMode="auto">
        <a:xfrm>
          <a:off x="5362575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140" name="WordArt 9"/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41" name="WordArt 11"/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142" name="WordArt 9"/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43" name="WordArt 11"/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144" name="WordArt 9"/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45" name="WordArt 11"/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146" name="WordArt 9"/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47" name="WordArt 11"/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148" name="WordArt 9"/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49" name="WordArt 11"/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150" name="WordArt 9"/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51" name="WordArt 11"/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152" name="WordArt 9"/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53" name="WordArt 11"/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78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79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80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81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82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83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84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85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86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87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88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89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90" name="WordArt 9"/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91" name="WordArt 11"/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8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9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0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1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2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3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4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5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6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7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8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9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0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1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2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3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4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5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6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7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8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9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80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81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82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83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84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85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86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87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88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89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90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91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92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93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94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95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10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11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12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13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14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15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16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17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18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19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20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21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422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23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94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95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96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97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98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99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00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01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02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03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04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05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06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07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4105" name="WordArt 9"/>
        <xdr:cNvSpPr>
          <a:spLocks noChangeArrowheads="1" noChangeShapeType="1" noTextEdit="1"/>
        </xdr:cNvSpPr>
      </xdr:nvSpPr>
      <xdr:spPr bwMode="auto">
        <a:xfrm>
          <a:off x="5257800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4107" name="WordArt 11"/>
        <xdr:cNvSpPr>
          <a:spLocks noChangeArrowheads="1" noChangeShapeType="1" noTextEdit="1"/>
        </xdr:cNvSpPr>
      </xdr:nvSpPr>
      <xdr:spPr bwMode="auto">
        <a:xfrm>
          <a:off x="5257800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34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35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36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37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64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65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66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67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68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69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0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71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2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73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4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75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6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77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8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79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80" name="WordArt 9"/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81" name="WordArt 11"/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14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15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16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17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0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1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2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3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4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5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6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7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8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9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2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3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4" name="WordArt 9"/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5" name="WordArt 11"/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7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7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7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7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7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7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8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8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8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8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8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8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8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8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8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8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90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91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0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0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0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0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1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1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1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1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1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1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1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1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1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1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2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2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2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2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24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25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82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2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83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3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83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3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83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3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83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3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83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3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84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4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84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4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84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4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84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4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84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4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85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5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85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5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85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5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85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5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85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5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86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6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86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6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86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6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86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6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86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6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87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7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87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7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87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7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87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7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878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79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880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81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882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83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884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85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886" name="WordArt 9"/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87" name="WordArt 11"/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888" name="WordArt 9"/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89" name="WordArt 11"/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89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89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89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89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89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89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0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0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0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0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0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0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0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0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0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0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1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1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1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1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1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1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1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1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1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1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2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2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2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2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2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2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2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2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2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2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3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3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3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3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3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3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3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3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3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3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4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4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4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4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4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4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4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4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4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4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5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5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5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5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5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5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5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5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5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5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6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6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6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6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6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6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6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6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6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6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7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7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7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7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7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7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7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7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7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7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8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8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8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8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8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8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8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8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8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8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9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9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9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9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9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9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9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9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9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199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0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0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0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0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0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0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0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0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0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0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1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1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1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1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1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1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1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1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1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1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2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2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2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2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2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2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2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2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2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2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3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3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3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3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3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3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3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3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3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3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4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4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4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4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44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45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46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47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48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49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50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51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52" name="WordArt 9"/>
        <xdr:cNvSpPr>
          <a:spLocks noChangeArrowheads="1" noChangeShapeType="1" noTextEdit="1"/>
        </xdr:cNvSpPr>
      </xdr:nvSpPr>
      <xdr:spPr bwMode="auto">
        <a:xfrm>
          <a:off x="5359977" y="30003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053" name="WordArt 11"/>
        <xdr:cNvSpPr>
          <a:spLocks noChangeArrowheads="1" noChangeShapeType="1" noTextEdit="1"/>
        </xdr:cNvSpPr>
      </xdr:nvSpPr>
      <xdr:spPr bwMode="auto">
        <a:xfrm>
          <a:off x="5359977" y="30099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0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0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0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0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0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0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1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1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1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1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1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1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1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1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1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1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2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2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2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2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2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2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2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2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2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2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3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3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3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3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3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3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3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3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3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3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4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4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4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4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4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4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4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4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4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4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5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5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5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5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5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5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5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5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5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5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6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6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6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6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6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6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6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6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6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6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7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7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7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7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7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7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7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7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7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7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8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8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8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8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8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8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8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8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8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8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9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9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9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9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9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9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9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9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9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9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0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0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0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0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0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0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0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0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0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0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1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1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1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1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1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1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1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1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1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1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2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2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2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2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24" name="WordArt 9"/>
        <xdr:cNvSpPr>
          <a:spLocks noChangeArrowheads="1" noChangeShapeType="1" noTextEdit="1"/>
        </xdr:cNvSpPr>
      </xdr:nvSpPr>
      <xdr:spPr bwMode="auto">
        <a:xfrm>
          <a:off x="5359977" y="1130011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25" name="WordArt 11"/>
        <xdr:cNvSpPr>
          <a:spLocks noChangeArrowheads="1" noChangeShapeType="1" noTextEdit="1"/>
        </xdr:cNvSpPr>
      </xdr:nvSpPr>
      <xdr:spPr bwMode="auto">
        <a:xfrm>
          <a:off x="5359977" y="1139536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0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0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0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0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0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0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1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1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1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1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1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1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1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1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1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1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2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2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2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2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2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2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2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2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2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2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3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3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3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3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3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3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3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3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3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3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4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4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4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4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4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4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4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4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4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4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5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5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5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5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5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5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5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5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5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5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6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6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6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6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6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6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6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6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6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6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7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7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7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7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7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7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7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7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7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7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8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8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8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8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8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8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8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8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8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8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9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9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9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9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9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9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9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9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9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39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40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40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40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40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40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40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40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40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40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40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41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41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41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41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414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415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416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417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418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419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420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421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422" name="WordArt 9"/>
        <xdr:cNvSpPr>
          <a:spLocks noChangeArrowheads="1" noChangeShapeType="1" noTextEdit="1"/>
        </xdr:cNvSpPr>
      </xdr:nvSpPr>
      <xdr:spPr bwMode="auto">
        <a:xfrm>
          <a:off x="5359977" y="133783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0</xdr:rowOff>
    </xdr:from>
    <xdr:to>
      <xdr:col>5</xdr:col>
      <xdr:colOff>0</xdr:colOff>
      <xdr:row>7</xdr:row>
      <xdr:rowOff>0</xdr:rowOff>
    </xdr:to>
    <xdr:sp macro="" textlink="">
      <xdr:nvSpPr>
        <xdr:cNvPr id="2423" name="WordArt 11"/>
        <xdr:cNvSpPr>
          <a:spLocks noChangeArrowheads="1" noChangeShapeType="1" noTextEdit="1"/>
        </xdr:cNvSpPr>
      </xdr:nvSpPr>
      <xdr:spPr bwMode="auto">
        <a:xfrm>
          <a:off x="5359977" y="134735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7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7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7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7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7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7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7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7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7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7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7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7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7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7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7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7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7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7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8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1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1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1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1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1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1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1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1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1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1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1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1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5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5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6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7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8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8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29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30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0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2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2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2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2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2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2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2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2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3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4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4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5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5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5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5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5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5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5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5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5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5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5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5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5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5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5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5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5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5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5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5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5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5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5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5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5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5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5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5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5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5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5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5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5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5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5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5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5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5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5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6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6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7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75694" name="AutoShape 7"/>
        <xdr:cNvSpPr>
          <a:spLocks noChangeArrowheads="1"/>
        </xdr:cNvSpPr>
      </xdr:nvSpPr>
      <xdr:spPr bwMode="auto">
        <a:xfrm rot="5400000" flipH="1">
          <a:off x="304800" y="-304800"/>
          <a:ext cx="0" cy="609600"/>
        </a:xfrm>
        <a:prstGeom prst="curvedUpArrow">
          <a:avLst>
            <a:gd name="adj1" fmla="val -2147483648"/>
            <a:gd name="adj2" fmla="val -2147483648"/>
            <a:gd name="adj3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75695" name="AutoShape 8"/>
        <xdr:cNvSpPr>
          <a:spLocks noChangeArrowheads="1"/>
        </xdr:cNvSpPr>
      </xdr:nvSpPr>
      <xdr:spPr bwMode="auto">
        <a:xfrm rot="5400000" flipH="1">
          <a:off x="304800" y="-304800"/>
          <a:ext cx="0" cy="609600"/>
        </a:xfrm>
        <a:prstGeom prst="curvedUpArrow">
          <a:avLst>
            <a:gd name="adj1" fmla="val -2147483648"/>
            <a:gd name="adj2" fmla="val -2147483648"/>
            <a:gd name="adj3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showOutlineSymbols="0" view="pageBreakPreview" zoomScale="60" zoomScaleNormal="70" workbookViewId="0">
      <selection activeCell="C55" sqref="C55"/>
    </sheetView>
  </sheetViews>
  <sheetFormatPr defaultRowHeight="12.75" outlineLevelCol="1"/>
  <cols>
    <col min="1" max="1" width="9.42578125" style="2" bestFit="1" customWidth="1"/>
    <col min="2" max="2" width="44.85546875" bestFit="1" customWidth="1"/>
    <col min="3" max="3" width="11.5703125" style="2" bestFit="1" customWidth="1" outlineLevel="1"/>
    <col min="4" max="4" width="9.7109375" style="5" customWidth="1" collapsed="1"/>
    <col min="5" max="7" width="8" style="5" customWidth="1" outlineLevel="1"/>
    <col min="8" max="9" width="8.42578125" style="5" bestFit="1" customWidth="1" outlineLevel="1"/>
    <col min="10" max="10" width="10.5703125" style="5" bestFit="1" customWidth="1"/>
    <col min="11" max="11" width="9.7109375" style="2" customWidth="1"/>
    <col min="12" max="12" width="10.85546875" style="2" bestFit="1" customWidth="1"/>
    <col min="13" max="13" width="11" style="2" customWidth="1"/>
    <col min="14" max="14" width="11.5703125" style="2" customWidth="1"/>
    <col min="15" max="15" width="9.140625" hidden="1" customWidth="1"/>
    <col min="16" max="16" width="3.7109375" customWidth="1"/>
    <col min="17" max="17" width="9.28515625" bestFit="1" customWidth="1"/>
    <col min="18" max="18" width="37.42578125" bestFit="1" customWidth="1"/>
    <col min="19" max="19" width="12.5703125" bestFit="1" customWidth="1"/>
    <col min="20" max="20" width="19.140625" bestFit="1" customWidth="1"/>
  </cols>
  <sheetData>
    <row r="1" spans="1:20" ht="42" customHeight="1">
      <c r="A1" s="103" t="s">
        <v>32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20" ht="7.5" customHeight="1" thickBot="1">
      <c r="S2" s="2"/>
      <c r="T2" s="2"/>
    </row>
    <row r="3" spans="1:20" ht="42" customHeight="1" thickBot="1">
      <c r="A3" s="32" t="s">
        <v>0</v>
      </c>
      <c r="B3" s="3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  <c r="K3" s="33" t="s">
        <v>12</v>
      </c>
      <c r="L3" s="33" t="s">
        <v>10</v>
      </c>
      <c r="M3" s="34" t="s">
        <v>13</v>
      </c>
      <c r="N3" s="35" t="s">
        <v>11</v>
      </c>
    </row>
    <row r="4" spans="1:20" s="11" customFormat="1" ht="28.5" customHeight="1">
      <c r="A4" s="36">
        <v>1</v>
      </c>
      <c r="B4" s="30" t="str">
        <f>Rezultāti!B12</f>
        <v>Vladislavs Saveļjevs</v>
      </c>
      <c r="C4" s="58" t="str">
        <f>Rezultāti!C12</f>
        <v>07B</v>
      </c>
      <c r="D4" s="58">
        <f>Rezultāti!D12</f>
        <v>0</v>
      </c>
      <c r="E4" s="58">
        <f>Rezultāti!E12</f>
        <v>264</v>
      </c>
      <c r="F4" s="58">
        <f>Rezultāti!F12</f>
        <v>186</v>
      </c>
      <c r="G4" s="58">
        <f>Rezultāti!G12</f>
        <v>279</v>
      </c>
      <c r="H4" s="58">
        <f>Rezultāti!H12</f>
        <v>210</v>
      </c>
      <c r="I4" s="58">
        <f>Rezultāti!I12</f>
        <v>262</v>
      </c>
      <c r="J4" s="58">
        <f>Rezultāti!J12</f>
        <v>1201</v>
      </c>
      <c r="K4" s="58">
        <f>Rezultāti!K12</f>
        <v>0</v>
      </c>
      <c r="L4" s="58">
        <f>Rezultāti!L12</f>
        <v>1201</v>
      </c>
      <c r="M4" s="58">
        <f>Rezultāti!M12</f>
        <v>240.2</v>
      </c>
      <c r="N4" s="39">
        <f>L4-L9</f>
        <v>257</v>
      </c>
      <c r="O4" s="107" t="s">
        <v>16</v>
      </c>
    </row>
    <row r="5" spans="1:20" s="11" customFormat="1" ht="28.5" customHeight="1">
      <c r="A5" s="37">
        <v>2</v>
      </c>
      <c r="B5" s="30" t="str">
        <f>Rezultāti!B4</f>
        <v>Aleksandrs Perlovs</v>
      </c>
      <c r="C5" s="58" t="str">
        <f>Rezultāti!C4</f>
        <v>03A</v>
      </c>
      <c r="D5" s="58">
        <f>Rezultāti!D4</f>
        <v>0</v>
      </c>
      <c r="E5" s="58">
        <f>Rezultāti!E4</f>
        <v>199</v>
      </c>
      <c r="F5" s="58">
        <f>Rezultāti!F4</f>
        <v>198</v>
      </c>
      <c r="G5" s="58">
        <f>Rezultāti!G4</f>
        <v>175</v>
      </c>
      <c r="H5" s="58">
        <f>Rezultāti!H4</f>
        <v>205</v>
      </c>
      <c r="I5" s="115">
        <f>Rezultāti!I4</f>
        <v>252</v>
      </c>
      <c r="J5" s="58">
        <f>Rezultāti!J4</f>
        <v>1029</v>
      </c>
      <c r="K5" s="58">
        <f>Rezultāti!K4</f>
        <v>0</v>
      </c>
      <c r="L5" s="58">
        <f>Rezultāti!L4</f>
        <v>1029</v>
      </c>
      <c r="M5" s="58">
        <f>Rezultāti!M4</f>
        <v>205.8</v>
      </c>
      <c r="N5" s="40">
        <f>L5-L9</f>
        <v>85</v>
      </c>
      <c r="O5" s="107"/>
    </row>
    <row r="6" spans="1:20" s="11" customFormat="1" ht="28.5" customHeight="1">
      <c r="A6" s="37">
        <v>3</v>
      </c>
      <c r="B6" s="30" t="str">
        <f>Rezultāti!B15</f>
        <v>Edgars Poišs</v>
      </c>
      <c r="C6" s="58" t="str">
        <f>Rezultāti!C15</f>
        <v>09A</v>
      </c>
      <c r="D6" s="58">
        <f>Rezultāti!D15</f>
        <v>0</v>
      </c>
      <c r="E6" s="58">
        <f>Rezultāti!E15</f>
        <v>253</v>
      </c>
      <c r="F6" s="58">
        <f>Rezultāti!F15</f>
        <v>213</v>
      </c>
      <c r="G6" s="58">
        <f>Rezultāti!G15</f>
        <v>168</v>
      </c>
      <c r="H6" s="58">
        <f>Rezultāti!H15</f>
        <v>196</v>
      </c>
      <c r="I6" s="58">
        <f>Rezultāti!I15</f>
        <v>199</v>
      </c>
      <c r="J6" s="58">
        <f>Rezultāti!J15</f>
        <v>1029</v>
      </c>
      <c r="K6" s="58">
        <f>Rezultāti!K15</f>
        <v>0</v>
      </c>
      <c r="L6" s="58">
        <f>Rezultāti!L15</f>
        <v>1029</v>
      </c>
      <c r="M6" s="58">
        <f>Rezultāti!M15</f>
        <v>205.8</v>
      </c>
      <c r="N6" s="41">
        <f>L6-L9</f>
        <v>85</v>
      </c>
      <c r="O6" s="107"/>
    </row>
    <row r="7" spans="1:20" s="11" customFormat="1" ht="28.5" customHeight="1">
      <c r="A7" s="37">
        <v>4</v>
      </c>
      <c r="B7" s="30" t="str">
        <f>Rezultāti!B8</f>
        <v>Artūrs Perepjolkins</v>
      </c>
      <c r="C7" s="58" t="str">
        <f>Rezultāti!C8</f>
        <v>05B</v>
      </c>
      <c r="D7" s="58">
        <f>Rezultāti!D8</f>
        <v>0</v>
      </c>
      <c r="E7" s="58">
        <f>Rezultāti!E8</f>
        <v>196</v>
      </c>
      <c r="F7" s="58">
        <f>Rezultāti!F8</f>
        <v>160</v>
      </c>
      <c r="G7" s="58">
        <f>Rezultāti!G8</f>
        <v>210</v>
      </c>
      <c r="H7" s="58">
        <f>Rezultāti!H8</f>
        <v>225</v>
      </c>
      <c r="I7" s="58">
        <f>Rezultāti!I8</f>
        <v>219</v>
      </c>
      <c r="J7" s="58">
        <f>Rezultāti!J8</f>
        <v>1010</v>
      </c>
      <c r="K7" s="58">
        <f>Rezultāti!K8</f>
        <v>0</v>
      </c>
      <c r="L7" s="58">
        <f>Rezultāti!L8</f>
        <v>1010</v>
      </c>
      <c r="M7" s="58">
        <f>Rezultāti!M8</f>
        <v>202</v>
      </c>
      <c r="N7" s="41">
        <f>L7-L9</f>
        <v>66</v>
      </c>
      <c r="O7" s="107"/>
    </row>
    <row r="8" spans="1:20" s="11" customFormat="1" ht="28.5" customHeight="1">
      <c r="A8" s="36">
        <v>5</v>
      </c>
      <c r="B8" s="30" t="str">
        <f>Rezultāti!B10</f>
        <v>Mārtiņš Vilnis</v>
      </c>
      <c r="C8" s="58" t="str">
        <f>Rezultāti!C10</f>
        <v>06B</v>
      </c>
      <c r="D8" s="58">
        <f>Rezultāti!D10</f>
        <v>0</v>
      </c>
      <c r="E8" s="58">
        <f>Rezultāti!E10</f>
        <v>230</v>
      </c>
      <c r="F8" s="58">
        <f>Rezultāti!F10</f>
        <v>184</v>
      </c>
      <c r="G8" s="58">
        <f>Rezultāti!G10</f>
        <v>187</v>
      </c>
      <c r="H8" s="58">
        <f>Rezultāti!H10</f>
        <v>208</v>
      </c>
      <c r="I8" s="58">
        <f>Rezultāti!I10</f>
        <v>195</v>
      </c>
      <c r="J8" s="58">
        <f>Rezultāti!J10</f>
        <v>1004</v>
      </c>
      <c r="K8" s="58">
        <f>Rezultāti!K10</f>
        <v>0</v>
      </c>
      <c r="L8" s="58">
        <f>Rezultāti!L10</f>
        <v>1004</v>
      </c>
      <c r="M8" s="58">
        <f>Rezultāti!M10</f>
        <v>200.8</v>
      </c>
      <c r="N8" s="41">
        <f>L8-L9</f>
        <v>60</v>
      </c>
      <c r="O8" s="107"/>
    </row>
    <row r="9" spans="1:20" s="11" customFormat="1" ht="28.5" customHeight="1" thickBot="1">
      <c r="A9" s="38">
        <v>6</v>
      </c>
      <c r="B9" s="30" t="str">
        <f>Rezultāti!B5</f>
        <v>Jānis Bojārs</v>
      </c>
      <c r="C9" s="58" t="str">
        <f>Rezultāti!C5</f>
        <v>03B</v>
      </c>
      <c r="D9" s="58">
        <f>Rezultāti!D5</f>
        <v>0</v>
      </c>
      <c r="E9" s="58">
        <f>Rezultāti!E5</f>
        <v>170</v>
      </c>
      <c r="F9" s="58">
        <f>Rezultāti!F5</f>
        <v>207</v>
      </c>
      <c r="G9" s="58">
        <f>Rezultāti!G5</f>
        <v>218</v>
      </c>
      <c r="H9" s="58">
        <f>Rezultāti!H5</f>
        <v>170</v>
      </c>
      <c r="I9" s="58">
        <f>Rezultāti!I5</f>
        <v>179</v>
      </c>
      <c r="J9" s="58">
        <f>Rezultāti!J5</f>
        <v>944</v>
      </c>
      <c r="K9" s="58">
        <f>Rezultāti!K5</f>
        <v>0</v>
      </c>
      <c r="L9" s="58">
        <f>Rezultāti!L5</f>
        <v>944</v>
      </c>
      <c r="M9" s="58">
        <f>Rezultāti!M5</f>
        <v>188.8</v>
      </c>
      <c r="N9" s="42">
        <v>0</v>
      </c>
      <c r="O9" s="107"/>
    </row>
    <row r="10" spans="1:20" s="11" customFormat="1" ht="28.5" customHeight="1" thickTop="1">
      <c r="A10" s="25">
        <v>7</v>
      </c>
      <c r="B10" s="30" t="str">
        <f>Rezultāti!B13</f>
        <v>Jeļena Šorohova</v>
      </c>
      <c r="C10" s="58" t="str">
        <f>Rezultāti!C13</f>
        <v>08A</v>
      </c>
      <c r="D10" s="58">
        <f>Rezultāti!D13</f>
        <v>8</v>
      </c>
      <c r="E10" s="58">
        <f>Rezultāti!E13</f>
        <v>161</v>
      </c>
      <c r="F10" s="58">
        <f>Rezultāti!F13</f>
        <v>197</v>
      </c>
      <c r="G10" s="58">
        <f>Rezultāti!G13</f>
        <v>185</v>
      </c>
      <c r="H10" s="58">
        <f>Rezultāti!H13</f>
        <v>175</v>
      </c>
      <c r="I10" s="58">
        <f>Rezultāti!I13</f>
        <v>182</v>
      </c>
      <c r="J10" s="58">
        <f>Rezultāti!J13</f>
        <v>900</v>
      </c>
      <c r="K10" s="58">
        <f>Rezultāti!K13</f>
        <v>40</v>
      </c>
      <c r="L10" s="58">
        <f>Rezultāti!L13</f>
        <v>940</v>
      </c>
      <c r="M10" s="58">
        <f>Rezultāti!M13</f>
        <v>180</v>
      </c>
      <c r="N10" s="26">
        <f>L10-L9</f>
        <v>-4</v>
      </c>
      <c r="O10" s="107"/>
    </row>
    <row r="11" spans="1:20" s="11" customFormat="1" ht="28.5" customHeight="1">
      <c r="A11" s="27">
        <v>8</v>
      </c>
      <c r="B11" s="30" t="str">
        <f>Rezultāti!B14</f>
        <v>Maksims Jefimovs</v>
      </c>
      <c r="C11" s="58" t="str">
        <f>Rezultāti!C14</f>
        <v>08B</v>
      </c>
      <c r="D11" s="58">
        <f>Rezultāti!D14</f>
        <v>0</v>
      </c>
      <c r="E11" s="58">
        <f>Rezultāti!E14</f>
        <v>171</v>
      </c>
      <c r="F11" s="58">
        <f>Rezultāti!F14</f>
        <v>196</v>
      </c>
      <c r="G11" s="58">
        <f>Rezultāti!G14</f>
        <v>150</v>
      </c>
      <c r="H11" s="58">
        <f>Rezultāti!H14</f>
        <v>184</v>
      </c>
      <c r="I11" s="58">
        <f>Rezultāti!I14</f>
        <v>210</v>
      </c>
      <c r="J11" s="58">
        <f>Rezultāti!J14</f>
        <v>911</v>
      </c>
      <c r="K11" s="58">
        <f>Rezultāti!K14</f>
        <v>0</v>
      </c>
      <c r="L11" s="58">
        <f>Rezultāti!L14</f>
        <v>911</v>
      </c>
      <c r="M11" s="58">
        <f>Rezultāti!M14</f>
        <v>182.2</v>
      </c>
      <c r="N11" s="28">
        <f>L11-L9</f>
        <v>-33</v>
      </c>
      <c r="O11" s="107"/>
    </row>
    <row r="12" spans="1:20" s="11" customFormat="1" ht="28.5" customHeight="1">
      <c r="A12" s="27">
        <v>9</v>
      </c>
      <c r="B12" s="30" t="str">
        <f>Rezultāti!B6</f>
        <v>Sergejs Meņšikovs</v>
      </c>
      <c r="C12" s="58" t="str">
        <f>Rezultāti!C6</f>
        <v>04A</v>
      </c>
      <c r="D12" s="58">
        <f>Rezultāti!D6</f>
        <v>0</v>
      </c>
      <c r="E12" s="58">
        <f>Rezultāti!E6</f>
        <v>166</v>
      </c>
      <c r="F12" s="58">
        <f>Rezultāti!F6</f>
        <v>224</v>
      </c>
      <c r="G12" s="58">
        <f>Rezultāti!G6</f>
        <v>208</v>
      </c>
      <c r="H12" s="58">
        <f>Rezultāti!H6</f>
        <v>157</v>
      </c>
      <c r="I12" s="58">
        <f>Rezultāti!I6</f>
        <v>145</v>
      </c>
      <c r="J12" s="58">
        <f>Rezultāti!J6</f>
        <v>900</v>
      </c>
      <c r="K12" s="58">
        <f>Rezultāti!K6</f>
        <v>0</v>
      </c>
      <c r="L12" s="58">
        <f>Rezultāti!L6</f>
        <v>900</v>
      </c>
      <c r="M12" s="58">
        <f>Rezultāti!M6</f>
        <v>180</v>
      </c>
      <c r="N12" s="28">
        <f>L12-L9</f>
        <v>-44</v>
      </c>
      <c r="O12" s="107"/>
    </row>
    <row r="13" spans="1:20" s="11" customFormat="1" ht="28.5" customHeight="1">
      <c r="A13" s="27">
        <v>10</v>
      </c>
      <c r="B13" s="30" t="str">
        <f>Rezultāti!B11</f>
        <v>Inokentijs Hudjakovs</v>
      </c>
      <c r="C13" s="58" t="str">
        <f>Rezultāti!C11</f>
        <v>07A</v>
      </c>
      <c r="D13" s="58">
        <f>Rezultāti!D11</f>
        <v>8</v>
      </c>
      <c r="E13" s="58">
        <f>Rezultāti!E11</f>
        <v>193</v>
      </c>
      <c r="F13" s="58">
        <f>Rezultāti!F11</f>
        <v>156</v>
      </c>
      <c r="G13" s="58">
        <f>Rezultāti!G11</f>
        <v>153</v>
      </c>
      <c r="H13" s="58">
        <f>Rezultāti!H11</f>
        <v>145</v>
      </c>
      <c r="I13" s="58">
        <f>Rezultāti!I11</f>
        <v>187</v>
      </c>
      <c r="J13" s="58">
        <f>Rezultāti!J11</f>
        <v>834</v>
      </c>
      <c r="K13" s="58">
        <f>Rezultāti!K11</f>
        <v>40</v>
      </c>
      <c r="L13" s="58">
        <f>Rezultāti!L11</f>
        <v>874</v>
      </c>
      <c r="M13" s="58">
        <f>Rezultāti!M11</f>
        <v>166.8</v>
      </c>
      <c r="N13" s="28">
        <f>L13-L9</f>
        <v>-70</v>
      </c>
      <c r="O13" s="107"/>
    </row>
    <row r="14" spans="1:20" s="11" customFormat="1" ht="28.5" customHeight="1">
      <c r="A14" s="27">
        <v>11</v>
      </c>
      <c r="B14" s="30" t="str">
        <f>Rezultāti!B9</f>
        <v>Veronika Hudjakova</v>
      </c>
      <c r="C14" s="58" t="str">
        <f>Rezultāti!C9</f>
        <v>06A</v>
      </c>
      <c r="D14" s="58">
        <f>Rezultāti!D9</f>
        <v>8</v>
      </c>
      <c r="E14" s="58">
        <f>Rezultāti!E9</f>
        <v>224</v>
      </c>
      <c r="F14" s="58">
        <f>Rezultāti!F9</f>
        <v>177</v>
      </c>
      <c r="G14" s="58">
        <f>Rezultāti!G9</f>
        <v>142</v>
      </c>
      <c r="H14" s="58">
        <f>Rezultāti!H9</f>
        <v>126</v>
      </c>
      <c r="I14" s="58">
        <f>Rezultāti!I9</f>
        <v>160</v>
      </c>
      <c r="J14" s="58">
        <f>Rezultāti!J9</f>
        <v>829</v>
      </c>
      <c r="K14" s="58">
        <f>Rezultāti!K9</f>
        <v>40</v>
      </c>
      <c r="L14" s="58">
        <f>Rezultāti!L9</f>
        <v>869</v>
      </c>
      <c r="M14" s="58">
        <f>Rezultāti!M9</f>
        <v>165.8</v>
      </c>
      <c r="N14" s="28">
        <f>L14-L9</f>
        <v>-75</v>
      </c>
      <c r="O14" s="107"/>
    </row>
    <row r="15" spans="1:20" s="11" customFormat="1" ht="28.5" customHeight="1">
      <c r="A15" s="27">
        <v>12</v>
      </c>
      <c r="B15" s="30" t="str">
        <f>Rezultāti!B7</f>
        <v>Maksims Gerasimenko</v>
      </c>
      <c r="C15" s="58" t="str">
        <f>Rezultāti!C7</f>
        <v>05A</v>
      </c>
      <c r="D15" s="58">
        <f>Rezultāti!D7</f>
        <v>0</v>
      </c>
      <c r="E15" s="58">
        <f>Rezultāti!E7</f>
        <v>177</v>
      </c>
      <c r="F15" s="58">
        <f>Rezultāti!F7</f>
        <v>187</v>
      </c>
      <c r="G15" s="58">
        <f>Rezultāti!G7</f>
        <v>174</v>
      </c>
      <c r="H15" s="58">
        <f>Rezultāti!H7</f>
        <v>163</v>
      </c>
      <c r="I15" s="58">
        <f>Rezultāti!I7</f>
        <v>129</v>
      </c>
      <c r="J15" s="58">
        <f>Rezultāti!J7</f>
        <v>830</v>
      </c>
      <c r="K15" s="58">
        <f>Rezultāti!K7</f>
        <v>0</v>
      </c>
      <c r="L15" s="58">
        <f>Rezultāti!L7</f>
        <v>830</v>
      </c>
      <c r="M15" s="58">
        <f>Rezultāti!M7</f>
        <v>166</v>
      </c>
      <c r="N15" s="28">
        <f>L15-L9</f>
        <v>-114</v>
      </c>
      <c r="O15" s="107"/>
    </row>
    <row r="16" spans="1:20" s="11" customFormat="1" ht="28.5" customHeight="1">
      <c r="A16" s="27">
        <v>13</v>
      </c>
      <c r="B16" s="30" t="str">
        <f>Rezultāti!B16</f>
        <v>Kristīne Seile</v>
      </c>
      <c r="C16" s="58" t="str">
        <f>Rezultāti!C16</f>
        <v>09B</v>
      </c>
      <c r="D16" s="58">
        <f>Rezultāti!D16</f>
        <v>8</v>
      </c>
      <c r="E16" s="58">
        <f>Rezultāti!E16</f>
        <v>146</v>
      </c>
      <c r="F16" s="58">
        <f>Rezultāti!F16</f>
        <v>141</v>
      </c>
      <c r="G16" s="58">
        <f>Rezultāti!G16</f>
        <v>192</v>
      </c>
      <c r="H16" s="58">
        <f>Rezultāti!H16</f>
        <v>143</v>
      </c>
      <c r="I16" s="58">
        <f>Rezultāti!I16</f>
        <v>144</v>
      </c>
      <c r="J16" s="58">
        <f>Rezultāti!J16</f>
        <v>766</v>
      </c>
      <c r="K16" s="58">
        <f>Rezultāti!K16</f>
        <v>40</v>
      </c>
      <c r="L16" s="58">
        <f>Rezultāti!L16</f>
        <v>806</v>
      </c>
      <c r="M16" s="58">
        <f>Rezultāti!M16</f>
        <v>153.19999999999999</v>
      </c>
      <c r="N16" s="28">
        <f>L16-L9</f>
        <v>-138</v>
      </c>
      <c r="O16" s="107"/>
    </row>
    <row r="17" spans="1:20" s="11" customFormat="1" ht="28.5" customHeight="1">
      <c r="A17" s="27">
        <v>14</v>
      </c>
      <c r="B17" s="30" t="str">
        <f>Rezultāti!B17</f>
        <v>Olga Morozova</v>
      </c>
      <c r="C17" s="58" t="str">
        <f>Rezultāti!C17</f>
        <v>10A</v>
      </c>
      <c r="D17" s="58">
        <f>Rezultāti!D17</f>
        <v>8</v>
      </c>
      <c r="E17" s="58">
        <f>Rezultāti!E17</f>
        <v>131</v>
      </c>
      <c r="F17" s="58">
        <f>Rezultāti!F17</f>
        <v>192</v>
      </c>
      <c r="G17" s="58">
        <f>Rezultāti!G17</f>
        <v>137</v>
      </c>
      <c r="H17" s="58">
        <f>Rezultāti!H17</f>
        <v>173</v>
      </c>
      <c r="I17" s="58">
        <f>Rezultāti!I17</f>
        <v>116</v>
      </c>
      <c r="J17" s="58">
        <f>Rezultāti!J17</f>
        <v>749</v>
      </c>
      <c r="K17" s="58">
        <f>Rezultāti!K17</f>
        <v>40</v>
      </c>
      <c r="L17" s="58">
        <f>Rezultāti!L17</f>
        <v>789</v>
      </c>
      <c r="M17" s="58">
        <f>Rezultāti!M17</f>
        <v>149.80000000000001</v>
      </c>
      <c r="N17" s="28">
        <f>L17-L9</f>
        <v>-155</v>
      </c>
      <c r="O17" s="107"/>
    </row>
    <row r="18" spans="1:20" s="11" customFormat="1" ht="0.75" customHeight="1">
      <c r="A18" s="27">
        <v>15</v>
      </c>
      <c r="B18" s="30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 t="e">
        <f>Rezultāti!M25</f>
        <v>#DIV/0!</v>
      </c>
      <c r="N18" s="28">
        <f>L18-L9</f>
        <v>-944</v>
      </c>
      <c r="O18" s="107"/>
    </row>
    <row r="19" spans="1:20" s="11" customFormat="1" ht="20.25" hidden="1">
      <c r="A19" s="27">
        <v>16</v>
      </c>
      <c r="B19" s="30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>
        <f>Rezultāti!M16</f>
        <v>153.19999999999999</v>
      </c>
      <c r="N19" s="28">
        <f>L19-L9</f>
        <v>-944</v>
      </c>
      <c r="O19" s="107"/>
      <c r="Q19"/>
      <c r="R19"/>
      <c r="S19"/>
    </row>
    <row r="20" spans="1:20" s="11" customFormat="1" ht="20.25" hidden="1">
      <c r="A20" s="27">
        <v>17</v>
      </c>
      <c r="B20" s="30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>
        <f>Rezultāti!M14</f>
        <v>182.2</v>
      </c>
      <c r="N20" s="28">
        <f>L20-L9</f>
        <v>-944</v>
      </c>
      <c r="O20" s="107"/>
      <c r="Q20"/>
      <c r="R20"/>
      <c r="S20"/>
    </row>
    <row r="21" spans="1:20" s="11" customFormat="1" ht="20.25" hidden="1">
      <c r="A21" s="27">
        <v>18</v>
      </c>
      <c r="B21" s="30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>
        <f>Rezultāti!M12</f>
        <v>240.2</v>
      </c>
      <c r="N21" s="28">
        <f>L21-L9</f>
        <v>-944</v>
      </c>
      <c r="O21" s="107"/>
      <c r="Q21"/>
      <c r="R21"/>
      <c r="S21"/>
      <c r="T21"/>
    </row>
    <row r="22" spans="1:20" s="11" customFormat="1" ht="20.25" hidden="1">
      <c r="A22" s="27">
        <v>19</v>
      </c>
      <c r="B22" s="30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>
        <f>Rezultāti!M8</f>
        <v>202</v>
      </c>
      <c r="N22" s="28">
        <f>L22-L9</f>
        <v>-944</v>
      </c>
      <c r="O22" s="107"/>
      <c r="Q22"/>
      <c r="R22"/>
      <c r="S22"/>
      <c r="T22"/>
    </row>
    <row r="23" spans="1:20" s="11" customFormat="1" ht="20.25" hidden="1">
      <c r="A23" s="27">
        <v>20</v>
      </c>
      <c r="B23" s="30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 t="e">
        <f>Rezultāti!M26</f>
        <v>#DIV/0!</v>
      </c>
      <c r="N23" s="28">
        <f>L23-L9</f>
        <v>-944</v>
      </c>
      <c r="O23" s="107"/>
      <c r="Q23"/>
      <c r="R23"/>
      <c r="S23"/>
      <c r="T23"/>
    </row>
    <row r="24" spans="1:20" s="11" customFormat="1" ht="20.25" hidden="1">
      <c r="A24" s="27">
        <v>21</v>
      </c>
      <c r="B24" s="30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>
        <f>Rezultāti!M17</f>
        <v>149.80000000000001</v>
      </c>
      <c r="N24" s="28">
        <f>L24-L9</f>
        <v>-944</v>
      </c>
      <c r="O24" s="107"/>
      <c r="Q24"/>
      <c r="R24"/>
      <c r="S24"/>
      <c r="T24"/>
    </row>
    <row r="25" spans="1:20" s="11" customFormat="1" ht="20.25" hidden="1">
      <c r="A25" s="27">
        <v>22</v>
      </c>
      <c r="B25" s="30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 t="e">
        <f>Rezultāti!M23</f>
        <v>#DIV/0!</v>
      </c>
      <c r="N25" s="28">
        <f>L25-L9</f>
        <v>-944</v>
      </c>
      <c r="O25" s="107"/>
      <c r="Q25"/>
      <c r="R25"/>
      <c r="S25"/>
      <c r="T25"/>
    </row>
    <row r="26" spans="1:20" s="11" customFormat="1" ht="20.25" hidden="1">
      <c r="A26" s="27">
        <v>23</v>
      </c>
      <c r="B26" s="30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 t="e">
        <f>Rezultāti!M19</f>
        <v>#DIV/0!</v>
      </c>
      <c r="N26" s="28">
        <f t="shared" ref="N26:N38" si="0">L26-L9</f>
        <v>-944</v>
      </c>
      <c r="O26" s="107"/>
      <c r="Q26"/>
      <c r="R26"/>
      <c r="S26"/>
      <c r="T26"/>
    </row>
    <row r="27" spans="1:20" s="11" customFormat="1" ht="3.75" hidden="1" customHeight="1">
      <c r="A27" s="27">
        <v>24</v>
      </c>
      <c r="B27" s="30"/>
      <c r="C27" s="58"/>
      <c r="D27" s="58"/>
      <c r="E27" s="58"/>
      <c r="F27" s="58"/>
      <c r="G27" s="58"/>
      <c r="H27" s="58"/>
      <c r="I27" s="58"/>
      <c r="J27" s="58"/>
      <c r="K27" s="58">
        <f>Rezultāti!K27</f>
        <v>0</v>
      </c>
      <c r="L27" s="58">
        <f>Rezultāti!L27</f>
        <v>0</v>
      </c>
      <c r="M27" s="58" t="e">
        <f>Rezultāti!M27</f>
        <v>#DIV/0!</v>
      </c>
      <c r="N27" s="28">
        <f t="shared" si="0"/>
        <v>-940</v>
      </c>
      <c r="O27" s="107"/>
      <c r="Q27"/>
      <c r="R27"/>
      <c r="S27"/>
      <c r="T27"/>
    </row>
    <row r="28" spans="1:20" s="11" customFormat="1" ht="20.25" hidden="1">
      <c r="A28" s="27">
        <v>25</v>
      </c>
      <c r="B28" s="30"/>
      <c r="C28" s="58"/>
      <c r="D28" s="58"/>
      <c r="E28" s="58"/>
      <c r="F28" s="58"/>
      <c r="G28" s="58"/>
      <c r="H28" s="58"/>
      <c r="I28" s="58"/>
      <c r="J28" s="58"/>
      <c r="K28" s="58">
        <f>Rezultāti!K28</f>
        <v>0</v>
      </c>
      <c r="L28" s="58">
        <f>Rezultāti!L28</f>
        <v>0</v>
      </c>
      <c r="M28" s="58" t="e">
        <f>Rezultāti!M28</f>
        <v>#DIV/0!</v>
      </c>
      <c r="N28" s="28">
        <f t="shared" si="0"/>
        <v>-911</v>
      </c>
      <c r="O28" s="59"/>
      <c r="Q28"/>
      <c r="R28"/>
      <c r="S28"/>
      <c r="T28"/>
    </row>
    <row r="29" spans="1:20" s="11" customFormat="1" ht="20.25" hidden="1">
      <c r="A29" s="27">
        <v>26</v>
      </c>
      <c r="B29" s="30"/>
      <c r="C29" s="58"/>
      <c r="D29" s="58"/>
      <c r="E29" s="58"/>
      <c r="F29" s="58"/>
      <c r="G29" s="58"/>
      <c r="H29" s="58"/>
      <c r="I29" s="58"/>
      <c r="J29" s="58"/>
      <c r="K29" s="58">
        <f>Rezultāti!K29</f>
        <v>0</v>
      </c>
      <c r="L29" s="58">
        <f>Rezultāti!L29</f>
        <v>0</v>
      </c>
      <c r="M29" s="58" t="e">
        <f>Rezultāti!M29</f>
        <v>#DIV/0!</v>
      </c>
      <c r="N29" s="28">
        <f t="shared" si="0"/>
        <v>-900</v>
      </c>
      <c r="O29" s="59"/>
      <c r="Q29"/>
      <c r="R29"/>
      <c r="S29"/>
      <c r="T29"/>
    </row>
    <row r="30" spans="1:20" s="11" customFormat="1" ht="20.25" hidden="1">
      <c r="A30" s="27">
        <v>27</v>
      </c>
      <c r="B30" s="30"/>
      <c r="C30" s="58"/>
      <c r="D30" s="58"/>
      <c r="E30" s="58"/>
      <c r="F30" s="58"/>
      <c r="G30" s="58"/>
      <c r="H30" s="58"/>
      <c r="I30" s="58"/>
      <c r="J30" s="58"/>
      <c r="K30" s="58">
        <f>Rezultāti!K30</f>
        <v>0</v>
      </c>
      <c r="L30" s="58">
        <f>Rezultāti!L30</f>
        <v>0</v>
      </c>
      <c r="M30" s="58" t="e">
        <f>Rezultāti!M30</f>
        <v>#DIV/0!</v>
      </c>
      <c r="N30" s="28">
        <f t="shared" si="0"/>
        <v>-874</v>
      </c>
      <c r="O30" s="59"/>
      <c r="Q30"/>
      <c r="R30"/>
      <c r="S30"/>
      <c r="T30"/>
    </row>
    <row r="31" spans="1:20" s="11" customFormat="1" ht="20.25" hidden="1">
      <c r="A31" s="27">
        <v>28</v>
      </c>
      <c r="B31" s="30"/>
      <c r="C31" s="58"/>
      <c r="D31" s="58"/>
      <c r="E31" s="58"/>
      <c r="F31" s="58"/>
      <c r="G31" s="58"/>
      <c r="H31" s="58"/>
      <c r="I31" s="58"/>
      <c r="J31" s="58"/>
      <c r="K31" s="58">
        <f>Rezultāti!K31</f>
        <v>0</v>
      </c>
      <c r="L31" s="58">
        <f>Rezultāti!L31</f>
        <v>0</v>
      </c>
      <c r="M31" s="58" t="e">
        <f>Rezultāti!M31</f>
        <v>#DIV/0!</v>
      </c>
      <c r="N31" s="28">
        <f t="shared" si="0"/>
        <v>-869</v>
      </c>
      <c r="O31" s="59"/>
      <c r="Q31"/>
      <c r="R31"/>
      <c r="S31"/>
      <c r="T31"/>
    </row>
    <row r="32" spans="1:20" ht="20.25" hidden="1">
      <c r="A32" s="27">
        <v>29</v>
      </c>
      <c r="B32" s="30"/>
      <c r="C32" s="58"/>
      <c r="D32" s="58"/>
      <c r="E32" s="58"/>
      <c r="F32" s="58"/>
      <c r="G32" s="58"/>
      <c r="H32" s="58"/>
      <c r="I32" s="58"/>
      <c r="J32" s="58"/>
      <c r="K32" s="58">
        <f>Rezultāti!K32</f>
        <v>0</v>
      </c>
      <c r="L32" s="58">
        <f>Rezultāti!L32</f>
        <v>0</v>
      </c>
      <c r="M32" s="58" t="e">
        <f>Rezultāti!M32</f>
        <v>#DIV/0!</v>
      </c>
      <c r="N32" s="28">
        <f t="shared" si="0"/>
        <v>-830</v>
      </c>
    </row>
    <row r="33" spans="1:14" ht="20.25" hidden="1">
      <c r="A33" s="27">
        <v>30</v>
      </c>
      <c r="B33" s="30"/>
      <c r="C33" s="58"/>
      <c r="D33" s="58"/>
      <c r="E33" s="58"/>
      <c r="F33" s="58"/>
      <c r="G33" s="58"/>
      <c r="H33" s="58"/>
      <c r="I33" s="58"/>
      <c r="J33" s="58"/>
      <c r="K33" s="58">
        <f>Rezultāti!K33</f>
        <v>0</v>
      </c>
      <c r="L33" s="58">
        <f>Rezultāti!L33</f>
        <v>0</v>
      </c>
      <c r="M33" s="58" t="e">
        <f>Rezultāti!M33</f>
        <v>#DIV/0!</v>
      </c>
      <c r="N33" s="28">
        <f t="shared" si="0"/>
        <v>-806</v>
      </c>
    </row>
    <row r="34" spans="1:14" ht="20.25" hidden="1">
      <c r="A34" s="27">
        <v>31</v>
      </c>
      <c r="B34" s="30"/>
      <c r="C34" s="58"/>
      <c r="D34" s="58"/>
      <c r="E34" s="58"/>
      <c r="F34" s="58"/>
      <c r="G34" s="58"/>
      <c r="H34" s="58"/>
      <c r="I34" s="58"/>
      <c r="J34" s="58"/>
      <c r="K34" s="58">
        <f>Rezultāti!K34</f>
        <v>0</v>
      </c>
      <c r="L34" s="58">
        <f>Rezultāti!L34</f>
        <v>0</v>
      </c>
      <c r="M34" s="58" t="e">
        <f>Rezultāti!M34</f>
        <v>#DIV/0!</v>
      </c>
      <c r="N34" s="28">
        <f t="shared" si="0"/>
        <v>-789</v>
      </c>
    </row>
    <row r="35" spans="1:14" ht="20.25" hidden="1">
      <c r="A35" s="27">
        <v>32</v>
      </c>
      <c r="B35" s="30"/>
      <c r="C35" s="58"/>
      <c r="D35" s="58"/>
      <c r="E35" s="58"/>
      <c r="F35" s="58"/>
      <c r="G35" s="58"/>
      <c r="H35" s="58"/>
      <c r="I35" s="58"/>
      <c r="J35" s="58"/>
      <c r="K35" s="58">
        <f>Rezultāti!K35</f>
        <v>0</v>
      </c>
      <c r="L35" s="58">
        <f>Rezultāti!L35</f>
        <v>0</v>
      </c>
      <c r="M35" s="58" t="e">
        <f>Rezultāti!M35</f>
        <v>#DIV/0!</v>
      </c>
      <c r="N35" s="28">
        <f t="shared" si="0"/>
        <v>0</v>
      </c>
    </row>
    <row r="36" spans="1:14" ht="20.25" hidden="1">
      <c r="A36" s="27">
        <v>33</v>
      </c>
      <c r="B36" s="30"/>
      <c r="C36" s="58"/>
      <c r="D36" s="58"/>
      <c r="E36" s="58"/>
      <c r="F36" s="58"/>
      <c r="G36" s="58"/>
      <c r="H36" s="58"/>
      <c r="I36" s="58"/>
      <c r="J36" s="58"/>
      <c r="K36" s="58">
        <f>Rezultāti!K36</f>
        <v>0</v>
      </c>
      <c r="L36" s="58">
        <f>Rezultāti!L36</f>
        <v>0</v>
      </c>
      <c r="M36" s="58" t="e">
        <f>Rezultāti!M36</f>
        <v>#DIV/0!</v>
      </c>
      <c r="N36" s="28">
        <f t="shared" si="0"/>
        <v>0</v>
      </c>
    </row>
    <row r="37" spans="1:14" ht="20.25" hidden="1">
      <c r="A37" s="27">
        <v>34</v>
      </c>
      <c r="B37" s="30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28">
        <f t="shared" si="0"/>
        <v>0</v>
      </c>
    </row>
    <row r="38" spans="1:14" ht="20.25" hidden="1">
      <c r="A38" s="27">
        <v>35</v>
      </c>
      <c r="B38" s="30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28">
        <f t="shared" si="0"/>
        <v>0</v>
      </c>
    </row>
    <row r="39" spans="1:14">
      <c r="B39" s="106" t="s">
        <v>15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</row>
    <row r="40" spans="1:14"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</row>
    <row r="41" spans="1:14" ht="45" hidden="1">
      <c r="A41" s="108" t="s">
        <v>18</v>
      </c>
      <c r="B41" s="108"/>
      <c r="C41" s="108"/>
      <c r="D41" s="108"/>
    </row>
    <row r="42" spans="1:14" ht="38.25" hidden="1" thickBot="1">
      <c r="A42" s="46" t="s">
        <v>0</v>
      </c>
      <c r="B42" s="47" t="s">
        <v>1</v>
      </c>
      <c r="C42" s="47" t="s">
        <v>10</v>
      </c>
      <c r="D42" s="48" t="s">
        <v>19</v>
      </c>
    </row>
    <row r="43" spans="1:14" ht="25.5" hidden="1" customHeight="1">
      <c r="A43" s="109">
        <v>1</v>
      </c>
      <c r="B43" s="49"/>
      <c r="C43" s="50"/>
      <c r="D43" s="51">
        <f>C44+C43</f>
        <v>0</v>
      </c>
    </row>
    <row r="44" spans="1:14" ht="25.5" hidden="1" customHeight="1" thickBot="1">
      <c r="A44" s="110"/>
      <c r="B44" s="52"/>
      <c r="C44" s="53"/>
      <c r="D44" s="54">
        <f>C44+C43</f>
        <v>0</v>
      </c>
    </row>
    <row r="45" spans="1:14" ht="25.5" hidden="1" customHeight="1">
      <c r="A45" s="104">
        <v>2</v>
      </c>
      <c r="B45" s="49"/>
      <c r="C45" s="50"/>
      <c r="D45" s="51">
        <f>C45+C46</f>
        <v>0</v>
      </c>
    </row>
    <row r="46" spans="1:14" ht="25.5" hidden="1" customHeight="1" thickBot="1">
      <c r="A46" s="105"/>
      <c r="B46" s="52"/>
      <c r="C46" s="53"/>
      <c r="D46" s="54">
        <f>C45+C46</f>
        <v>0</v>
      </c>
    </row>
    <row r="47" spans="1:14" ht="25.5" hidden="1" customHeight="1">
      <c r="A47" s="104">
        <v>3</v>
      </c>
      <c r="B47" s="49"/>
      <c r="C47" s="50"/>
      <c r="D47" s="51">
        <f>C48+C47</f>
        <v>0</v>
      </c>
    </row>
    <row r="48" spans="1:14" ht="23.25" hidden="1" thickBot="1">
      <c r="A48" s="105"/>
      <c r="B48" s="52"/>
      <c r="C48" s="53"/>
      <c r="D48" s="54">
        <f>C48+C47</f>
        <v>0</v>
      </c>
    </row>
    <row r="49" spans="1:4" ht="22.5" hidden="1">
      <c r="A49" s="104">
        <v>4</v>
      </c>
      <c r="B49" s="49"/>
      <c r="C49" s="50"/>
      <c r="D49" s="51">
        <f>C50+C49</f>
        <v>0</v>
      </c>
    </row>
    <row r="50" spans="1:4" ht="23.25" hidden="1" thickBot="1">
      <c r="A50" s="105"/>
      <c r="B50" s="52"/>
      <c r="C50" s="53"/>
      <c r="D50" s="54">
        <f>C50+C49</f>
        <v>0</v>
      </c>
    </row>
    <row r="51" spans="1:4" ht="22.5" hidden="1">
      <c r="A51" s="104">
        <v>5</v>
      </c>
      <c r="B51" s="49"/>
      <c r="C51" s="50"/>
      <c r="D51" s="51">
        <f>C52+C51</f>
        <v>0</v>
      </c>
    </row>
    <row r="52" spans="1:4" ht="23.25" hidden="1" thickBot="1">
      <c r="A52" s="105"/>
      <c r="B52" s="52"/>
      <c r="C52" s="53"/>
      <c r="D52" s="56">
        <f>C52+C51</f>
        <v>0</v>
      </c>
    </row>
  </sheetData>
  <sortState ref="B4:M17">
    <sortCondition descending="1" ref="L4:L17"/>
  </sortState>
  <mergeCells count="9">
    <mergeCell ref="A1:N1"/>
    <mergeCell ref="A49:A50"/>
    <mergeCell ref="A51:A52"/>
    <mergeCell ref="B39:M40"/>
    <mergeCell ref="O4:O27"/>
    <mergeCell ref="A41:D41"/>
    <mergeCell ref="A43:A44"/>
    <mergeCell ref="A45:A46"/>
    <mergeCell ref="A47:A48"/>
  </mergeCells>
  <phoneticPr fontId="12" type="noConversion"/>
  <printOptions horizontalCentered="1"/>
  <pageMargins left="0.15748031496062992" right="0.15748031496062992" top="0.15748031496062992" bottom="0.15748031496062992" header="0.15748031496062992" footer="0.15748031496062992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showOutlineSymbols="0" topLeftCell="A3" zoomScale="75" zoomScaleNormal="75" zoomScaleSheetLayoutView="40" workbookViewId="0">
      <pane ySplit="1" topLeftCell="A4" activePane="bottomLeft" state="frozenSplit"/>
      <selection activeCell="A3" sqref="A3"/>
      <selection pane="bottomLeft" activeCell="I11" sqref="I11"/>
    </sheetView>
  </sheetViews>
  <sheetFormatPr defaultRowHeight="12.75" outlineLevelCol="2"/>
  <cols>
    <col min="1" max="1" width="9" style="7" customWidth="1"/>
    <col min="2" max="2" width="31.42578125" style="8" customWidth="1"/>
    <col min="3" max="3" width="7.140625" style="73" customWidth="1"/>
    <col min="4" max="4" width="8.42578125" style="73" customWidth="1" outlineLevel="1"/>
    <col min="5" max="9" width="7.42578125" style="73" customWidth="1" outlineLevel="2"/>
    <col min="10" max="10" width="9.7109375" style="7" customWidth="1" outlineLevel="1"/>
    <col min="11" max="11" width="10" style="7" customWidth="1" outlineLevel="1"/>
    <col min="12" max="12" width="11.140625" style="7" customWidth="1" outlineLevel="1"/>
    <col min="13" max="13" width="12.7109375" style="7" customWidth="1" outlineLevel="1"/>
    <col min="14" max="14" width="10.42578125" style="7" hidden="1" customWidth="1" outlineLevel="1"/>
    <col min="15" max="15" width="11.140625" style="7" customWidth="1"/>
    <col min="16" max="16" width="5.42578125" style="9" bestFit="1" customWidth="1"/>
    <col min="17" max="17" width="7.85546875" style="9" bestFit="1" customWidth="1"/>
    <col min="18" max="19" width="9.140625" style="9"/>
    <col min="20" max="20" width="10" style="9" bestFit="1" customWidth="1"/>
    <col min="21" max="21" width="10.85546875" style="9" customWidth="1"/>
    <col min="22" max="22" width="10.28515625" style="9" bestFit="1" customWidth="1"/>
    <col min="23" max="23" width="11.5703125" style="10" bestFit="1" customWidth="1"/>
    <col min="24" max="16384" width="9.140625" style="11"/>
  </cols>
  <sheetData>
    <row r="1" spans="1:23" ht="33" customHeight="1">
      <c r="O1" s="7" t="s">
        <v>14</v>
      </c>
    </row>
    <row r="2" spans="1:23" ht="13.5" thickBot="1"/>
    <row r="3" spans="1:23" s="1" customFormat="1" ht="32.25" thickBot="1">
      <c r="A3" s="77" t="s">
        <v>0</v>
      </c>
      <c r="B3" s="77" t="s">
        <v>1</v>
      </c>
      <c r="C3" s="78" t="s">
        <v>2</v>
      </c>
      <c r="D3" s="79" t="s">
        <v>3</v>
      </c>
      <c r="E3" s="79" t="s">
        <v>4</v>
      </c>
      <c r="F3" s="79" t="s">
        <v>5</v>
      </c>
      <c r="G3" s="79" t="s">
        <v>6</v>
      </c>
      <c r="H3" s="79" t="s">
        <v>7</v>
      </c>
      <c r="I3" s="79" t="s">
        <v>8</v>
      </c>
      <c r="J3" s="77" t="s">
        <v>9</v>
      </c>
      <c r="K3" s="77" t="s">
        <v>12</v>
      </c>
      <c r="L3" s="77" t="s">
        <v>10</v>
      </c>
      <c r="M3" s="77" t="s">
        <v>13</v>
      </c>
      <c r="N3" s="3" t="s">
        <v>11</v>
      </c>
      <c r="O3" s="6" t="s">
        <v>17</v>
      </c>
      <c r="P3" s="6"/>
      <c r="Q3" s="6"/>
      <c r="R3" s="6"/>
      <c r="S3" s="6"/>
      <c r="T3" s="6"/>
      <c r="U3" s="6"/>
      <c r="V3" s="6"/>
      <c r="W3" s="6"/>
    </row>
    <row r="4" spans="1:23" s="14" customFormat="1" ht="18.75">
      <c r="A4" s="80">
        <v>1</v>
      </c>
      <c r="B4" s="81" t="s">
        <v>59</v>
      </c>
      <c r="C4" s="82" t="s">
        <v>58</v>
      </c>
      <c r="D4" s="61">
        <v>0</v>
      </c>
      <c r="E4" s="76">
        <v>199</v>
      </c>
      <c r="F4" s="76">
        <v>198</v>
      </c>
      <c r="G4" s="76">
        <v>175</v>
      </c>
      <c r="H4" s="76">
        <v>205</v>
      </c>
      <c r="I4" s="99">
        <v>252</v>
      </c>
      <c r="J4" s="16">
        <f t="shared" ref="J4:J29" si="0">SUM(E4:I4)</f>
        <v>1029</v>
      </c>
      <c r="K4" s="16">
        <f t="shared" ref="K4:K29" si="1">D4*(COUNT(E4:I4))</f>
        <v>0</v>
      </c>
      <c r="L4" s="16">
        <f t="shared" ref="L4:L29" si="2">SUM(J4:K4)</f>
        <v>1029</v>
      </c>
      <c r="M4" s="16">
        <f t="shared" ref="M4:M29" si="3">(AVERAGE(E4:I4))</f>
        <v>205.8</v>
      </c>
      <c r="N4" s="67"/>
      <c r="O4" s="7"/>
      <c r="P4" s="13"/>
      <c r="Q4" s="13"/>
      <c r="R4" s="13"/>
      <c r="S4" s="13"/>
      <c r="T4" s="13"/>
      <c r="U4" s="13"/>
      <c r="V4" s="13"/>
      <c r="W4" s="12"/>
    </row>
    <row r="5" spans="1:23" s="14" customFormat="1" ht="18.75">
      <c r="A5" s="80">
        <v>2</v>
      </c>
      <c r="B5" s="81" t="s">
        <v>74</v>
      </c>
      <c r="C5" s="82" t="s">
        <v>65</v>
      </c>
      <c r="D5" s="61">
        <v>0</v>
      </c>
      <c r="E5" s="76">
        <v>170</v>
      </c>
      <c r="F5" s="76">
        <v>207</v>
      </c>
      <c r="G5" s="76">
        <v>218</v>
      </c>
      <c r="H5" s="99">
        <v>170</v>
      </c>
      <c r="I5" s="76">
        <v>179</v>
      </c>
      <c r="J5" s="16">
        <f t="shared" si="0"/>
        <v>944</v>
      </c>
      <c r="K5" s="16">
        <f t="shared" si="1"/>
        <v>0</v>
      </c>
      <c r="L5" s="16">
        <f t="shared" si="2"/>
        <v>944</v>
      </c>
      <c r="M5" s="16">
        <f t="shared" si="3"/>
        <v>188.8</v>
      </c>
      <c r="N5" s="68"/>
      <c r="O5" s="7"/>
      <c r="P5" s="13"/>
      <c r="Q5" s="13"/>
      <c r="R5" s="13"/>
      <c r="S5" s="13"/>
      <c r="T5" s="13"/>
      <c r="U5" s="13"/>
      <c r="V5" s="13"/>
      <c r="W5" s="12"/>
    </row>
    <row r="6" spans="1:23" s="14" customFormat="1" ht="18.75">
      <c r="A6" s="80">
        <v>3</v>
      </c>
      <c r="B6" s="81" t="s">
        <v>71</v>
      </c>
      <c r="C6" s="82" t="s">
        <v>56</v>
      </c>
      <c r="D6" s="61">
        <v>0</v>
      </c>
      <c r="E6" s="76">
        <v>166</v>
      </c>
      <c r="F6" s="76">
        <v>224</v>
      </c>
      <c r="G6" s="76">
        <v>208</v>
      </c>
      <c r="H6" s="76">
        <v>157</v>
      </c>
      <c r="I6" s="99">
        <v>145</v>
      </c>
      <c r="J6" s="16">
        <f t="shared" si="0"/>
        <v>900</v>
      </c>
      <c r="K6" s="16">
        <f t="shared" si="1"/>
        <v>0</v>
      </c>
      <c r="L6" s="16">
        <f t="shared" si="2"/>
        <v>900</v>
      </c>
      <c r="M6" s="16">
        <f t="shared" si="3"/>
        <v>180</v>
      </c>
      <c r="N6" s="18" t="e">
        <f>L6-#REF!</f>
        <v>#REF!</v>
      </c>
      <c r="O6" s="15"/>
      <c r="P6" s="13"/>
      <c r="Q6" s="13"/>
      <c r="R6" s="13"/>
      <c r="S6" s="13"/>
      <c r="T6" s="13"/>
      <c r="U6" s="13"/>
      <c r="V6" s="13"/>
      <c r="W6" s="12"/>
    </row>
    <row r="7" spans="1:23" s="14" customFormat="1" ht="18.75">
      <c r="A7" s="80">
        <v>4</v>
      </c>
      <c r="B7" s="81" t="s">
        <v>75</v>
      </c>
      <c r="C7" s="82" t="s">
        <v>40</v>
      </c>
      <c r="D7" s="61">
        <v>0</v>
      </c>
      <c r="E7" s="76">
        <v>177</v>
      </c>
      <c r="F7" s="76">
        <v>187</v>
      </c>
      <c r="G7" s="76">
        <v>174</v>
      </c>
      <c r="H7" s="76">
        <v>163</v>
      </c>
      <c r="I7" s="76">
        <v>129</v>
      </c>
      <c r="J7" s="16">
        <f t="shared" si="0"/>
        <v>830</v>
      </c>
      <c r="K7" s="16">
        <f t="shared" si="1"/>
        <v>0</v>
      </c>
      <c r="L7" s="16">
        <f t="shared" si="2"/>
        <v>830</v>
      </c>
      <c r="M7" s="16">
        <f t="shared" si="3"/>
        <v>166</v>
      </c>
      <c r="N7" s="18" t="e">
        <f>L7-#REF!</f>
        <v>#REF!</v>
      </c>
      <c r="O7" s="15"/>
      <c r="P7" s="13"/>
      <c r="Q7" s="13"/>
      <c r="R7" s="13"/>
      <c r="S7" s="13"/>
      <c r="T7" s="13"/>
      <c r="U7" s="13"/>
      <c r="V7" s="13"/>
      <c r="W7" s="43"/>
    </row>
    <row r="8" spans="1:23" s="14" customFormat="1" ht="18.75">
      <c r="A8" s="80">
        <v>5</v>
      </c>
      <c r="B8" s="81" t="s">
        <v>48</v>
      </c>
      <c r="C8" s="82" t="s">
        <v>44</v>
      </c>
      <c r="D8" s="61">
        <v>0</v>
      </c>
      <c r="E8" s="76">
        <v>196</v>
      </c>
      <c r="F8" s="76">
        <v>160</v>
      </c>
      <c r="G8" s="76">
        <v>210</v>
      </c>
      <c r="H8" s="99">
        <v>225</v>
      </c>
      <c r="I8" s="76">
        <v>219</v>
      </c>
      <c r="J8" s="16">
        <f t="shared" si="0"/>
        <v>1010</v>
      </c>
      <c r="K8" s="16">
        <f t="shared" si="1"/>
        <v>0</v>
      </c>
      <c r="L8" s="16">
        <f t="shared" si="2"/>
        <v>1010</v>
      </c>
      <c r="M8" s="16">
        <f t="shared" si="3"/>
        <v>202</v>
      </c>
      <c r="N8" s="18" t="e">
        <f>L8-#REF!</f>
        <v>#REF!</v>
      </c>
      <c r="O8" s="15"/>
      <c r="P8" s="13"/>
      <c r="Q8" s="13"/>
      <c r="R8" s="13"/>
      <c r="S8" s="13"/>
      <c r="T8" s="13"/>
      <c r="U8" s="13"/>
      <c r="V8" s="13"/>
      <c r="W8" s="15"/>
    </row>
    <row r="9" spans="1:23" s="14" customFormat="1" ht="18.75">
      <c r="A9" s="80">
        <v>6</v>
      </c>
      <c r="B9" s="81" t="s">
        <v>60</v>
      </c>
      <c r="C9" s="82" t="s">
        <v>47</v>
      </c>
      <c r="D9" s="61">
        <v>8</v>
      </c>
      <c r="E9" s="76">
        <v>224</v>
      </c>
      <c r="F9" s="76">
        <v>177</v>
      </c>
      <c r="G9" s="76">
        <v>142</v>
      </c>
      <c r="H9" s="76">
        <v>126</v>
      </c>
      <c r="I9" s="76">
        <v>160</v>
      </c>
      <c r="J9" s="16">
        <f t="shared" si="0"/>
        <v>829</v>
      </c>
      <c r="K9" s="16">
        <f t="shared" si="1"/>
        <v>40</v>
      </c>
      <c r="L9" s="16">
        <f t="shared" si="2"/>
        <v>869</v>
      </c>
      <c r="M9" s="16">
        <f t="shared" si="3"/>
        <v>165.8</v>
      </c>
      <c r="N9" s="68"/>
      <c r="O9" s="7"/>
      <c r="P9" s="13"/>
      <c r="Q9" s="13"/>
      <c r="R9" s="13"/>
      <c r="S9" s="13"/>
      <c r="T9" s="13"/>
      <c r="U9" s="13"/>
      <c r="V9" s="13"/>
      <c r="W9" s="15"/>
    </row>
    <row r="10" spans="1:23" s="14" customFormat="1" ht="18.75">
      <c r="A10" s="80">
        <v>7</v>
      </c>
      <c r="B10" s="81" t="s">
        <v>49</v>
      </c>
      <c r="C10" s="82" t="s">
        <v>41</v>
      </c>
      <c r="D10" s="61">
        <v>0</v>
      </c>
      <c r="E10" s="76">
        <v>230</v>
      </c>
      <c r="F10" s="76">
        <v>184</v>
      </c>
      <c r="G10" s="76">
        <v>187</v>
      </c>
      <c r="H10" s="76">
        <v>208</v>
      </c>
      <c r="I10" s="99">
        <v>195</v>
      </c>
      <c r="J10" s="16">
        <f t="shared" si="0"/>
        <v>1004</v>
      </c>
      <c r="K10" s="16">
        <f t="shared" si="1"/>
        <v>0</v>
      </c>
      <c r="L10" s="16">
        <f t="shared" si="2"/>
        <v>1004</v>
      </c>
      <c r="M10" s="16">
        <f t="shared" si="3"/>
        <v>200.8</v>
      </c>
      <c r="N10" s="18"/>
      <c r="O10" s="15"/>
      <c r="P10" s="13"/>
      <c r="Q10" s="13"/>
      <c r="R10" s="13"/>
      <c r="S10" s="13"/>
      <c r="T10" s="13"/>
      <c r="U10" s="13"/>
      <c r="V10" s="13"/>
      <c r="W10" s="15"/>
    </row>
    <row r="11" spans="1:23" s="14" customFormat="1" ht="18.75">
      <c r="A11" s="80">
        <v>8</v>
      </c>
      <c r="B11" s="81" t="s">
        <v>61</v>
      </c>
      <c r="C11" s="82" t="s">
        <v>42</v>
      </c>
      <c r="D11" s="61">
        <v>8</v>
      </c>
      <c r="E11" s="76">
        <v>193</v>
      </c>
      <c r="F11" s="76">
        <v>156</v>
      </c>
      <c r="G11" s="76">
        <v>153</v>
      </c>
      <c r="H11" s="76">
        <v>145</v>
      </c>
      <c r="I11" s="76">
        <v>187</v>
      </c>
      <c r="J11" s="16">
        <f t="shared" si="0"/>
        <v>834</v>
      </c>
      <c r="K11" s="16">
        <f t="shared" si="1"/>
        <v>40</v>
      </c>
      <c r="L11" s="16">
        <f t="shared" si="2"/>
        <v>874</v>
      </c>
      <c r="M11" s="16">
        <f t="shared" si="3"/>
        <v>166.8</v>
      </c>
      <c r="N11" s="18" t="e">
        <f>L11-#REF!</f>
        <v>#REF!</v>
      </c>
      <c r="O11" s="15"/>
      <c r="P11" s="13"/>
      <c r="Q11" s="13"/>
      <c r="R11" s="13"/>
      <c r="S11" s="13"/>
      <c r="T11" s="13"/>
      <c r="U11" s="13"/>
      <c r="V11" s="13"/>
      <c r="W11" s="15"/>
    </row>
    <row r="12" spans="1:23" s="14" customFormat="1" ht="18.75">
      <c r="A12" s="80">
        <v>9</v>
      </c>
      <c r="B12" s="81" t="s">
        <v>62</v>
      </c>
      <c r="C12" s="82" t="s">
        <v>53</v>
      </c>
      <c r="D12" s="61">
        <v>0</v>
      </c>
      <c r="E12" s="76">
        <v>264</v>
      </c>
      <c r="F12" s="76">
        <v>186</v>
      </c>
      <c r="G12" s="76">
        <v>279</v>
      </c>
      <c r="H12" s="76">
        <v>210</v>
      </c>
      <c r="I12" s="76">
        <v>262</v>
      </c>
      <c r="J12" s="16">
        <f t="shared" si="0"/>
        <v>1201</v>
      </c>
      <c r="K12" s="16">
        <f t="shared" si="1"/>
        <v>0</v>
      </c>
      <c r="L12" s="16">
        <f t="shared" si="2"/>
        <v>1201</v>
      </c>
      <c r="M12" s="16">
        <f t="shared" si="3"/>
        <v>240.2</v>
      </c>
      <c r="N12" s="68"/>
      <c r="O12" s="7"/>
      <c r="P12" s="13"/>
      <c r="Q12" s="13"/>
      <c r="R12" s="13"/>
      <c r="S12" s="13"/>
      <c r="T12" s="13"/>
      <c r="U12" s="13"/>
      <c r="V12" s="13"/>
      <c r="W12" s="15"/>
    </row>
    <row r="13" spans="1:23" s="14" customFormat="1" ht="18.75">
      <c r="A13" s="80">
        <v>10</v>
      </c>
      <c r="B13" s="81" t="s">
        <v>73</v>
      </c>
      <c r="C13" s="82" t="s">
        <v>39</v>
      </c>
      <c r="D13" s="61">
        <v>8</v>
      </c>
      <c r="E13" s="99">
        <v>161</v>
      </c>
      <c r="F13" s="76">
        <v>197</v>
      </c>
      <c r="G13" s="76">
        <v>185</v>
      </c>
      <c r="H13" s="76">
        <v>175</v>
      </c>
      <c r="I13" s="76">
        <v>182</v>
      </c>
      <c r="J13" s="16">
        <f t="shared" si="0"/>
        <v>900</v>
      </c>
      <c r="K13" s="16">
        <f t="shared" si="1"/>
        <v>40</v>
      </c>
      <c r="L13" s="16">
        <f t="shared" si="2"/>
        <v>940</v>
      </c>
      <c r="M13" s="16">
        <f t="shared" si="3"/>
        <v>180</v>
      </c>
      <c r="N13" s="18" t="e">
        <f>L13-#REF!</f>
        <v>#REF!</v>
      </c>
      <c r="O13" s="15"/>
      <c r="P13" s="13"/>
      <c r="Q13" s="13"/>
      <c r="R13" s="13"/>
      <c r="S13" s="13"/>
      <c r="T13" s="13"/>
      <c r="U13" s="13"/>
      <c r="V13" s="13"/>
      <c r="W13" s="15"/>
    </row>
    <row r="14" spans="1:23" s="14" customFormat="1" ht="18.75">
      <c r="A14" s="80">
        <v>11</v>
      </c>
      <c r="B14" s="81" t="s">
        <v>72</v>
      </c>
      <c r="C14" s="82" t="s">
        <v>45</v>
      </c>
      <c r="D14" s="61">
        <v>0</v>
      </c>
      <c r="E14" s="76">
        <v>171</v>
      </c>
      <c r="F14" s="76">
        <v>196</v>
      </c>
      <c r="G14" s="99">
        <v>150</v>
      </c>
      <c r="H14" s="76">
        <v>184</v>
      </c>
      <c r="I14" s="76">
        <v>210</v>
      </c>
      <c r="J14" s="16">
        <f t="shared" si="0"/>
        <v>911</v>
      </c>
      <c r="K14" s="16">
        <f t="shared" si="1"/>
        <v>0</v>
      </c>
      <c r="L14" s="16">
        <f t="shared" si="2"/>
        <v>911</v>
      </c>
      <c r="M14" s="16">
        <f t="shared" si="3"/>
        <v>182.2</v>
      </c>
      <c r="N14" s="68"/>
      <c r="O14" s="7"/>
      <c r="P14" s="13"/>
      <c r="Q14" s="13"/>
      <c r="R14" s="13"/>
      <c r="S14" s="13"/>
      <c r="T14" s="13"/>
      <c r="U14" s="13"/>
      <c r="V14" s="13"/>
      <c r="W14" s="15"/>
    </row>
    <row r="15" spans="1:23" s="14" customFormat="1" ht="18.75">
      <c r="A15" s="80">
        <v>12</v>
      </c>
      <c r="B15" s="81" t="s">
        <v>51</v>
      </c>
      <c r="C15" s="82" t="s">
        <v>43</v>
      </c>
      <c r="D15" s="61">
        <v>0</v>
      </c>
      <c r="E15" s="99">
        <v>253</v>
      </c>
      <c r="F15" s="76">
        <v>213</v>
      </c>
      <c r="G15" s="76">
        <v>168</v>
      </c>
      <c r="H15" s="76">
        <v>196</v>
      </c>
      <c r="I15" s="76">
        <v>199</v>
      </c>
      <c r="J15" s="16">
        <f t="shared" si="0"/>
        <v>1029</v>
      </c>
      <c r="K15" s="16">
        <f t="shared" si="1"/>
        <v>0</v>
      </c>
      <c r="L15" s="16">
        <f t="shared" si="2"/>
        <v>1029</v>
      </c>
      <c r="M15" s="16">
        <f t="shared" si="3"/>
        <v>205.8</v>
      </c>
      <c r="N15" s="17">
        <f>L15-L16</f>
        <v>223</v>
      </c>
      <c r="O15" s="12"/>
      <c r="P15" s="13"/>
      <c r="Q15" s="13"/>
      <c r="R15" s="13"/>
      <c r="S15" s="13"/>
      <c r="T15" s="13"/>
      <c r="U15" s="13"/>
      <c r="V15" s="13"/>
      <c r="W15" s="15"/>
    </row>
    <row r="16" spans="1:23" s="14" customFormat="1" ht="18.75">
      <c r="A16" s="80">
        <v>13</v>
      </c>
      <c r="B16" s="81" t="s">
        <v>66</v>
      </c>
      <c r="C16" s="82" t="s">
        <v>46</v>
      </c>
      <c r="D16" s="61">
        <v>8</v>
      </c>
      <c r="E16" s="76">
        <v>146</v>
      </c>
      <c r="F16" s="76">
        <v>141</v>
      </c>
      <c r="G16" s="76">
        <v>192</v>
      </c>
      <c r="H16" s="76">
        <v>143</v>
      </c>
      <c r="I16" s="76">
        <v>144</v>
      </c>
      <c r="J16" s="16">
        <f t="shared" si="0"/>
        <v>766</v>
      </c>
      <c r="K16" s="16">
        <f t="shared" si="1"/>
        <v>40</v>
      </c>
      <c r="L16" s="16">
        <f t="shared" si="2"/>
        <v>806</v>
      </c>
      <c r="M16" s="16">
        <f t="shared" si="3"/>
        <v>153.19999999999999</v>
      </c>
      <c r="N16" s="18">
        <f>L16-L14</f>
        <v>-105</v>
      </c>
      <c r="O16" s="15"/>
      <c r="P16" s="13"/>
      <c r="Q16" s="13"/>
      <c r="R16" s="13"/>
      <c r="S16" s="13"/>
      <c r="T16" s="13"/>
      <c r="U16" s="13"/>
      <c r="V16" s="13"/>
      <c r="W16" s="15"/>
    </row>
    <row r="17" spans="1:23" s="14" customFormat="1" ht="18.75">
      <c r="A17" s="80">
        <v>14</v>
      </c>
      <c r="B17" s="81" t="s">
        <v>68</v>
      </c>
      <c r="C17" s="82" t="s">
        <v>76</v>
      </c>
      <c r="D17" s="61">
        <v>8</v>
      </c>
      <c r="E17" s="76">
        <v>131</v>
      </c>
      <c r="F17" s="76">
        <v>192</v>
      </c>
      <c r="G17" s="76">
        <v>137</v>
      </c>
      <c r="H17" s="76">
        <v>173</v>
      </c>
      <c r="I17" s="76">
        <v>116</v>
      </c>
      <c r="J17" s="16">
        <f t="shared" si="0"/>
        <v>749</v>
      </c>
      <c r="K17" s="16">
        <f t="shared" si="1"/>
        <v>40</v>
      </c>
      <c r="L17" s="16">
        <f t="shared" si="2"/>
        <v>789</v>
      </c>
      <c r="M17" s="16">
        <f t="shared" si="3"/>
        <v>149.80000000000001</v>
      </c>
      <c r="N17" s="18">
        <f>L17-L11</f>
        <v>-85</v>
      </c>
      <c r="O17" s="15"/>
      <c r="P17" s="13"/>
      <c r="Q17" s="13"/>
      <c r="R17" s="13"/>
      <c r="S17" s="13"/>
      <c r="T17" s="13"/>
      <c r="U17" s="13"/>
      <c r="V17" s="13"/>
      <c r="W17" s="15"/>
    </row>
    <row r="18" spans="1:23" ht="18.75">
      <c r="A18" s="80">
        <v>15</v>
      </c>
      <c r="B18" s="81" t="s">
        <v>50</v>
      </c>
      <c r="C18" s="82"/>
      <c r="D18" s="61"/>
      <c r="E18" s="76"/>
      <c r="F18" s="76"/>
      <c r="G18" s="76"/>
      <c r="H18" s="76"/>
      <c r="I18" s="76"/>
      <c r="J18" s="16">
        <f t="shared" si="0"/>
        <v>0</v>
      </c>
      <c r="K18" s="16">
        <f t="shared" si="1"/>
        <v>0</v>
      </c>
      <c r="L18" s="16">
        <f t="shared" si="2"/>
        <v>0</v>
      </c>
      <c r="M18" s="16" t="e">
        <f t="shared" si="3"/>
        <v>#DIV/0!</v>
      </c>
      <c r="N18" s="66" t="e">
        <f>L18-#REF!</f>
        <v>#REF!</v>
      </c>
      <c r="O18" s="15"/>
    </row>
    <row r="19" spans="1:23" ht="18.75">
      <c r="A19" s="80">
        <v>16</v>
      </c>
      <c r="B19" s="81" t="s">
        <v>69</v>
      </c>
      <c r="C19" s="82"/>
      <c r="D19" s="61"/>
      <c r="E19" s="76"/>
      <c r="F19" s="76"/>
      <c r="G19" s="76"/>
      <c r="H19" s="76"/>
      <c r="I19" s="76"/>
      <c r="J19" s="16">
        <f t="shared" si="0"/>
        <v>0</v>
      </c>
      <c r="K19" s="16">
        <f t="shared" si="1"/>
        <v>0</v>
      </c>
      <c r="L19" s="16">
        <f t="shared" si="2"/>
        <v>0</v>
      </c>
      <c r="M19" s="16" t="e">
        <f t="shared" si="3"/>
        <v>#DIV/0!</v>
      </c>
    </row>
    <row r="20" spans="1:23" ht="18.75">
      <c r="A20" s="80">
        <v>17</v>
      </c>
      <c r="B20" s="81" t="s">
        <v>52</v>
      </c>
      <c r="C20" s="82"/>
      <c r="D20" s="61"/>
      <c r="E20" s="76"/>
      <c r="F20" s="76"/>
      <c r="G20" s="76"/>
      <c r="H20" s="76"/>
      <c r="I20" s="76"/>
      <c r="J20" s="16">
        <f t="shared" si="0"/>
        <v>0</v>
      </c>
      <c r="K20" s="16">
        <f t="shared" si="1"/>
        <v>0</v>
      </c>
      <c r="L20" s="16">
        <f t="shared" si="2"/>
        <v>0</v>
      </c>
      <c r="M20" s="16" t="e">
        <f t="shared" si="3"/>
        <v>#DIV/0!</v>
      </c>
    </row>
    <row r="21" spans="1:23" ht="18.75">
      <c r="A21" s="80">
        <v>18</v>
      </c>
      <c r="B21" s="81" t="s">
        <v>63</v>
      </c>
      <c r="C21" s="82"/>
      <c r="D21" s="61"/>
      <c r="E21" s="76"/>
      <c r="F21" s="76"/>
      <c r="G21" s="76"/>
      <c r="H21" s="76"/>
      <c r="I21" s="76"/>
      <c r="J21" s="16">
        <f t="shared" si="0"/>
        <v>0</v>
      </c>
      <c r="K21" s="16">
        <f t="shared" si="1"/>
        <v>0</v>
      </c>
      <c r="L21" s="16">
        <f t="shared" si="2"/>
        <v>0</v>
      </c>
      <c r="M21" s="16" t="e">
        <f t="shared" si="3"/>
        <v>#DIV/0!</v>
      </c>
      <c r="N21" s="66" t="e">
        <f>L21-#REF!</f>
        <v>#REF!</v>
      </c>
      <c r="O21" s="15"/>
    </row>
    <row r="22" spans="1:23" ht="18.75">
      <c r="A22" s="80">
        <v>19</v>
      </c>
      <c r="B22" s="81" t="s">
        <v>64</v>
      </c>
      <c r="C22" s="82"/>
      <c r="D22" s="61"/>
      <c r="E22" s="76"/>
      <c r="F22" s="76"/>
      <c r="G22" s="76"/>
      <c r="H22" s="76"/>
      <c r="I22" s="76"/>
      <c r="J22" s="16">
        <f t="shared" si="0"/>
        <v>0</v>
      </c>
      <c r="K22" s="16">
        <f t="shared" si="1"/>
        <v>0</v>
      </c>
      <c r="L22" s="16">
        <f t="shared" si="2"/>
        <v>0</v>
      </c>
      <c r="M22" s="16" t="e">
        <f t="shared" si="3"/>
        <v>#DIV/0!</v>
      </c>
      <c r="N22" s="66" t="e">
        <f>L22-#REF!</f>
        <v>#REF!</v>
      </c>
      <c r="O22" s="15"/>
    </row>
    <row r="23" spans="1:23" ht="18.75">
      <c r="A23" s="80">
        <v>20</v>
      </c>
      <c r="B23" s="81" t="s">
        <v>57</v>
      </c>
      <c r="C23" s="82"/>
      <c r="D23" s="61"/>
      <c r="E23" s="76"/>
      <c r="F23" s="76"/>
      <c r="G23" s="76"/>
      <c r="H23" s="76"/>
      <c r="I23" s="76"/>
      <c r="J23" s="16">
        <f t="shared" si="0"/>
        <v>0</v>
      </c>
      <c r="K23" s="16">
        <f t="shared" si="1"/>
        <v>0</v>
      </c>
      <c r="L23" s="16">
        <f t="shared" si="2"/>
        <v>0</v>
      </c>
      <c r="M23" s="16" t="e">
        <f t="shared" si="3"/>
        <v>#DIV/0!</v>
      </c>
      <c r="N23" s="69">
        <f>L23-L25</f>
        <v>0</v>
      </c>
      <c r="O23" s="12"/>
    </row>
    <row r="24" spans="1:23" ht="18.75">
      <c r="A24" s="80">
        <v>21</v>
      </c>
      <c r="B24" s="81" t="s">
        <v>67</v>
      </c>
      <c r="C24" s="82"/>
      <c r="D24" s="61"/>
      <c r="E24" s="76"/>
      <c r="F24" s="76"/>
      <c r="G24" s="76"/>
      <c r="H24" s="76"/>
      <c r="I24" s="76"/>
      <c r="J24" s="16">
        <f t="shared" si="0"/>
        <v>0</v>
      </c>
      <c r="K24" s="16">
        <f t="shared" si="1"/>
        <v>0</v>
      </c>
      <c r="L24" s="16">
        <f t="shared" si="2"/>
        <v>0</v>
      </c>
      <c r="M24" s="16" t="e">
        <f t="shared" si="3"/>
        <v>#DIV/0!</v>
      </c>
      <c r="N24" s="66" t="e">
        <f>L24-#REF!</f>
        <v>#REF!</v>
      </c>
      <c r="O24" s="15"/>
    </row>
    <row r="25" spans="1:23" ht="18.75">
      <c r="A25" s="80">
        <v>22</v>
      </c>
      <c r="B25" s="81" t="s">
        <v>30</v>
      </c>
      <c r="C25" s="82"/>
      <c r="D25" s="61"/>
      <c r="E25" s="76"/>
      <c r="F25" s="76"/>
      <c r="G25" s="76"/>
      <c r="H25" s="76"/>
      <c r="I25" s="76"/>
      <c r="J25" s="16">
        <f t="shared" si="0"/>
        <v>0</v>
      </c>
      <c r="K25" s="16">
        <f t="shared" si="1"/>
        <v>0</v>
      </c>
      <c r="L25" s="16">
        <f t="shared" si="2"/>
        <v>0</v>
      </c>
      <c r="M25" s="16" t="e">
        <f t="shared" si="3"/>
        <v>#DIV/0!</v>
      </c>
    </row>
    <row r="26" spans="1:23" ht="18.75">
      <c r="A26" s="80">
        <v>23</v>
      </c>
      <c r="B26" s="81" t="s">
        <v>55</v>
      </c>
      <c r="C26" s="82"/>
      <c r="D26" s="61"/>
      <c r="E26" s="76"/>
      <c r="F26" s="76"/>
      <c r="G26" s="76"/>
      <c r="H26" s="76"/>
      <c r="I26" s="76"/>
      <c r="J26" s="16">
        <f t="shared" si="0"/>
        <v>0</v>
      </c>
      <c r="K26" s="16">
        <f t="shared" si="1"/>
        <v>0</v>
      </c>
      <c r="L26" s="16">
        <f t="shared" si="2"/>
        <v>0</v>
      </c>
      <c r="M26" s="16" t="e">
        <f t="shared" si="3"/>
        <v>#DIV/0!</v>
      </c>
    </row>
    <row r="27" spans="1:23" ht="18.75">
      <c r="A27" s="80">
        <v>24</v>
      </c>
      <c r="B27" s="81"/>
      <c r="C27" s="82"/>
      <c r="D27" s="61"/>
      <c r="E27" s="76"/>
      <c r="F27" s="76"/>
      <c r="G27" s="76"/>
      <c r="H27" s="76"/>
      <c r="I27" s="76"/>
      <c r="J27" s="16">
        <f t="shared" si="0"/>
        <v>0</v>
      </c>
      <c r="K27" s="16">
        <f t="shared" si="1"/>
        <v>0</v>
      </c>
      <c r="L27" s="16">
        <f t="shared" si="2"/>
        <v>0</v>
      </c>
      <c r="M27" s="16" t="e">
        <f t="shared" si="3"/>
        <v>#DIV/0!</v>
      </c>
    </row>
    <row r="28" spans="1:23" ht="18.75">
      <c r="A28" s="80">
        <v>25</v>
      </c>
      <c r="B28" s="81"/>
      <c r="C28" s="62"/>
      <c r="D28" s="75"/>
      <c r="E28" s="72"/>
      <c r="F28" s="72"/>
      <c r="G28" s="72"/>
      <c r="H28" s="72"/>
      <c r="I28" s="72"/>
      <c r="J28" s="16">
        <f t="shared" si="0"/>
        <v>0</v>
      </c>
      <c r="K28" s="16">
        <f t="shared" si="1"/>
        <v>0</v>
      </c>
      <c r="L28" s="16">
        <f t="shared" si="2"/>
        <v>0</v>
      </c>
      <c r="M28" s="16" t="e">
        <f t="shared" si="3"/>
        <v>#DIV/0!</v>
      </c>
    </row>
    <row r="29" spans="1:23" ht="18.75">
      <c r="A29" s="80">
        <v>26</v>
      </c>
      <c r="B29" s="81"/>
      <c r="C29" s="62"/>
      <c r="D29" s="75"/>
      <c r="E29" s="72"/>
      <c r="F29" s="72"/>
      <c r="G29" s="72"/>
      <c r="H29" s="72"/>
      <c r="I29" s="72"/>
      <c r="J29" s="16">
        <f t="shared" si="0"/>
        <v>0</v>
      </c>
      <c r="K29" s="16">
        <f t="shared" si="1"/>
        <v>0</v>
      </c>
      <c r="L29" s="16">
        <f t="shared" si="2"/>
        <v>0</v>
      </c>
      <c r="M29" s="16" t="e">
        <f t="shared" si="3"/>
        <v>#DIV/0!</v>
      </c>
    </row>
    <row r="30" spans="1:23" ht="18.75">
      <c r="A30" s="80">
        <v>27</v>
      </c>
      <c r="B30" s="81"/>
      <c r="C30" s="62"/>
      <c r="D30" s="75"/>
      <c r="E30" s="72"/>
      <c r="F30" s="72"/>
      <c r="G30" s="72"/>
      <c r="H30" s="72"/>
      <c r="I30" s="72"/>
      <c r="J30" s="16">
        <f t="shared" ref="J30:J36" si="4">SUM(E30:I30)</f>
        <v>0</v>
      </c>
      <c r="K30" s="16">
        <f t="shared" ref="K30:K36" si="5">D30*(COUNT(E30:I30))</f>
        <v>0</v>
      </c>
      <c r="L30" s="16">
        <f t="shared" ref="L30:L36" si="6">SUM(J30:K30)</f>
        <v>0</v>
      </c>
      <c r="M30" s="16" t="e">
        <f t="shared" ref="M30:M36" si="7">(AVERAGE(E30:I30))</f>
        <v>#DIV/0!</v>
      </c>
    </row>
    <row r="31" spans="1:23" ht="18.75">
      <c r="A31" s="80">
        <v>28</v>
      </c>
      <c r="B31" s="81"/>
      <c r="C31" s="62"/>
      <c r="D31" s="61"/>
      <c r="E31" s="72"/>
      <c r="F31" s="72"/>
      <c r="G31" s="72"/>
      <c r="H31" s="72"/>
      <c r="I31" s="72"/>
      <c r="J31" s="16">
        <f t="shared" si="4"/>
        <v>0</v>
      </c>
      <c r="K31" s="16">
        <f t="shared" si="5"/>
        <v>0</v>
      </c>
      <c r="L31" s="16">
        <f t="shared" si="6"/>
        <v>0</v>
      </c>
      <c r="M31" s="16" t="e">
        <f t="shared" si="7"/>
        <v>#DIV/0!</v>
      </c>
    </row>
    <row r="32" spans="1:23" ht="18.75">
      <c r="A32" s="80">
        <v>29</v>
      </c>
      <c r="B32" s="81"/>
      <c r="C32" s="62"/>
      <c r="D32" s="61"/>
      <c r="E32" s="72"/>
      <c r="F32" s="72"/>
      <c r="G32" s="72"/>
      <c r="H32" s="72"/>
      <c r="I32" s="72"/>
      <c r="J32" s="16">
        <f t="shared" si="4"/>
        <v>0</v>
      </c>
      <c r="K32" s="16">
        <f t="shared" si="5"/>
        <v>0</v>
      </c>
      <c r="L32" s="16">
        <f t="shared" si="6"/>
        <v>0</v>
      </c>
      <c r="M32" s="16" t="e">
        <f t="shared" si="7"/>
        <v>#DIV/0!</v>
      </c>
    </row>
    <row r="33" spans="1:13" ht="18.75">
      <c r="A33" s="80">
        <v>30</v>
      </c>
      <c r="B33" s="81"/>
      <c r="C33" s="62"/>
      <c r="D33" s="61"/>
      <c r="E33" s="72"/>
      <c r="F33" s="72"/>
      <c r="G33" s="72"/>
      <c r="H33" s="72"/>
      <c r="I33" s="72"/>
      <c r="J33" s="16">
        <f t="shared" si="4"/>
        <v>0</v>
      </c>
      <c r="K33" s="16">
        <f t="shared" si="5"/>
        <v>0</v>
      </c>
      <c r="L33" s="16">
        <f t="shared" si="6"/>
        <v>0</v>
      </c>
      <c r="M33" s="16" t="e">
        <f t="shared" si="7"/>
        <v>#DIV/0!</v>
      </c>
    </row>
    <row r="34" spans="1:13" ht="18.75">
      <c r="A34" s="80">
        <v>31</v>
      </c>
      <c r="B34" s="81"/>
      <c r="C34" s="62"/>
      <c r="D34" s="61"/>
      <c r="E34" s="72"/>
      <c r="F34" s="72"/>
      <c r="G34" s="72"/>
      <c r="H34" s="72"/>
      <c r="I34" s="72"/>
      <c r="J34" s="16">
        <f t="shared" si="4"/>
        <v>0</v>
      </c>
      <c r="K34" s="16">
        <f t="shared" si="5"/>
        <v>0</v>
      </c>
      <c r="L34" s="16">
        <f t="shared" si="6"/>
        <v>0</v>
      </c>
      <c r="M34" s="16" t="e">
        <f t="shared" si="7"/>
        <v>#DIV/0!</v>
      </c>
    </row>
    <row r="35" spans="1:13" ht="18.75">
      <c r="A35" s="80">
        <v>32</v>
      </c>
      <c r="B35" s="81"/>
      <c r="C35" s="62"/>
      <c r="D35" s="61"/>
      <c r="E35" s="62"/>
      <c r="F35" s="72"/>
      <c r="G35" s="62"/>
      <c r="H35" s="62"/>
      <c r="I35" s="62"/>
      <c r="J35" s="16">
        <f t="shared" si="4"/>
        <v>0</v>
      </c>
      <c r="K35" s="16">
        <f t="shared" si="5"/>
        <v>0</v>
      </c>
      <c r="L35" s="16">
        <f t="shared" si="6"/>
        <v>0</v>
      </c>
      <c r="M35" s="16" t="e">
        <f t="shared" si="7"/>
        <v>#DIV/0!</v>
      </c>
    </row>
    <row r="36" spans="1:13" ht="18.75">
      <c r="A36" s="80">
        <v>33</v>
      </c>
      <c r="B36" s="81"/>
      <c r="C36" s="62"/>
      <c r="D36" s="61"/>
      <c r="E36" s="62"/>
      <c r="F36" s="62"/>
      <c r="G36" s="72"/>
      <c r="H36" s="62"/>
      <c r="I36" s="71"/>
      <c r="J36" s="16">
        <f t="shared" si="4"/>
        <v>0</v>
      </c>
      <c r="K36" s="16">
        <f t="shared" si="5"/>
        <v>0</v>
      </c>
      <c r="L36" s="16">
        <f t="shared" si="6"/>
        <v>0</v>
      </c>
      <c r="M36" s="16" t="e">
        <f t="shared" si="7"/>
        <v>#DIV/0!</v>
      </c>
    </row>
  </sheetData>
  <sortState ref="B4:C22">
    <sortCondition ref="C4:C22"/>
  </sortState>
  <phoneticPr fontId="12" type="noConversion"/>
  <printOptions horizontalCentered="1"/>
  <pageMargins left="0.6" right="0.6" top="0.19" bottom="0.38" header="0.5" footer="0.5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G15" sqref="G15"/>
    </sheetView>
  </sheetViews>
  <sheetFormatPr defaultColWidth="9.140625" defaultRowHeight="12.75"/>
  <cols>
    <col min="2" max="2" width="39.42578125" bestFit="1" customWidth="1"/>
    <col min="3" max="3" width="10.5703125" style="2" customWidth="1"/>
    <col min="4" max="4" width="10.7109375" style="2" hidden="1" customWidth="1"/>
    <col min="5" max="5" width="10.5703125" style="2" customWidth="1"/>
    <col min="6" max="6" width="10.5703125" style="31" customWidth="1"/>
  </cols>
  <sheetData>
    <row r="1" spans="1:14" ht="42" customHeight="1">
      <c r="A1" s="112" t="s">
        <v>32</v>
      </c>
      <c r="B1" s="112"/>
      <c r="C1" s="112"/>
      <c r="D1" s="112"/>
      <c r="E1" s="112"/>
      <c r="F1" s="112"/>
      <c r="G1" s="83"/>
      <c r="H1" s="83"/>
      <c r="I1" s="83"/>
      <c r="J1" s="83"/>
      <c r="K1" s="83"/>
      <c r="L1" s="83"/>
      <c r="M1" s="83"/>
      <c r="N1" s="83"/>
    </row>
    <row r="2" spans="1:14">
      <c r="A2" s="111" t="s">
        <v>33</v>
      </c>
      <c r="B2" s="111"/>
      <c r="C2" s="111"/>
      <c r="D2" s="111"/>
      <c r="E2" s="111"/>
      <c r="F2" s="111"/>
    </row>
    <row r="3" spans="1:14" ht="18.75" customHeight="1">
      <c r="A3" s="111"/>
      <c r="B3" s="111"/>
      <c r="C3" s="111"/>
      <c r="D3" s="111"/>
      <c r="E3" s="111"/>
      <c r="F3" s="111"/>
    </row>
    <row r="5" spans="1:14" ht="6.75" customHeight="1" thickBot="1"/>
    <row r="6" spans="1:14" ht="16.5" thickBot="1">
      <c r="A6" s="20" t="s">
        <v>0</v>
      </c>
      <c r="B6" s="24" t="s">
        <v>1</v>
      </c>
      <c r="C6" s="21" t="s">
        <v>2</v>
      </c>
      <c r="D6" s="21" t="s">
        <v>3</v>
      </c>
      <c r="E6" s="21" t="s">
        <v>31</v>
      </c>
      <c r="F6" s="22" t="s">
        <v>10</v>
      </c>
    </row>
    <row r="7" spans="1:14" ht="19.5" customHeight="1" thickBot="1">
      <c r="A7" s="19">
        <v>1</v>
      </c>
      <c r="B7" s="63" t="str">
        <f>Rezultāti!B15</f>
        <v>Edgars Poišs</v>
      </c>
      <c r="C7" s="64" t="s">
        <v>40</v>
      </c>
      <c r="D7" s="65"/>
      <c r="E7" s="64">
        <v>253</v>
      </c>
      <c r="F7" s="29">
        <f>SUM(D7:E7)</f>
        <v>253</v>
      </c>
      <c r="G7" s="70" t="s">
        <v>54</v>
      </c>
    </row>
    <row r="8" spans="1:14" ht="19.5" customHeight="1" thickBot="1">
      <c r="A8" s="19">
        <v>2</v>
      </c>
      <c r="B8" s="63" t="str">
        <f>Rezultāti!B14</f>
        <v>Maksims Jefimovs</v>
      </c>
      <c r="C8" s="64" t="s">
        <v>44</v>
      </c>
      <c r="D8" s="65"/>
      <c r="E8" s="64">
        <v>150</v>
      </c>
      <c r="F8" s="29">
        <f>SUM(D8:E8)</f>
        <v>150</v>
      </c>
      <c r="G8" s="70" t="s">
        <v>54</v>
      </c>
    </row>
    <row r="9" spans="1:14" ht="19.5" customHeight="1" thickBot="1">
      <c r="A9" s="19">
        <v>3</v>
      </c>
      <c r="B9" s="63" t="str">
        <f>Rezultāti!B5</f>
        <v>Jānis Bojārs</v>
      </c>
      <c r="C9" s="64" t="s">
        <v>47</v>
      </c>
      <c r="D9" s="65"/>
      <c r="E9" s="64">
        <v>170</v>
      </c>
      <c r="F9" s="29">
        <f>SUM(D9:E9)</f>
        <v>170</v>
      </c>
      <c r="G9" s="70" t="s">
        <v>54</v>
      </c>
    </row>
    <row r="10" spans="1:14" ht="19.5" customHeight="1" thickBot="1">
      <c r="A10" s="19">
        <v>4</v>
      </c>
      <c r="B10" s="63" t="str">
        <f>Rezultāti!B8</f>
        <v>Artūrs Perepjolkins</v>
      </c>
      <c r="C10" s="64" t="s">
        <v>41</v>
      </c>
      <c r="D10" s="65"/>
      <c r="E10" s="64">
        <v>225</v>
      </c>
      <c r="F10" s="29">
        <f>SUM(D10:E10)</f>
        <v>225</v>
      </c>
      <c r="G10" s="70" t="s">
        <v>54</v>
      </c>
    </row>
    <row r="11" spans="1:14" ht="16.5" thickBot="1">
      <c r="A11" s="19">
        <v>5</v>
      </c>
      <c r="B11" s="63" t="str">
        <f>Rezultāti!B4</f>
        <v>Aleksandrs Perlovs</v>
      </c>
      <c r="C11" s="64" t="s">
        <v>42</v>
      </c>
      <c r="D11" s="65"/>
      <c r="E11" s="64">
        <v>252</v>
      </c>
      <c r="F11" s="29">
        <f>SUM(D11:E11)</f>
        <v>252</v>
      </c>
      <c r="G11" s="70" t="s">
        <v>54</v>
      </c>
    </row>
    <row r="12" spans="1:14" ht="16.5" thickBot="1">
      <c r="A12" s="19">
        <v>6</v>
      </c>
      <c r="B12" s="63" t="str">
        <f>Rezultāti!B13</f>
        <v>Jeļena Šorohova</v>
      </c>
      <c r="C12" s="64" t="s">
        <v>53</v>
      </c>
      <c r="D12" s="65"/>
      <c r="E12" s="64">
        <v>143</v>
      </c>
      <c r="F12" s="29">
        <f>SUM(D12:E12)</f>
        <v>143</v>
      </c>
      <c r="G12" s="70" t="s">
        <v>54</v>
      </c>
    </row>
    <row r="13" spans="1:14" ht="16.5" thickBot="1">
      <c r="A13" s="19">
        <v>7</v>
      </c>
      <c r="B13" s="63" t="str">
        <f>Rezultāti!B6</f>
        <v>Sergejs Meņšikovs</v>
      </c>
      <c r="C13" s="64" t="s">
        <v>39</v>
      </c>
      <c r="D13" s="65"/>
      <c r="E13" s="64">
        <v>145</v>
      </c>
      <c r="F13" s="29">
        <f>SUM(D13:E13)</f>
        <v>145</v>
      </c>
      <c r="G13" s="70" t="s">
        <v>54</v>
      </c>
    </row>
    <row r="14" spans="1:14" ht="16.5" thickBot="1">
      <c r="A14" s="19">
        <v>8</v>
      </c>
      <c r="B14" s="63" t="str">
        <f>Rezultāti!B10</f>
        <v>Mārtiņš Vilnis</v>
      </c>
      <c r="C14" s="64" t="s">
        <v>45</v>
      </c>
      <c r="D14" s="65"/>
      <c r="E14" s="64">
        <v>195</v>
      </c>
      <c r="F14" s="29">
        <f>SUM(D14:E14)</f>
        <v>195</v>
      </c>
      <c r="G14" s="70" t="s">
        <v>54</v>
      </c>
    </row>
  </sheetData>
  <sortState ref="B7:C18">
    <sortCondition ref="C7:C18"/>
  </sortState>
  <mergeCells count="2">
    <mergeCell ref="A2:F3"/>
    <mergeCell ref="A1:F1"/>
  </mergeCells>
  <pageMargins left="0.17" right="0.17" top="0.32" bottom="0.19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view="pageBreakPreview" zoomScaleNormal="75" zoomScaleSheetLayoutView="100" workbookViewId="0">
      <selection activeCell="E14" sqref="E14"/>
    </sheetView>
  </sheetViews>
  <sheetFormatPr defaultColWidth="9.140625" defaultRowHeight="12.75"/>
  <cols>
    <col min="2" max="2" width="39.42578125" bestFit="1" customWidth="1"/>
    <col min="3" max="3" width="10.5703125" style="2" customWidth="1"/>
    <col min="4" max="4" width="10.7109375" style="2" customWidth="1"/>
    <col min="5" max="5" width="10.5703125" style="2" customWidth="1"/>
    <col min="6" max="6" width="10.5703125" style="31" customWidth="1"/>
  </cols>
  <sheetData>
    <row r="1" spans="1:14" ht="3.75" customHeight="1"/>
    <row r="2" spans="1:14" s="92" customFormat="1" ht="42" customHeight="1">
      <c r="A2" s="112" t="s">
        <v>32</v>
      </c>
      <c r="B2" s="112"/>
      <c r="C2" s="112"/>
      <c r="D2" s="112"/>
      <c r="E2" s="112"/>
      <c r="F2" s="112"/>
      <c r="G2" s="91"/>
      <c r="H2" s="91"/>
      <c r="I2" s="91"/>
      <c r="J2" s="91"/>
      <c r="K2" s="91"/>
      <c r="L2" s="91"/>
      <c r="M2" s="91"/>
      <c r="N2" s="91"/>
    </row>
    <row r="3" spans="1:14" s="92" customFormat="1">
      <c r="A3" s="111" t="s">
        <v>37</v>
      </c>
      <c r="B3" s="111"/>
      <c r="C3" s="111"/>
      <c r="D3" s="111"/>
      <c r="E3" s="111"/>
      <c r="F3" s="111"/>
    </row>
    <row r="4" spans="1:14" s="92" customFormat="1" ht="18.75" customHeight="1">
      <c r="A4" s="111"/>
      <c r="B4" s="111"/>
      <c r="C4" s="111"/>
      <c r="D4" s="111"/>
      <c r="E4" s="111"/>
      <c r="F4" s="111"/>
    </row>
    <row r="5" spans="1:14" ht="6.75" customHeight="1" thickBot="1"/>
    <row r="6" spans="1:14" ht="16.5" thickBot="1">
      <c r="A6" s="20" t="s">
        <v>0</v>
      </c>
      <c r="B6" s="24" t="s">
        <v>1</v>
      </c>
      <c r="C6" s="21" t="s">
        <v>2</v>
      </c>
      <c r="D6" s="21" t="s">
        <v>3</v>
      </c>
      <c r="E6" s="21" t="s">
        <v>31</v>
      </c>
      <c r="F6" s="22" t="s">
        <v>10</v>
      </c>
    </row>
    <row r="7" spans="1:14" ht="18" customHeight="1" thickBot="1">
      <c r="A7" s="44">
        <v>1</v>
      </c>
      <c r="B7" s="63" t="str">
        <f>Rezultāti!B9</f>
        <v>Veronika Hudjakova</v>
      </c>
      <c r="C7" s="64" t="s">
        <v>47</v>
      </c>
      <c r="D7" s="65">
        <v>8</v>
      </c>
      <c r="E7" s="64">
        <v>209</v>
      </c>
      <c r="F7" s="29">
        <f>SUM(D7:E7)</f>
        <v>217</v>
      </c>
    </row>
    <row r="8" spans="1:14" ht="18" customHeight="1" thickBot="1">
      <c r="A8" s="45">
        <v>2</v>
      </c>
      <c r="B8" s="63" t="str">
        <f>Rezultāti!B14</f>
        <v>Maksims Jefimovs</v>
      </c>
      <c r="C8" s="64" t="s">
        <v>42</v>
      </c>
      <c r="D8" s="65">
        <v>0</v>
      </c>
      <c r="E8" s="64">
        <v>186</v>
      </c>
      <c r="F8" s="29">
        <f>SUM(D8:E8)</f>
        <v>186</v>
      </c>
    </row>
    <row r="9" spans="1:14" ht="18" customHeight="1" thickTop="1" thickBot="1">
      <c r="A9" s="23">
        <v>3</v>
      </c>
      <c r="B9" s="63" t="str">
        <f>Rezultāti!B17</f>
        <v>Olga Morozova</v>
      </c>
      <c r="C9" s="64" t="s">
        <v>56</v>
      </c>
      <c r="D9" s="65">
        <v>8</v>
      </c>
      <c r="E9" s="64">
        <v>160</v>
      </c>
      <c r="F9" s="29">
        <f>SUM(D9:E9)</f>
        <v>168</v>
      </c>
    </row>
    <row r="10" spans="1:14" ht="18" customHeight="1" thickBot="1">
      <c r="A10" s="19">
        <v>4</v>
      </c>
      <c r="B10" s="63" t="str">
        <f>Rezultāti!B11</f>
        <v>Inokentijs Hudjakovs</v>
      </c>
      <c r="C10" s="64" t="s">
        <v>76</v>
      </c>
      <c r="D10" s="65">
        <v>8</v>
      </c>
      <c r="E10" s="64">
        <v>158</v>
      </c>
      <c r="F10" s="29">
        <f>SUM(D10:E10)</f>
        <v>166</v>
      </c>
    </row>
    <row r="11" spans="1:14" ht="18" customHeight="1" thickBot="1">
      <c r="A11" s="23">
        <v>5</v>
      </c>
      <c r="B11" s="63" t="str">
        <f>Rezultāti!B16</f>
        <v>Kristīne Seile</v>
      </c>
      <c r="C11" s="64" t="s">
        <v>43</v>
      </c>
      <c r="D11" s="65">
        <v>8</v>
      </c>
      <c r="E11" s="64">
        <v>150</v>
      </c>
      <c r="F11" s="29">
        <f>SUM(D11:E11)</f>
        <v>158</v>
      </c>
    </row>
    <row r="12" spans="1:14" ht="18" customHeight="1" thickBot="1">
      <c r="A12" s="19">
        <v>6</v>
      </c>
      <c r="B12" s="63" t="str">
        <f>Rezultāti!B5</f>
        <v>Jānis Bojārs</v>
      </c>
      <c r="C12" s="64" t="s">
        <v>40</v>
      </c>
      <c r="D12" s="65">
        <v>0</v>
      </c>
      <c r="E12" s="64">
        <v>136</v>
      </c>
      <c r="F12" s="29">
        <f>SUM(D12:E12)</f>
        <v>136</v>
      </c>
    </row>
    <row r="13" spans="1:14" ht="18" customHeight="1" thickBot="1">
      <c r="A13" s="23">
        <v>7</v>
      </c>
      <c r="B13" s="63" t="str">
        <f>Rezultāti!B7</f>
        <v>Maksims Gerasimenko</v>
      </c>
      <c r="C13" s="64" t="s">
        <v>39</v>
      </c>
      <c r="D13" s="65">
        <v>0</v>
      </c>
      <c r="E13" s="64">
        <v>134</v>
      </c>
      <c r="F13" s="29">
        <f>SUM(D13:E13)</f>
        <v>134</v>
      </c>
    </row>
  </sheetData>
  <sortState ref="B7:F13">
    <sortCondition descending="1" ref="F7:F13"/>
  </sortState>
  <mergeCells count="2">
    <mergeCell ref="A2:F2"/>
    <mergeCell ref="A3:F4"/>
  </mergeCells>
  <phoneticPr fontId="12" type="noConversion"/>
  <printOptions horizontalCentered="1"/>
  <pageMargins left="0.15748031496062992" right="0.15748031496062992" top="0.15748031496062992" bottom="0.15748031496062992" header="0.15748031496062992" footer="0.1574803149606299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topLeftCell="A5" zoomScale="90" zoomScaleNormal="90" workbookViewId="0">
      <selection activeCell="E7" sqref="E7"/>
    </sheetView>
  </sheetViews>
  <sheetFormatPr defaultRowHeight="20.25"/>
  <cols>
    <col min="1" max="1" width="9.140625" style="4"/>
    <col min="2" max="2" width="9.140625" style="5"/>
    <col min="3" max="3" width="26.7109375" style="5" bestFit="1" customWidth="1"/>
    <col min="4" max="4" width="10" style="5" customWidth="1" collapsed="1"/>
    <col min="5" max="5" width="11.5703125" style="5" bestFit="1" customWidth="1"/>
    <col min="6" max="6" width="13.28515625" style="5" customWidth="1"/>
    <col min="7" max="7" width="11" style="5" customWidth="1"/>
    <col min="8" max="8" width="9.140625" style="4"/>
    <col min="9" max="9" width="9.140625" style="74"/>
    <col min="10" max="10" width="22.5703125" style="4" bestFit="1" customWidth="1"/>
    <col min="11" max="16384" width="9.140625" style="4"/>
  </cols>
  <sheetData>
    <row r="1" spans="1:14" customFormat="1" ht="42" customHeight="1">
      <c r="A1" s="112" t="s">
        <v>32</v>
      </c>
      <c r="B1" s="112"/>
      <c r="C1" s="112"/>
      <c r="D1" s="112"/>
      <c r="E1" s="112"/>
      <c r="F1" s="112"/>
      <c r="G1" s="112"/>
      <c r="H1" s="112"/>
      <c r="I1" s="89"/>
      <c r="J1" s="83"/>
      <c r="K1" s="83"/>
      <c r="L1" s="83"/>
      <c r="M1" s="83"/>
      <c r="N1" s="83"/>
    </row>
    <row r="2" spans="1:14" customFormat="1" ht="12.75" customHeight="1">
      <c r="A2" s="111" t="s">
        <v>70</v>
      </c>
      <c r="B2" s="111"/>
      <c r="C2" s="111"/>
      <c r="D2" s="111"/>
      <c r="E2" s="111"/>
      <c r="F2" s="111"/>
      <c r="G2" s="111"/>
      <c r="H2" s="111"/>
      <c r="I2" s="90"/>
    </row>
    <row r="3" spans="1:14" customFormat="1" ht="18.75" customHeight="1">
      <c r="A3" s="111"/>
      <c r="B3" s="111"/>
      <c r="C3" s="111"/>
      <c r="D3" s="111"/>
      <c r="E3" s="111"/>
      <c r="F3" s="111"/>
      <c r="G3" s="111"/>
      <c r="H3" s="111"/>
      <c r="I3" s="90"/>
    </row>
    <row r="5" spans="1:14">
      <c r="B5" s="88" t="s">
        <v>0</v>
      </c>
      <c r="C5" s="93" t="s">
        <v>34</v>
      </c>
      <c r="D5" s="88" t="s">
        <v>3</v>
      </c>
      <c r="E5" s="88" t="s">
        <v>35</v>
      </c>
      <c r="F5" s="88" t="s">
        <v>10</v>
      </c>
      <c r="G5" s="95" t="s">
        <v>36</v>
      </c>
      <c r="H5" s="114" t="s">
        <v>38</v>
      </c>
    </row>
    <row r="6" spans="1:14">
      <c r="B6" s="86">
        <v>1</v>
      </c>
      <c r="C6" s="97" t="str">
        <f>'Rezultātu lapa'!B4</f>
        <v>Vladislavs Saveļjevs</v>
      </c>
      <c r="D6" s="98">
        <v>0</v>
      </c>
      <c r="E6" s="102">
        <v>221</v>
      </c>
      <c r="F6" s="98">
        <f>D6+E6</f>
        <v>221</v>
      </c>
      <c r="G6" s="95">
        <v>6</v>
      </c>
      <c r="H6" s="114"/>
    </row>
    <row r="7" spans="1:14">
      <c r="B7" s="86">
        <v>2</v>
      </c>
      <c r="C7" s="100" t="str">
        <f>C11</f>
        <v>Edgars Poišs</v>
      </c>
      <c r="D7" s="101">
        <v>0</v>
      </c>
      <c r="E7" s="101">
        <v>211</v>
      </c>
      <c r="F7" s="101">
        <f>D7+E7</f>
        <v>211</v>
      </c>
      <c r="G7" s="95">
        <v>7</v>
      </c>
      <c r="H7" s="114"/>
    </row>
    <row r="8" spans="1:14">
      <c r="B8" s="86">
        <v>3</v>
      </c>
      <c r="C8" s="94" t="str">
        <f>C12</f>
        <v>Jānis Bojārs</v>
      </c>
      <c r="D8" s="84">
        <v>0</v>
      </c>
      <c r="E8" s="84">
        <v>158</v>
      </c>
      <c r="F8" s="84">
        <f>D8+E8</f>
        <v>158</v>
      </c>
      <c r="G8" s="95">
        <v>9</v>
      </c>
      <c r="H8" s="114"/>
    </row>
    <row r="9" spans="1:14">
      <c r="B9" s="85"/>
    </row>
    <row r="10" spans="1:14">
      <c r="B10" s="88" t="s">
        <v>0</v>
      </c>
      <c r="C10" s="93" t="s">
        <v>34</v>
      </c>
      <c r="D10" s="88" t="s">
        <v>3</v>
      </c>
      <c r="E10" s="88" t="s">
        <v>35</v>
      </c>
      <c r="F10" s="88" t="s">
        <v>10</v>
      </c>
      <c r="G10" s="96" t="s">
        <v>36</v>
      </c>
      <c r="H10" s="113" t="s">
        <v>38</v>
      </c>
    </row>
    <row r="11" spans="1:14">
      <c r="B11" s="86"/>
      <c r="C11" s="94" t="str">
        <f>C17</f>
        <v>Edgars Poišs</v>
      </c>
      <c r="D11" s="84">
        <v>0</v>
      </c>
      <c r="E11" s="84">
        <v>256</v>
      </c>
      <c r="F11" s="84">
        <f>D11+E11</f>
        <v>256</v>
      </c>
      <c r="G11" s="95">
        <v>7</v>
      </c>
      <c r="H11" s="113"/>
    </row>
    <row r="12" spans="1:14">
      <c r="B12" s="87"/>
      <c r="C12" s="94" t="str">
        <f>C19</f>
        <v>Jānis Bojārs</v>
      </c>
      <c r="D12" s="84">
        <v>0</v>
      </c>
      <c r="E12" s="84">
        <v>230</v>
      </c>
      <c r="F12" s="84">
        <f>D12+E12</f>
        <v>230</v>
      </c>
      <c r="G12" s="95">
        <v>10</v>
      </c>
      <c r="H12" s="113"/>
    </row>
    <row r="13" spans="1:14">
      <c r="B13" s="87">
        <v>4</v>
      </c>
      <c r="C13" s="94" t="str">
        <f t="shared" ref="C13:C14" si="0">C18</f>
        <v>Mārtiņš Vilnis</v>
      </c>
      <c r="D13" s="84">
        <v>0</v>
      </c>
      <c r="E13" s="84">
        <v>191</v>
      </c>
      <c r="F13" s="84">
        <f>D13+E13</f>
        <v>191</v>
      </c>
      <c r="G13" s="95">
        <v>9</v>
      </c>
      <c r="H13" s="113"/>
    </row>
    <row r="14" spans="1:14">
      <c r="B14" s="87">
        <v>5</v>
      </c>
      <c r="C14" s="94" t="str">
        <f>'Rezultātu lapa'!B5</f>
        <v>Aleksandrs Perlovs</v>
      </c>
      <c r="D14" s="84">
        <v>0</v>
      </c>
      <c r="E14" s="84">
        <v>165</v>
      </c>
      <c r="F14" s="84">
        <f>D14+E14</f>
        <v>165</v>
      </c>
      <c r="G14" s="95">
        <v>6</v>
      </c>
      <c r="H14" s="113"/>
    </row>
    <row r="15" spans="1:14">
      <c r="B15" s="85"/>
    </row>
    <row r="16" spans="1:14">
      <c r="B16" s="88" t="s">
        <v>0</v>
      </c>
      <c r="C16" s="93" t="s">
        <v>34</v>
      </c>
      <c r="D16" s="88" t="s">
        <v>3</v>
      </c>
      <c r="E16" s="88" t="s">
        <v>35</v>
      </c>
      <c r="F16" s="88" t="s">
        <v>10</v>
      </c>
      <c r="G16" s="96" t="s">
        <v>36</v>
      </c>
      <c r="H16" s="113" t="s">
        <v>38</v>
      </c>
    </row>
    <row r="17" spans="2:8">
      <c r="B17" s="87"/>
      <c r="C17" s="94" t="str">
        <f>'Rezultātu lapa'!B6</f>
        <v>Edgars Poišs</v>
      </c>
      <c r="D17" s="84">
        <v>0</v>
      </c>
      <c r="E17" s="84">
        <v>252</v>
      </c>
      <c r="F17" s="84">
        <f>E17+D17</f>
        <v>252</v>
      </c>
      <c r="G17" s="95">
        <v>4</v>
      </c>
      <c r="H17" s="113"/>
    </row>
    <row r="18" spans="2:8">
      <c r="B18" s="87"/>
      <c r="C18" s="94" t="str">
        <f>'Rezultātu lapa'!B8</f>
        <v>Mārtiņš Vilnis</v>
      </c>
      <c r="D18" s="84">
        <v>0</v>
      </c>
      <c r="E18" s="84">
        <v>247</v>
      </c>
      <c r="F18" s="84">
        <f>E18+D18</f>
        <v>247</v>
      </c>
      <c r="G18" s="95">
        <v>6</v>
      </c>
      <c r="H18" s="113"/>
    </row>
    <row r="19" spans="2:8">
      <c r="B19" s="87"/>
      <c r="C19" s="94" t="str">
        <f>'Rezultātu lapa'!B9</f>
        <v>Jānis Bojārs</v>
      </c>
      <c r="D19" s="84">
        <v>0</v>
      </c>
      <c r="E19" s="84">
        <v>184</v>
      </c>
      <c r="F19" s="84">
        <f>E19+D19</f>
        <v>184</v>
      </c>
      <c r="G19" s="95">
        <v>7</v>
      </c>
      <c r="H19" s="113"/>
    </row>
    <row r="20" spans="2:8">
      <c r="B20" s="87">
        <v>6</v>
      </c>
      <c r="C20" s="94" t="str">
        <f>'Rezultātu lapa'!B7</f>
        <v>Artūrs Perepjolkins</v>
      </c>
      <c r="D20" s="84">
        <v>0</v>
      </c>
      <c r="E20" s="84">
        <v>181</v>
      </c>
      <c r="F20" s="84">
        <f>E20+D20</f>
        <v>181</v>
      </c>
      <c r="G20" s="95">
        <v>5</v>
      </c>
      <c r="H20" s="113"/>
    </row>
    <row r="21" spans="2:8">
      <c r="B21" s="87">
        <v>7</v>
      </c>
      <c r="C21" s="94" t="str">
        <f>Desperado!B7</f>
        <v>Veronika Hudjakova</v>
      </c>
      <c r="D21" s="84">
        <v>8</v>
      </c>
      <c r="E21" s="84">
        <v>152</v>
      </c>
      <c r="F21" s="84">
        <f>E21+D21</f>
        <v>160</v>
      </c>
      <c r="G21" s="95">
        <v>9</v>
      </c>
      <c r="H21" s="113"/>
    </row>
    <row r="22" spans="2:8">
      <c r="B22" s="87">
        <v>8</v>
      </c>
      <c r="C22" s="94" t="str">
        <f>Desperado!B8</f>
        <v>Maksims Jefimovs</v>
      </c>
      <c r="D22" s="84">
        <v>0</v>
      </c>
      <c r="E22" s="84">
        <v>156</v>
      </c>
      <c r="F22" s="84">
        <f>E22+D22</f>
        <v>156</v>
      </c>
      <c r="G22" s="95">
        <v>10</v>
      </c>
      <c r="H22" s="113"/>
    </row>
  </sheetData>
  <sortState ref="C17:G22">
    <sortCondition descending="1" ref="F17:F22"/>
  </sortState>
  <mergeCells count="5">
    <mergeCell ref="A1:H1"/>
    <mergeCell ref="A2:H3"/>
    <mergeCell ref="H16:H22"/>
    <mergeCell ref="H10:H14"/>
    <mergeCell ref="H5:H8"/>
  </mergeCells>
  <phoneticPr fontId="12" type="noConversion"/>
  <printOptions horizontalCentered="1" verticalCentered="1"/>
  <pageMargins left="0.21" right="0.3" top="7.0000000000000007E-2" bottom="0.01" header="0.05" footer="0.0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1"/>
  <sheetViews>
    <sheetView topLeftCell="B1" workbookViewId="0">
      <selection activeCell="C1" sqref="C1"/>
    </sheetView>
  </sheetViews>
  <sheetFormatPr defaultRowHeight="12.75"/>
  <cols>
    <col min="2" max="2" width="15.28515625" bestFit="1" customWidth="1"/>
    <col min="3" max="3" width="62.28515625" bestFit="1" customWidth="1"/>
  </cols>
  <sheetData>
    <row r="3" spans="2:3" ht="48" customHeight="1">
      <c r="B3" s="57" t="s">
        <v>29</v>
      </c>
      <c r="C3" s="57" t="s">
        <v>28</v>
      </c>
    </row>
    <row r="4" spans="2:3" ht="48" customHeight="1">
      <c r="B4" s="57" t="s">
        <v>27</v>
      </c>
      <c r="C4" s="60" t="str">
        <f>Fināls!C6</f>
        <v>Vladislavs Saveļjevs</v>
      </c>
    </row>
    <row r="5" spans="2:3" ht="48" customHeight="1">
      <c r="B5" s="57" t="s">
        <v>26</v>
      </c>
      <c r="C5" s="55" t="str">
        <f>Fināls!C7</f>
        <v>Edgars Poišs</v>
      </c>
    </row>
    <row r="6" spans="2:3" ht="48" customHeight="1">
      <c r="B6" s="57" t="s">
        <v>25</v>
      </c>
      <c r="C6" s="55" t="str">
        <f>Fināls!C8</f>
        <v>Jānis Bojārs</v>
      </c>
    </row>
    <row r="7" spans="2:3" ht="48" customHeight="1">
      <c r="B7" s="57" t="s">
        <v>24</v>
      </c>
      <c r="C7" s="55" t="str">
        <f>Fināls!C13</f>
        <v>Mārtiņš Vilnis</v>
      </c>
    </row>
    <row r="8" spans="2:3" ht="48" customHeight="1">
      <c r="B8" s="57" t="s">
        <v>23</v>
      </c>
      <c r="C8" s="55" t="str">
        <f>Fināls!C14</f>
        <v>Aleksandrs Perlovs</v>
      </c>
    </row>
    <row r="9" spans="2:3" ht="48" customHeight="1">
      <c r="B9" s="57" t="s">
        <v>22</v>
      </c>
      <c r="C9" s="55" t="str">
        <f>Fināls!C20</f>
        <v>Artūrs Perepjolkins</v>
      </c>
    </row>
    <row r="10" spans="2:3" ht="48" customHeight="1">
      <c r="B10" s="57" t="s">
        <v>21</v>
      </c>
      <c r="C10" s="55" t="str">
        <f>Fināls!C21</f>
        <v>Veronika Hudjakova</v>
      </c>
    </row>
    <row r="11" spans="2:3" ht="48" customHeight="1">
      <c r="B11" s="57" t="s">
        <v>20</v>
      </c>
      <c r="C11" s="55" t="str">
        <f>Fināls!C22</f>
        <v>Maksims Jefimovs</v>
      </c>
    </row>
  </sheetData>
  <phoneticPr fontId="1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Rezultātu lapa</vt:lpstr>
      <vt:lpstr>Rezultāti</vt:lpstr>
      <vt:lpstr>Last Chance</vt:lpstr>
      <vt:lpstr>Desperado</vt:lpstr>
      <vt:lpstr>Fināls</vt:lpstr>
      <vt:lpstr>Final Standing</vt:lpstr>
      <vt:lpstr>Desperado!Область_печати</vt:lpstr>
      <vt:lpstr>Rezultāti!Область_печати</vt:lpstr>
      <vt:lpstr>'Rezultātu lapa'!Область_печати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User</cp:lastModifiedBy>
  <cp:lastPrinted>2014-02-01T09:55:19Z</cp:lastPrinted>
  <dcterms:created xsi:type="dcterms:W3CDTF">2002-11-28T11:40:37Z</dcterms:created>
  <dcterms:modified xsi:type="dcterms:W3CDTF">2015-10-04T11:23:40Z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1544120377</vt:i4>
  </property>
  <property fmtid="{D5CDD505-2E9C-101B-9397-08002B2CF9AE}" pid="3" name="_EmailSubject">
    <vt:lpwstr>RE: </vt:lpwstr>
  </property>
  <property fmtid="{D5CDD505-2E9C-101B-9397-08002B2CF9AE}" pid="4" name="_AuthorEmail">
    <vt:lpwstr>rc@neonet.lv</vt:lpwstr>
  </property>
  <property fmtid="{D5CDD505-2E9C-101B-9397-08002B2CF9AE}" pid="5" name="_AuthorEmailDisplayName">
    <vt:lpwstr>RigaConcert (rc@neonet.lv)</vt:lpwstr>
  </property>
  <property fmtid="{D5CDD505-2E9C-101B-9397-08002B2CF9AE}" pid="6" name="_ReviewingToolsShownOnce">
    <vt:lpwstr/>
  </property>
</Properties>
</file>