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s\LBF\LBT21.08\Zelta Meistars\"/>
    </mc:Choice>
  </mc:AlternateContent>
  <bookViews>
    <workbookView xWindow="0" yWindow="0" windowWidth="13320" windowHeight="7155" tabRatio="989"/>
  </bookViews>
  <sheets>
    <sheet name="Final standing 15" sheetId="2" r:id="rId1"/>
    <sheet name="Pusfināls&gt;Fināls 15" sheetId="1" r:id="rId2"/>
    <sheet name="Total Qualif.Results" sheetId="3" r:id="rId3"/>
    <sheet name="Sq.3" sheetId="4" r:id="rId4"/>
    <sheet name="Sq.2" sheetId="5" r:id="rId5"/>
    <sheet name="Sq.1" sheetId="6" r:id="rId6"/>
  </sheets>
  <externalReferences>
    <externalReference r:id="rId7"/>
  </externalReferences>
  <definedNames>
    <definedName name="Excel_BuiltIn_Print_Area" localSheetId="1">'Pusfināls&gt;Fināls 15'!$A$1:$BB$20</definedName>
    <definedName name="Excel_BuiltIn_Print_Area" localSheetId="2">'Total Qualif.Results'!$A$1:$W$13</definedName>
    <definedName name="ind_kesk" localSheetId="4">'[1]individual 09_10-4'!#REF!</definedName>
    <definedName name="ind_kesk" localSheetId="3">'[1]individual 09_10-4'!#REF!</definedName>
    <definedName name="ind_kesk" localSheetId="2">'[1]individual 09_10-4'!#REF!</definedName>
    <definedName name="ind_kesk">'[1]individual 09_10-4'!#REF!</definedName>
    <definedName name="kokku" localSheetId="4">#REF!</definedName>
    <definedName name="kokku" localSheetId="3">#REF!</definedName>
    <definedName name="kokku" localSheetId="2">#REF!</definedName>
    <definedName name="kokku">#REF!</definedName>
    <definedName name="Päevi" localSheetId="4">#REF!</definedName>
    <definedName name="Päevi" localSheetId="3">#REF!</definedName>
    <definedName name="Päevi" localSheetId="2">#REF!</definedName>
    <definedName name="Päevi">#REF!</definedName>
    <definedName name="PlayerList">#REF!</definedName>
    <definedName name="Pol" localSheetId="4">#REF!</definedName>
    <definedName name="Pol" localSheetId="3">#REF!</definedName>
    <definedName name="Pol" localSheetId="2">#REF!</definedName>
    <definedName name="Pol">#REF!</definedName>
    <definedName name="_xlnm.Print_Area" localSheetId="0">'Final standing 15'!$A$1:$F$29</definedName>
    <definedName name="_xlnm.Print_Area" localSheetId="1">'Pusfināls&gt;Fināls 15'!$A$1:$BB$16</definedName>
    <definedName name="_xlnm.Print_Area" localSheetId="5">Sq.1!$A$1:$R$18</definedName>
    <definedName name="_xlnm.Print_Area" localSheetId="4">Sq.2!$A$1:$R$19</definedName>
    <definedName name="_xlnm.Print_Area" localSheetId="3">Sq.3!$A$1:$R$17</definedName>
    <definedName name="_xlnm.Print_Area" localSheetId="2">'Total Qualif.Results'!$A$1:$W$29</definedName>
    <definedName name="Print_Area_0" localSheetId="0">'Final standing 15'!$A$1:$F$29</definedName>
    <definedName name="Print_Area_0" localSheetId="1">'Pusfināls&gt;Fināls 15'!$A$1:$BB$16</definedName>
    <definedName name="Print_Area_0" localSheetId="5">Sq.1!$A$1:$R$18</definedName>
    <definedName name="Print_Area_0" localSheetId="4">Sq.2!$A$1:$R$20</definedName>
    <definedName name="Print_Area_0" localSheetId="3">Sq.3!$A$1:$R$17</definedName>
    <definedName name="Print_Area_0" localSheetId="2">'Total Qualif.Results'!$A$1:$W$29</definedName>
    <definedName name="Print_Area_0_0" localSheetId="0">'Final standing 15'!$A$1:$F$29</definedName>
    <definedName name="Print_Area_0_0" localSheetId="1">'Pusfināls&gt;Fināls 15'!$A$1:$BB$16</definedName>
    <definedName name="Print_Area_0_0" localSheetId="5">Sq.1!$A$1:$R$18</definedName>
    <definedName name="Print_Area_0_0" localSheetId="4">Sq.2!$A$1:$R$19</definedName>
    <definedName name="Print_Area_0_0" localSheetId="3">Sq.3!$A$1:$R$16</definedName>
    <definedName name="Print_Area_0_0" localSheetId="2">'Total Qualif.Results'!$A$1:$W$15</definedName>
    <definedName name="Print_Area_0_0_0" localSheetId="0">'Final standing 15'!$A$1:$F$29</definedName>
    <definedName name="Print_Area_0_0_0" localSheetId="1">'Pusfināls&gt;Fināls 15'!$A$1:$BB$16</definedName>
    <definedName name="Print_Area_0_0_0" localSheetId="5">Sq.1!$A$1:$R$18</definedName>
    <definedName name="Print_Area_0_0_0" localSheetId="4">Sq.2!$A$1:$R$20</definedName>
    <definedName name="Print_Area_0_0_0" localSheetId="3">Sq.3!$A$1:$R$16</definedName>
    <definedName name="Print_Area_0_0_0" localSheetId="2">'Total Qualif.Results'!$A$1:$W$15</definedName>
    <definedName name="TeamList">"RR team"";""CAPAROL"";""LIVO"";""X"";""Turbo"";""Wizards"";""SK ""NB"""";""STORM"";""LARO"";""Plakanizetaji"""</definedName>
    <definedName name="Yes" localSheetId="4">#REF!</definedName>
    <definedName name="Yes" localSheetId="3">#REF!</definedName>
    <definedName name="Yes" localSheetId="2">#REF!</definedName>
    <definedName name="Yes">#REF!</definedName>
  </definedNames>
  <calcPr calcId="171027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9" i="3" l="1"/>
  <c r="V18" i="3"/>
  <c r="V19" i="3"/>
  <c r="V20" i="3"/>
  <c r="V21" i="3"/>
  <c r="V22" i="3"/>
  <c r="V23" i="3"/>
  <c r="V24" i="3"/>
  <c r="V25" i="3"/>
  <c r="V26" i="3"/>
  <c r="V27" i="3"/>
  <c r="V28" i="3"/>
  <c r="V17" i="3"/>
  <c r="V5" i="3"/>
  <c r="V6" i="3"/>
  <c r="V7" i="3"/>
  <c r="V8" i="3"/>
  <c r="V9" i="3"/>
  <c r="V10" i="3"/>
  <c r="V11" i="3"/>
  <c r="V12" i="3"/>
  <c r="V13" i="3"/>
  <c r="V14" i="3"/>
  <c r="V15" i="3"/>
  <c r="V4" i="3"/>
  <c r="R18" i="6"/>
  <c r="P18" i="6"/>
  <c r="Q18" i="6" s="1"/>
  <c r="O18" i="6"/>
  <c r="R17" i="6"/>
  <c r="O17" i="6"/>
  <c r="P17" i="6" s="1"/>
  <c r="Q17" i="6" s="1"/>
  <c r="R16" i="6"/>
  <c r="O16" i="6"/>
  <c r="P16" i="6" s="1"/>
  <c r="R15" i="6"/>
  <c r="P15" i="6"/>
  <c r="Q15" i="6" s="1"/>
  <c r="O15" i="6"/>
  <c r="R14" i="6"/>
  <c r="O14" i="6"/>
  <c r="P14" i="6" s="1"/>
  <c r="Q14" i="6" s="1"/>
  <c r="R13" i="6"/>
  <c r="P13" i="6"/>
  <c r="Q13" i="6" s="1"/>
  <c r="O13" i="6"/>
  <c r="R12" i="6"/>
  <c r="O12" i="6"/>
  <c r="P12" i="6" s="1"/>
  <c r="R11" i="6"/>
  <c r="O11" i="6"/>
  <c r="P11" i="6" s="1"/>
  <c r="Q11" i="6" s="1"/>
  <c r="R10" i="6"/>
  <c r="Q10" i="6"/>
  <c r="O10" i="6"/>
  <c r="P10" i="6" s="1"/>
  <c r="R9" i="6"/>
  <c r="O9" i="6"/>
  <c r="P9" i="6" s="1"/>
  <c r="Q9" i="6" s="1"/>
  <c r="R8" i="6"/>
  <c r="O8" i="6"/>
  <c r="P8" i="6" s="1"/>
  <c r="R7" i="6"/>
  <c r="P7" i="6"/>
  <c r="Q7" i="6" s="1"/>
  <c r="O7" i="6"/>
  <c r="R6" i="6"/>
  <c r="O6" i="6"/>
  <c r="P6" i="6" s="1"/>
  <c r="Q6" i="6" s="1"/>
  <c r="R5" i="6"/>
  <c r="P5" i="6"/>
  <c r="Q5" i="6" s="1"/>
  <c r="O5" i="6"/>
  <c r="R4" i="6"/>
  <c r="P4" i="6"/>
  <c r="Q4" i="6" s="1"/>
  <c r="O4" i="6"/>
  <c r="R2" i="6"/>
  <c r="R19" i="5"/>
  <c r="Q19" i="5"/>
  <c r="O19" i="5"/>
  <c r="P19" i="5" s="1"/>
  <c r="R18" i="5"/>
  <c r="O18" i="5"/>
  <c r="P18" i="5" s="1"/>
  <c r="Q18" i="5" s="1"/>
  <c r="R17" i="5"/>
  <c r="O17" i="5"/>
  <c r="P17" i="5" s="1"/>
  <c r="R16" i="5"/>
  <c r="P16" i="5"/>
  <c r="Q16" i="5" s="1"/>
  <c r="O16" i="5"/>
  <c r="R15" i="5"/>
  <c r="O15" i="5"/>
  <c r="P15" i="5" s="1"/>
  <c r="Q15" i="5" s="1"/>
  <c r="R14" i="5"/>
  <c r="P14" i="5"/>
  <c r="Q14" i="5" s="1"/>
  <c r="O14" i="5"/>
  <c r="R13" i="5"/>
  <c r="O13" i="5"/>
  <c r="P13" i="5" s="1"/>
  <c r="R12" i="5"/>
  <c r="O12" i="5"/>
  <c r="P12" i="5" s="1"/>
  <c r="Q12" i="5" s="1"/>
  <c r="R11" i="5"/>
  <c r="Q11" i="5"/>
  <c r="O11" i="5"/>
  <c r="P11" i="5" s="1"/>
  <c r="R10" i="5"/>
  <c r="O10" i="5"/>
  <c r="P10" i="5" s="1"/>
  <c r="Q10" i="5" s="1"/>
  <c r="R9" i="5"/>
  <c r="O9" i="5"/>
  <c r="P9" i="5" s="1"/>
  <c r="R8" i="5"/>
  <c r="P8" i="5"/>
  <c r="Q8" i="5" s="1"/>
  <c r="O8" i="5"/>
  <c r="R7" i="5"/>
  <c r="O7" i="5"/>
  <c r="P7" i="5" s="1"/>
  <c r="Q7" i="5" s="1"/>
  <c r="R6" i="5"/>
  <c r="P6" i="5"/>
  <c r="Q6" i="5" s="1"/>
  <c r="O6" i="5"/>
  <c r="R5" i="5"/>
  <c r="O5" i="5"/>
  <c r="P5" i="5" s="1"/>
  <c r="R4" i="5"/>
  <c r="P4" i="5"/>
  <c r="Q4" i="5" s="1"/>
  <c r="O4" i="5"/>
  <c r="R2" i="5"/>
  <c r="R17" i="4"/>
  <c r="O17" i="4"/>
  <c r="P17" i="4" s="1"/>
  <c r="Q17" i="4" s="1"/>
  <c r="R16" i="4"/>
  <c r="P16" i="4"/>
  <c r="Q16" i="4" s="1"/>
  <c r="O16" i="4"/>
  <c r="R15" i="4"/>
  <c r="O15" i="4"/>
  <c r="P15" i="4" s="1"/>
  <c r="R14" i="4"/>
  <c r="O14" i="4"/>
  <c r="P14" i="4" s="1"/>
  <c r="Q14" i="4" s="1"/>
  <c r="R13" i="4"/>
  <c r="O13" i="4"/>
  <c r="P13" i="4" s="1"/>
  <c r="Q13" i="4" s="1"/>
  <c r="R12" i="4"/>
  <c r="O12" i="4"/>
  <c r="P12" i="4" s="1"/>
  <c r="Q12" i="4" s="1"/>
  <c r="R11" i="4"/>
  <c r="O11" i="4"/>
  <c r="P11" i="4" s="1"/>
  <c r="R10" i="4"/>
  <c r="P10" i="4"/>
  <c r="Q10" i="4" s="1"/>
  <c r="O10" i="4"/>
  <c r="R9" i="4"/>
  <c r="O9" i="4"/>
  <c r="P9" i="4" s="1"/>
  <c r="Q9" i="4" s="1"/>
  <c r="R8" i="4"/>
  <c r="O8" i="4"/>
  <c r="P8" i="4" s="1"/>
  <c r="Q8" i="4" s="1"/>
  <c r="R7" i="4"/>
  <c r="O7" i="4"/>
  <c r="P7" i="4" s="1"/>
  <c r="R6" i="4"/>
  <c r="O6" i="4"/>
  <c r="P6" i="4" s="1"/>
  <c r="Q6" i="4" s="1"/>
  <c r="R5" i="4"/>
  <c r="Q5" i="4"/>
  <c r="O5" i="4"/>
  <c r="P5" i="4" s="1"/>
  <c r="R4" i="4"/>
  <c r="O4" i="4"/>
  <c r="P4" i="4" s="1"/>
  <c r="Q4" i="4" s="1"/>
  <c r="R2" i="4"/>
  <c r="W29" i="3"/>
  <c r="T29" i="3"/>
  <c r="U29" i="3" s="1"/>
  <c r="S29" i="3"/>
  <c r="W28" i="3"/>
  <c r="U28" i="3"/>
  <c r="S28" i="3"/>
  <c r="T28" i="3" s="1"/>
  <c r="W27" i="3"/>
  <c r="T27" i="3"/>
  <c r="U27" i="3" s="1"/>
  <c r="S27" i="3"/>
  <c r="W26" i="3"/>
  <c r="S26" i="3"/>
  <c r="T26" i="3" s="1"/>
  <c r="W25" i="3"/>
  <c r="T25" i="3"/>
  <c r="U25" i="3" s="1"/>
  <c r="S25" i="3"/>
  <c r="W24" i="3"/>
  <c r="U24" i="3"/>
  <c r="S24" i="3"/>
  <c r="T24" i="3" s="1"/>
  <c r="W23" i="3"/>
  <c r="T23" i="3"/>
  <c r="U23" i="3" s="1"/>
  <c r="S23" i="3"/>
  <c r="W22" i="3"/>
  <c r="S22" i="3"/>
  <c r="T22" i="3" s="1"/>
  <c r="W21" i="3"/>
  <c r="T21" i="3"/>
  <c r="U21" i="3" s="1"/>
  <c r="S21" i="3"/>
  <c r="W20" i="3"/>
  <c r="U20" i="3"/>
  <c r="S20" i="3"/>
  <c r="T20" i="3" s="1"/>
  <c r="W19" i="3"/>
  <c r="S19" i="3"/>
  <c r="T19" i="3" s="1"/>
  <c r="W18" i="3"/>
  <c r="T18" i="3"/>
  <c r="U18" i="3" s="1"/>
  <c r="S18" i="3"/>
  <c r="W17" i="3"/>
  <c r="S17" i="3"/>
  <c r="T17" i="3" s="1"/>
  <c r="W16" i="3"/>
  <c r="T16" i="3"/>
  <c r="U16" i="3" s="1"/>
  <c r="S16" i="3"/>
  <c r="W15" i="3"/>
  <c r="S15" i="3"/>
  <c r="T15" i="3" s="1"/>
  <c r="W14" i="3"/>
  <c r="T14" i="3"/>
  <c r="U14" i="3" s="1"/>
  <c r="S14" i="3"/>
  <c r="W13" i="3"/>
  <c r="S13" i="3"/>
  <c r="T13" i="3" s="1"/>
  <c r="W12" i="3"/>
  <c r="T12" i="3"/>
  <c r="U12" i="3" s="1"/>
  <c r="S12" i="3"/>
  <c r="W11" i="3"/>
  <c r="S11" i="3"/>
  <c r="T11" i="3" s="1"/>
  <c r="W10" i="3"/>
  <c r="T10" i="3"/>
  <c r="U10" i="3" s="1"/>
  <c r="S10" i="3"/>
  <c r="W9" i="3"/>
  <c r="S9" i="3"/>
  <c r="T9" i="3" s="1"/>
  <c r="W8" i="3"/>
  <c r="T8" i="3"/>
  <c r="U8" i="3" s="1"/>
  <c r="S8" i="3"/>
  <c r="W7" i="3"/>
  <c r="S7" i="3"/>
  <c r="T7" i="3" s="1"/>
  <c r="W6" i="3"/>
  <c r="S6" i="3"/>
  <c r="T6" i="3" s="1"/>
  <c r="U6" i="3" s="1"/>
  <c r="W5" i="3"/>
  <c r="S5" i="3"/>
  <c r="T5" i="3" s="1"/>
  <c r="W4" i="3"/>
  <c r="T4" i="3"/>
  <c r="U4" i="3" s="1"/>
  <c r="S4" i="3"/>
  <c r="W2" i="3"/>
  <c r="F10" i="2"/>
  <c r="E10" i="2"/>
  <c r="D10" i="2"/>
  <c r="F7" i="2"/>
  <c r="D7" i="2"/>
  <c r="W16" i="1"/>
  <c r="S16" i="1"/>
  <c r="T16" i="1" s="1"/>
  <c r="W15" i="1"/>
  <c r="T15" i="1"/>
  <c r="U15" i="1" s="1"/>
  <c r="S15" i="1"/>
  <c r="W14" i="1"/>
  <c r="S14" i="1"/>
  <c r="T14" i="1" s="1"/>
  <c r="W13" i="1"/>
  <c r="T13" i="1"/>
  <c r="U13" i="1" s="1"/>
  <c r="S13" i="1"/>
  <c r="AW12" i="1"/>
  <c r="AR12" i="1"/>
  <c r="AO12" i="1"/>
  <c r="AN12" i="1"/>
  <c r="AE12" i="1"/>
  <c r="AG12" i="1" s="1"/>
  <c r="AD12" i="1"/>
  <c r="AB12" i="1"/>
  <c r="AM6" i="1" s="1"/>
  <c r="W12" i="1"/>
  <c r="S12" i="1"/>
  <c r="T12" i="1" s="1"/>
  <c r="U12" i="1" s="1"/>
  <c r="AR11" i="1"/>
  <c r="AE11" i="1"/>
  <c r="AG11" i="1" s="1"/>
  <c r="AD11" i="1"/>
  <c r="AB11" i="1"/>
  <c r="W11" i="1"/>
  <c r="T11" i="1"/>
  <c r="U11" i="1" s="1"/>
  <c r="S11" i="1"/>
  <c r="W10" i="1"/>
  <c r="S10" i="1"/>
  <c r="T10" i="1" s="1"/>
  <c r="AR9" i="1"/>
  <c r="AN9" i="1"/>
  <c r="AM9" i="1"/>
  <c r="AE9" i="1"/>
  <c r="AG9" i="1" s="1"/>
  <c r="AD9" i="1"/>
  <c r="AB9" i="1"/>
  <c r="AM12" i="1" s="1"/>
  <c r="W9" i="1"/>
  <c r="T9" i="1"/>
  <c r="U9" i="1" s="1"/>
  <c r="S9" i="1"/>
  <c r="AR8" i="1"/>
  <c r="AO8" i="1"/>
  <c r="AN8" i="1"/>
  <c r="AM8" i="1"/>
  <c r="AG8" i="1"/>
  <c r="AE8" i="1"/>
  <c r="AD8" i="1"/>
  <c r="AB8" i="1"/>
  <c r="W8" i="1"/>
  <c r="S8" i="1"/>
  <c r="T8" i="1" s="1"/>
  <c r="W7" i="1"/>
  <c r="T7" i="1"/>
  <c r="U7" i="1" s="1"/>
  <c r="S7" i="1"/>
  <c r="BB6" i="1"/>
  <c r="AP6" i="1"/>
  <c r="AR6" i="1" s="1"/>
  <c r="AO6" i="1"/>
  <c r="AN6" i="1"/>
  <c r="AG6" i="1"/>
  <c r="AE6" i="1"/>
  <c r="AD6" i="1"/>
  <c r="AO9" i="1" s="1"/>
  <c r="AB6" i="1"/>
  <c r="W6" i="1"/>
  <c r="S6" i="1"/>
  <c r="T6" i="1" s="1"/>
  <c r="BB5" i="1"/>
  <c r="AR5" i="1"/>
  <c r="AM5" i="1"/>
  <c r="AG5" i="1"/>
  <c r="AE5" i="1"/>
  <c r="AD5" i="1"/>
  <c r="AB5" i="1"/>
  <c r="W5" i="1"/>
  <c r="S5" i="1"/>
  <c r="T5" i="1" s="1"/>
  <c r="W4" i="1"/>
  <c r="T4" i="1"/>
  <c r="U4" i="1" s="1"/>
  <c r="S4" i="1"/>
  <c r="U2" i="1"/>
  <c r="V6" i="1" l="1"/>
  <c r="U6" i="1"/>
  <c r="V10" i="1"/>
  <c r="U10" i="1"/>
  <c r="V14" i="1"/>
  <c r="U14" i="1"/>
  <c r="U5" i="3"/>
  <c r="U9" i="3"/>
  <c r="U13" i="3"/>
  <c r="U17" i="3"/>
  <c r="V5" i="1"/>
  <c r="U5" i="1"/>
  <c r="V8" i="1"/>
  <c r="U8" i="1"/>
  <c r="V16" i="1"/>
  <c r="U16" i="1"/>
  <c r="U7" i="3"/>
  <c r="U11" i="3"/>
  <c r="U15" i="3"/>
  <c r="U19" i="3"/>
  <c r="V4" i="1"/>
  <c r="V7" i="1"/>
  <c r="V9" i="1"/>
  <c r="V11" i="1"/>
  <c r="V12" i="1"/>
  <c r="V13" i="1"/>
  <c r="V15" i="1"/>
  <c r="U22" i="3"/>
  <c r="U26" i="3"/>
  <c r="Q7" i="4"/>
  <c r="Q11" i="4"/>
  <c r="Q15" i="4"/>
  <c r="Q5" i="5"/>
  <c r="Q9" i="5"/>
  <c r="Q13" i="5"/>
  <c r="Q17" i="5"/>
  <c r="Q8" i="6"/>
  <c r="Q12" i="6"/>
  <c r="Q16" i="6"/>
</calcChain>
</file>

<file path=xl/sharedStrings.xml><?xml version="1.0" encoding="utf-8"?>
<sst xmlns="http://schemas.openxmlformats.org/spreadsheetml/2006/main" count="410" uniqueCount="104">
  <si>
    <t>Pusfināls 1. kātra</t>
  </si>
  <si>
    <t>Pusfināls 2. kārta</t>
  </si>
  <si>
    <t>Pusfināls 3. kārta</t>
  </si>
  <si>
    <t>Fināls 1. kārta</t>
  </si>
  <si>
    <t xml:space="preserve">Place </t>
  </si>
  <si>
    <t>state</t>
  </si>
  <si>
    <t>gender</t>
  </si>
  <si>
    <t>Line Pos</t>
  </si>
  <si>
    <t>Vārds Uzvārds</t>
  </si>
  <si>
    <t>Klubs</t>
  </si>
  <si>
    <t>HDC</t>
  </si>
  <si>
    <t>G1</t>
  </si>
  <si>
    <t>G2</t>
  </si>
  <si>
    <t>G3</t>
  </si>
  <si>
    <t>G4</t>
  </si>
  <si>
    <t>G5</t>
  </si>
  <si>
    <t>G6</t>
  </si>
  <si>
    <t>Fk1.1</t>
  </si>
  <si>
    <t>Fk1.2</t>
  </si>
  <si>
    <t>Fk1.3</t>
  </si>
  <si>
    <t>Fk1.4</t>
  </si>
  <si>
    <t>Pins</t>
  </si>
  <si>
    <t>SUM total</t>
  </si>
  <si>
    <t>AVG</t>
  </si>
  <si>
    <t>Diff.</t>
  </si>
  <si>
    <t>MAX</t>
  </si>
  <si>
    <t>VIETA</t>
  </si>
  <si>
    <t>Line Pos.</t>
  </si>
  <si>
    <t>6a</t>
  </si>
  <si>
    <t>Artūrs Ļevikins</t>
  </si>
  <si>
    <t>A-Z Boulings</t>
  </si>
  <si>
    <t>5a</t>
  </si>
  <si>
    <t>Pēteris Cimdiņš</t>
  </si>
  <si>
    <t>LABA</t>
  </si>
  <si>
    <t>A</t>
  </si>
  <si>
    <t>D</t>
  </si>
  <si>
    <t>G</t>
  </si>
  <si>
    <t>Nikolajs Ovčiņņikovs</t>
  </si>
  <si>
    <t>TenPin</t>
  </si>
  <si>
    <t>1a</t>
  </si>
  <si>
    <t>Dmitrijs Čebotarjevs</t>
  </si>
  <si>
    <t>C</t>
  </si>
  <si>
    <t>Mārtiņš Vilnis</t>
  </si>
  <si>
    <t>4b</t>
  </si>
  <si>
    <t>Andis Dārziņš</t>
  </si>
  <si>
    <t>6b</t>
  </si>
  <si>
    <t>Artūrs Perepjolkins</t>
  </si>
  <si>
    <t>B</t>
  </si>
  <si>
    <t>E</t>
  </si>
  <si>
    <t>3a</t>
  </si>
  <si>
    <t>Jānis Zemītis</t>
  </si>
  <si>
    <t>Ten Pin</t>
  </si>
  <si>
    <t>1b</t>
  </si>
  <si>
    <t>Marija Tkačenko</t>
  </si>
  <si>
    <t>Fināls 2. kārta</t>
  </si>
  <si>
    <t>2b</t>
  </si>
  <si>
    <t>F</t>
  </si>
  <si>
    <t>H</t>
  </si>
  <si>
    <t>4a</t>
  </si>
  <si>
    <t>8a</t>
  </si>
  <si>
    <t>Hudjakovs Artemijs</t>
  </si>
  <si>
    <t>7a</t>
  </si>
  <si>
    <t>Vladimirs Pribiļevs</t>
  </si>
  <si>
    <t>8b</t>
  </si>
  <si>
    <t>Jānis Dzalbs</t>
  </si>
  <si>
    <t>2a</t>
  </si>
  <si>
    <t>Julains Visockis</t>
  </si>
  <si>
    <t>Final standing</t>
  </si>
  <si>
    <t>Fināls</t>
  </si>
  <si>
    <t>AZ-Boulings</t>
  </si>
  <si>
    <t>PF3</t>
  </si>
  <si>
    <t>PF2</t>
  </si>
  <si>
    <t>PF1</t>
  </si>
  <si>
    <t>Kvalifikacija</t>
  </si>
  <si>
    <t>Edgars Poišs</t>
  </si>
  <si>
    <t>Jurijs Dumcevs</t>
  </si>
  <si>
    <t>Hudjakova Veronika</t>
  </si>
  <si>
    <t>Vladimirs Lagunovs</t>
  </si>
  <si>
    <t>Ints Krievkalns</t>
  </si>
  <si>
    <t>Arvils Sproģis</t>
  </si>
  <si>
    <t>Zelta Prizma</t>
  </si>
  <si>
    <t>Jānis Zalītis</t>
  </si>
  <si>
    <t>Ivars Vinters</t>
  </si>
  <si>
    <t>Andrejs Zilgalvis</t>
  </si>
  <si>
    <t>Jeļena Šorohova</t>
  </si>
  <si>
    <t>Karīna Petrova</t>
  </si>
  <si>
    <t>Elizabete Gorina</t>
  </si>
  <si>
    <t>Artūrs Kaļiņins</t>
  </si>
  <si>
    <t>Total Qualification result</t>
  </si>
  <si>
    <t># 3 Maiņa 10:00 - 09.04.16. Sestdiena</t>
  </si>
  <si>
    <t>sq Nr.</t>
  </si>
  <si>
    <t>Artemijs Hudjakovs</t>
  </si>
  <si>
    <t>Juriijs Dumcevs</t>
  </si>
  <si>
    <t>-</t>
  </si>
  <si>
    <t>Veronika Hudjakova</t>
  </si>
  <si>
    <t>Jānis Zālītis</t>
  </si>
  <si>
    <t># 2 Maiņa 19:00 - 07.04.16. Ceturtdiena</t>
  </si>
  <si>
    <t>7b</t>
  </si>
  <si>
    <t>5b</t>
  </si>
  <si>
    <t>Nikolajs Ovčiņnikovs</t>
  </si>
  <si>
    <t>3b</t>
  </si>
  <si>
    <t># 1 Maiņa 19:00 - 04.04.16. Pirmdiena</t>
  </si>
  <si>
    <t xml:space="preserve">1b </t>
  </si>
  <si>
    <t>Julians Visockis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</si>
</sst>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h:mm"/>
  </numFmts>
  <fonts count="99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b/>
      <sz val="20"/>
      <name val="Tahoma"/>
      <family val="2"/>
      <charset val="1"/>
    </font>
    <font>
      <b/>
      <sz val="12"/>
      <name val="Tahoma"/>
      <family val="2"/>
      <charset val="1"/>
    </font>
    <font>
      <b/>
      <sz val="14"/>
      <color rgb="FFDD0806"/>
      <name val="Arial"/>
      <family val="2"/>
      <charset val="204"/>
    </font>
    <font>
      <sz val="20"/>
      <name val="Arial"/>
      <family val="2"/>
      <charset val="204"/>
    </font>
    <font>
      <sz val="12"/>
      <name val="Tahoma"/>
      <family val="2"/>
      <charset val="1"/>
    </font>
    <font>
      <sz val="10"/>
      <name val="Tahoma"/>
      <family val="2"/>
      <charset val="1"/>
    </font>
    <font>
      <sz val="8"/>
      <name val="Tahoma"/>
      <family val="2"/>
      <charset val="1"/>
    </font>
    <font>
      <sz val="12"/>
      <color rgb="FF0000D4"/>
      <name val="Tahoma"/>
      <family val="2"/>
      <charset val="204"/>
    </font>
    <font>
      <sz val="8"/>
      <color rgb="FF0000D4"/>
      <name val="Tahoma"/>
      <family val="2"/>
      <charset val="204"/>
    </font>
    <font>
      <sz val="12"/>
      <name val="Tahoma"/>
      <family val="2"/>
      <charset val="204"/>
    </font>
    <font>
      <b/>
      <sz val="10"/>
      <color rgb="FFDD0806"/>
      <name val="Tahoma"/>
      <family val="2"/>
      <charset val="204"/>
    </font>
    <font>
      <b/>
      <sz val="10"/>
      <name val="Tahoma"/>
      <family val="2"/>
      <charset val="1"/>
    </font>
    <font>
      <b/>
      <sz val="10"/>
      <color rgb="FF0000D4"/>
      <name val="Tahoma"/>
      <family val="2"/>
      <charset val="1"/>
    </font>
    <font>
      <b/>
      <sz val="12"/>
      <color rgb="FF0000D4"/>
      <name val="Tahoma"/>
      <family val="2"/>
      <charset val="1"/>
    </font>
    <font>
      <sz val="12"/>
      <color rgb="FF000000"/>
      <name val="Tahoma"/>
      <family val="2"/>
      <charset val="204"/>
    </font>
    <font>
      <sz val="12"/>
      <color rgb="FF000000"/>
      <name val="Tahoma"/>
      <family val="2"/>
      <charset val="1"/>
    </font>
    <font>
      <sz val="12"/>
      <color rgb="FF0D50B3"/>
      <name val="Arial Unicode MS"/>
      <family val="2"/>
      <charset val="1"/>
    </font>
    <font>
      <sz val="12"/>
      <name val="Arial Unicode MS"/>
      <family val="2"/>
      <charset val="1"/>
    </font>
    <font>
      <sz val="8"/>
      <color rgb="FFFF0000"/>
      <name val="Arial Unicode MS"/>
      <family val="2"/>
      <charset val="1"/>
    </font>
    <font>
      <b/>
      <sz val="12"/>
      <name val="Arial Unicode MS"/>
      <family val="2"/>
      <charset val="1"/>
    </font>
    <font>
      <sz val="14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b/>
      <sz val="14"/>
      <name val="Arial"/>
      <family val="2"/>
      <charset val="1"/>
    </font>
    <font>
      <b/>
      <sz val="14"/>
      <name val="Tahoma"/>
      <family val="2"/>
      <charset val="1"/>
    </font>
    <font>
      <b/>
      <sz val="16"/>
      <name val="Arial"/>
      <family val="2"/>
      <charset val="1"/>
    </font>
    <font>
      <b/>
      <sz val="12"/>
      <color rgb="FF0D50B3"/>
      <name val="Arial Unicode MS"/>
      <family val="2"/>
      <charset val="1"/>
    </font>
    <font>
      <b/>
      <sz val="8"/>
      <color rgb="FFFF0000"/>
      <name val="Arial Unicode MS"/>
      <family val="2"/>
      <charset val="1"/>
    </font>
    <font>
      <b/>
      <sz val="12"/>
      <color rgb="FF003366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rgb="FF0000D4"/>
      <name val="Tahoma"/>
      <family val="2"/>
      <charset val="204"/>
    </font>
    <font>
      <b/>
      <sz val="8"/>
      <color rgb="FF0000D4"/>
      <name val="Tahoma"/>
      <family val="2"/>
      <charset val="204"/>
    </font>
    <font>
      <sz val="12"/>
      <color rgb="FF003366"/>
      <name val="Tahoma"/>
      <family val="2"/>
      <charset val="204"/>
    </font>
    <font>
      <sz val="14"/>
      <name val="Tahoma"/>
      <family val="2"/>
      <charset val="1"/>
    </font>
    <font>
      <sz val="10"/>
      <color rgb="FFDD0806"/>
      <name val="Tahoma"/>
      <family val="2"/>
      <charset val="1"/>
    </font>
    <font>
      <sz val="12"/>
      <color rgb="FF0000D4"/>
      <name val="Arial Unicode MS"/>
      <family val="2"/>
      <charset val="1"/>
    </font>
    <font>
      <b/>
      <sz val="10"/>
      <color rgb="FFDD0806"/>
      <name val="Tahoma"/>
      <family val="2"/>
      <charset val="1"/>
    </font>
    <font>
      <sz val="14"/>
      <name val="Arial"/>
      <family val="2"/>
      <charset val="1"/>
    </font>
    <font>
      <b/>
      <sz val="12"/>
      <name val="Tahoma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8"/>
      <color rgb="FFFFFFFF"/>
      <name val="Tahoma"/>
      <family val="2"/>
      <charset val="1"/>
    </font>
    <font>
      <sz val="12"/>
      <color rgb="FF0000D4"/>
      <name val="Tahoma"/>
      <family val="2"/>
      <charset val="1"/>
    </font>
    <font>
      <sz val="10"/>
      <name val="Arial Unicode MS"/>
      <family val="2"/>
      <charset val="1"/>
    </font>
    <font>
      <b/>
      <sz val="16"/>
      <name val="Arial Unicode MS"/>
      <family val="2"/>
      <charset val="1"/>
    </font>
    <font>
      <b/>
      <sz val="14"/>
      <color rgb="FFDD0806"/>
      <name val="Arial Unicode MS"/>
      <family val="2"/>
      <charset val="1"/>
    </font>
    <font>
      <sz val="8"/>
      <name val="Arial Unicode MS"/>
      <family val="2"/>
      <charset val="1"/>
    </font>
    <font>
      <sz val="8"/>
      <color rgb="FF0000D4"/>
      <name val="Arial Unicode MS"/>
      <family val="2"/>
      <charset val="1"/>
    </font>
    <font>
      <b/>
      <sz val="10"/>
      <name val="Arial Unicode MS"/>
      <family val="2"/>
      <charset val="1"/>
    </font>
    <font>
      <sz val="8"/>
      <color rgb="FF0D50B3"/>
      <name val="Arial Unicode MS"/>
      <family val="2"/>
      <charset val="1"/>
    </font>
    <font>
      <sz val="10"/>
      <color rgb="FF0D50B3"/>
      <name val="Arial Unicode MS"/>
      <family val="2"/>
      <charset val="1"/>
    </font>
    <font>
      <sz val="14"/>
      <name val="Arial Unicode MS"/>
      <family val="2"/>
      <charset val="1"/>
    </font>
    <font>
      <b/>
      <sz val="14"/>
      <name val="Arial Unicode MS"/>
      <family val="2"/>
      <charset val="1"/>
    </font>
    <font>
      <b/>
      <sz val="12"/>
      <color rgb="FF000000"/>
      <name val="Arial Unicode MS"/>
      <family val="2"/>
      <charset val="1"/>
    </font>
    <font>
      <sz val="12"/>
      <color rgb="FF000000"/>
      <name val="Arial Unicode MS"/>
      <family val="2"/>
      <charset val="1"/>
    </font>
    <font>
      <sz val="8"/>
      <color rgb="FF0000D4"/>
      <name val="Tahoma"/>
      <family val="2"/>
      <charset val="1"/>
    </font>
    <font>
      <sz val="12"/>
      <color rgb="FF0D50B3"/>
      <name val="Tahoma"/>
      <family val="2"/>
      <charset val="204"/>
    </font>
    <font>
      <sz val="14"/>
      <color rgb="FF000000"/>
      <name val="Times New Roman"/>
      <family val="1"/>
      <charset val="186"/>
    </font>
    <font>
      <sz val="8"/>
      <color rgb="FFDD0806"/>
      <name val="Tahoma"/>
      <family val="2"/>
      <charset val="1"/>
    </font>
    <font>
      <sz val="12"/>
      <color rgb="FF003366"/>
      <name val="Tahoma"/>
      <family val="2"/>
      <charset val="1"/>
    </font>
    <font>
      <b/>
      <sz val="12"/>
      <name val="Tahoma"/>
      <family val="2"/>
      <charset val="186"/>
    </font>
    <font>
      <sz val="12"/>
      <name val="Arial"/>
      <family val="2"/>
      <charset val="204"/>
    </font>
    <font>
      <sz val="11"/>
      <color rgb="FF000000"/>
      <name val="Tahoma"/>
      <family val="2"/>
      <charset val="204"/>
    </font>
    <font>
      <sz val="12"/>
      <name val="Tahoma"/>
      <family val="2"/>
      <charset val="186"/>
    </font>
    <font>
      <b/>
      <sz val="16"/>
      <name val="Tahoma"/>
      <family val="2"/>
      <charset val="1"/>
    </font>
    <font>
      <b/>
      <sz val="10"/>
      <color rgb="FF000090"/>
      <name val="Arial"/>
      <family val="2"/>
      <charset val="1"/>
    </font>
    <font>
      <b/>
      <sz val="10"/>
      <color rgb="FF006411"/>
      <name val="Tahoma"/>
      <family val="2"/>
      <charset val="1"/>
    </font>
    <font>
      <b/>
      <sz val="12"/>
      <color rgb="FF000000"/>
      <name val="Tahoma"/>
      <family val="2"/>
      <charset val="1"/>
    </font>
    <font>
      <sz val="9"/>
      <name val="Tahoma"/>
      <family val="2"/>
      <charset val="204"/>
    </font>
    <font>
      <sz val="8"/>
      <color rgb="FF0D50B3"/>
      <name val="Tahoma"/>
      <family val="2"/>
      <charset val="204"/>
    </font>
    <font>
      <sz val="10"/>
      <color rgb="FF0D50B3"/>
      <name val="Tahoma"/>
      <family val="2"/>
      <charset val="204"/>
    </font>
    <font>
      <sz val="8"/>
      <color rgb="FFFF0000"/>
      <name val="Tahoma"/>
      <family val="2"/>
      <charset val="186"/>
    </font>
    <font>
      <sz val="12"/>
      <color rgb="FF0D50B3"/>
      <name val="Tahoma"/>
      <family val="2"/>
      <charset val="186"/>
    </font>
    <font>
      <b/>
      <sz val="12"/>
      <color rgb="FFFF3333"/>
      <name val="Tahoma"/>
      <family val="2"/>
      <charset val="186"/>
    </font>
    <font>
      <sz val="14"/>
      <color rgb="FF000000"/>
      <name val="Tahoma"/>
      <family val="2"/>
      <charset val="186"/>
    </font>
    <font>
      <sz val="8"/>
      <color rgb="FFDD0806"/>
      <name val="Tahoma"/>
      <family val="2"/>
      <charset val="186"/>
    </font>
    <font>
      <sz val="12"/>
      <color rgb="FF003366"/>
      <name val="Tahoma"/>
      <family val="2"/>
      <charset val="186"/>
    </font>
    <font>
      <sz val="12"/>
      <color rgb="FFFF3333"/>
      <name val="Tahoma"/>
      <family val="2"/>
      <charset val="186"/>
    </font>
    <font>
      <sz val="12"/>
      <color rgb="FF0000D4"/>
      <name val="Tahoma"/>
      <family val="2"/>
      <charset val="186"/>
    </font>
    <font>
      <sz val="10"/>
      <color rgb="FFDD0806"/>
      <name val="Tahoma"/>
      <family val="2"/>
      <charset val="186"/>
    </font>
    <font>
      <b/>
      <sz val="12"/>
      <color rgb="FF111111"/>
      <name val="Tahoma"/>
      <family val="2"/>
      <charset val="186"/>
    </font>
    <font>
      <sz val="12"/>
      <color rgb="FF111111"/>
      <name val="Tahoma"/>
      <family val="2"/>
      <charset val="186"/>
    </font>
    <font>
      <sz val="14"/>
      <name val="Tahoma"/>
      <family val="2"/>
      <charset val="186"/>
    </font>
    <font>
      <b/>
      <sz val="14"/>
      <name val="Tahoma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D4"/>
      <name val="Tahoma"/>
      <family val="2"/>
      <charset val="186"/>
    </font>
    <font>
      <b/>
      <sz val="8"/>
      <color rgb="FF0000D4"/>
      <name val="Tahoma"/>
      <family val="2"/>
      <charset val="186"/>
    </font>
    <font>
      <b/>
      <sz val="10"/>
      <color rgb="FFDD0806"/>
      <name val="Tahoma"/>
      <family val="2"/>
      <charset val="186"/>
    </font>
    <font>
      <b/>
      <sz val="12"/>
      <color rgb="FF003366"/>
      <name val="Tahoma"/>
      <family val="2"/>
      <charset val="186"/>
    </font>
    <font>
      <b/>
      <sz val="10"/>
      <name val="Tahoma"/>
      <family val="2"/>
      <charset val="186"/>
    </font>
    <font>
      <sz val="8"/>
      <color rgb="FF0000D4"/>
      <name val="Tahoma"/>
      <family val="2"/>
      <charset val="186"/>
    </font>
    <font>
      <sz val="10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CC00"/>
        <bgColor rgb="FFFCF305"/>
      </patternFill>
    </fill>
    <fill>
      <patternFill patternType="solid">
        <fgColor rgb="FFFFFF99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CF305"/>
        <bgColor rgb="FFFFFF00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rgb="FFFF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3333"/>
      </bottom>
      <diagonal/>
    </border>
    <border>
      <left/>
      <right style="hair">
        <color auto="1"/>
      </right>
      <top style="hair">
        <color auto="1"/>
      </top>
      <bottom style="thick">
        <color rgb="FFFF333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rgb="FFFF333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protection locked="0"/>
    </xf>
  </cellStyleXfs>
  <cellXfs count="401">
    <xf numFmtId="0" fontId="0" fillId="0" borderId="0" xfId="0">
      <protection locked="0"/>
    </xf>
    <xf numFmtId="0" fontId="70" fillId="2" borderId="38" xfId="0" applyFont="1" applyFill="1" applyBorder="1" applyAlignment="1">
      <alignment horizontal="left" vertical="center"/>
      <protection locked="0"/>
    </xf>
    <xf numFmtId="0" fontId="7" fillId="0" borderId="0" xfId="0" applyFont="1" applyBorder="1" applyAlignment="1">
      <alignment horizontal="center"/>
      <protection locked="0"/>
    </xf>
    <xf numFmtId="0" fontId="70" fillId="2" borderId="0" xfId="0" applyFont="1" applyFill="1" applyBorder="1" applyAlignment="1">
      <alignment horizontal="left" vertical="center"/>
      <protection locked="0"/>
    </xf>
    <xf numFmtId="0" fontId="30" fillId="2" borderId="38" xfId="0" applyFont="1" applyFill="1" applyBorder="1" applyAlignment="1">
      <alignment horizontal="left" vertical="center"/>
      <protection locked="0"/>
    </xf>
    <xf numFmtId="0" fontId="50" fillId="2" borderId="0" xfId="0" applyFont="1" applyFill="1" applyBorder="1" applyAlignment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 textRotation="90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47" fillId="8" borderId="0" xfId="0" applyFont="1" applyFill="1" applyBorder="1" applyAlignment="1">
      <alignment horizontal="left"/>
      <protection locked="0"/>
    </xf>
    <xf numFmtId="0" fontId="6" fillId="0" borderId="0" xfId="0" applyFont="1" applyBorder="1" applyAlignment="1">
      <alignment horizontal="left"/>
      <protection locked="0"/>
    </xf>
    <xf numFmtId="0" fontId="1" fillId="0" borderId="0" xfId="0" applyFont="1" applyAlignment="1">
      <alignment horizontal="center"/>
      <protection locked="0"/>
    </xf>
    <xf numFmtId="0" fontId="0" fillId="0" borderId="0" xfId="0" applyAlignment="1">
      <alignment horizontal="right"/>
      <protection locked="0"/>
    </xf>
    <xf numFmtId="0" fontId="2" fillId="0" borderId="0" xfId="0" applyFont="1" applyAlignment="1">
      <alignment horizontal="center"/>
      <protection locked="0"/>
    </xf>
    <xf numFmtId="0" fontId="3" fillId="0" borderId="0" xfId="0" applyFont="1" applyAlignment="1">
      <alignment horizontal="left" indent="1"/>
      <protection locked="0"/>
    </xf>
    <xf numFmtId="0" fontId="0" fillId="0" borderId="0" xfId="0" applyAlignment="1">
      <alignment horizontal="center"/>
      <protection locked="0"/>
    </xf>
    <xf numFmtId="0" fontId="4" fillId="0" borderId="0" xfId="0" applyFont="1">
      <protection locked="0"/>
    </xf>
    <xf numFmtId="0" fontId="5" fillId="0" borderId="0" xfId="0" applyFont="1" applyAlignment="1">
      <alignment horizontal="center"/>
      <protection locked="0"/>
    </xf>
    <xf numFmtId="0" fontId="0" fillId="0" borderId="0" xfId="0" applyFont="1">
      <protection locked="0"/>
    </xf>
    <xf numFmtId="0" fontId="6" fillId="0" borderId="0" xfId="0" applyFont="1" applyBorder="1" applyAlignment="1">
      <alignment horizontal="left"/>
      <protection locked="0"/>
    </xf>
    <xf numFmtId="0" fontId="7" fillId="0" borderId="0" xfId="0" applyFont="1" applyAlignment="1">
      <alignment horizontal="center"/>
      <protection locked="0"/>
    </xf>
    <xf numFmtId="1" fontId="8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1" fillId="2" borderId="1" xfId="0" applyFont="1" applyFill="1" applyBorder="1" applyAlignment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1" xfId="0" applyFont="1" applyFill="1" applyBorder="1" applyAlignment="1">
      <alignment horizontal="center" vertical="center"/>
      <protection locked="0"/>
    </xf>
    <xf numFmtId="0" fontId="14" fillId="3" borderId="1" xfId="0" applyFont="1" applyFill="1" applyBorder="1" applyAlignment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7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2" xfId="0" applyFont="1" applyFill="1" applyBorder="1" applyAlignment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0" fontId="20" fillId="0" borderId="4" xfId="0" applyFont="1" applyBorder="1" applyAlignment="1">
      <alignment vertical="center"/>
      <protection locked="0"/>
    </xf>
    <xf numFmtId="0" fontId="21" fillId="0" borderId="4" xfId="0" applyFont="1" applyBorder="1" applyAlignment="1">
      <alignment vertical="center"/>
      <protection locked="0"/>
    </xf>
    <xf numFmtId="0" fontId="21" fillId="0" borderId="4" xfId="0" applyFont="1" applyBorder="1" applyAlignment="1">
      <alignment horizontal="center" vertical="center"/>
      <protection locked="0"/>
    </xf>
    <xf numFmtId="0" fontId="22" fillId="5" borderId="5" xfId="0" applyFont="1" applyFill="1" applyBorder="1" applyAlignment="1" applyProtection="1">
      <alignment vertical="center"/>
    </xf>
    <xf numFmtId="0" fontId="23" fillId="5" borderId="5" xfId="0" applyFont="1" applyFill="1" applyBorder="1" applyAlignment="1" applyProtection="1">
      <alignment vertical="center"/>
    </xf>
    <xf numFmtId="0" fontId="24" fillId="5" borderId="5" xfId="0" applyFont="1" applyFill="1" applyBorder="1" applyAlignment="1" applyProtection="1">
      <alignment horizontal="center" vertical="center"/>
    </xf>
    <xf numFmtId="1" fontId="15" fillId="0" borderId="4" xfId="0" applyNumberFormat="1" applyFont="1" applyBorder="1" applyAlignment="1" applyProtection="1">
      <alignment horizontal="center" vertical="center"/>
      <protection locked="0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9" fillId="0" borderId="0" xfId="0" applyFont="1" applyAlignment="1">
      <alignment horizontal="left"/>
      <protection locked="0"/>
    </xf>
    <xf numFmtId="0" fontId="29" fillId="0" borderId="0" xfId="0" applyFont="1" applyBorder="1" applyAlignment="1"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protection locked="0"/>
    </xf>
    <xf numFmtId="1" fontId="10" fillId="0" borderId="9" xfId="0" applyNumberFormat="1" applyFont="1" applyBorder="1" applyAlignment="1" applyProtection="1">
      <alignment horizontal="center"/>
      <protection locked="0"/>
    </xf>
    <xf numFmtId="0" fontId="20" fillId="0" borderId="5" xfId="0" applyFont="1" applyBorder="1" applyAlignment="1">
      <alignment vertical="center"/>
      <protection locked="0"/>
    </xf>
    <xf numFmtId="0" fontId="21" fillId="0" borderId="5" xfId="0" applyFont="1" applyBorder="1" applyAlignment="1">
      <alignment vertical="center"/>
      <protection locked="0"/>
    </xf>
    <xf numFmtId="0" fontId="21" fillId="0" borderId="5" xfId="0" applyFont="1" applyBorder="1" applyAlignment="1">
      <alignment horizontal="center" vertical="center"/>
      <protection locked="0"/>
    </xf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/>
      <protection locked="0"/>
    </xf>
    <xf numFmtId="0" fontId="13" fillId="6" borderId="4" xfId="0" applyFont="1" applyFill="1" applyBorder="1" applyAlignment="1">
      <alignment horizontal="left" vertical="center"/>
      <protection locked="0"/>
    </xf>
    <xf numFmtId="0" fontId="14" fillId="0" borderId="4" xfId="0" applyFont="1" applyBorder="1" applyAlignment="1">
      <alignment horizontal="left" vertical="center"/>
      <protection locked="0"/>
    </xf>
    <xf numFmtId="0" fontId="28" fillId="4" borderId="12" xfId="0" applyFont="1" applyFill="1" applyBorder="1" applyAlignment="1">
      <alignment horizontal="left" vertical="center"/>
      <protection locked="0"/>
    </xf>
    <xf numFmtId="1" fontId="28" fillId="3" borderId="8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5" borderId="5" xfId="0" applyFont="1" applyFill="1" applyBorder="1" applyAlignment="1" applyProtection="1">
      <alignment vertical="center"/>
    </xf>
    <xf numFmtId="0" fontId="25" fillId="5" borderId="5" xfId="0" applyFont="1" applyFill="1" applyBorder="1" applyAlignment="1" applyProtection="1">
      <alignment vertical="center"/>
    </xf>
    <xf numFmtId="0" fontId="33" fillId="5" borderId="5" xfId="0" applyFont="1" applyFill="1" applyBorder="1" applyAlignment="1" applyProtection="1">
      <alignment horizontal="center" vertical="center"/>
    </xf>
    <xf numFmtId="0" fontId="34" fillId="0" borderId="4" xfId="0" applyFont="1" applyBorder="1" applyAlignment="1">
      <alignment horizontal="center" vertical="center"/>
      <protection locked="0"/>
    </xf>
    <xf numFmtId="0" fontId="35" fillId="4" borderId="12" xfId="0" applyFont="1" applyFill="1" applyBorder="1" applyAlignment="1">
      <alignment horizontal="center" vertical="center"/>
      <protection locked="0"/>
    </xf>
    <xf numFmtId="1" fontId="27" fillId="3" borderId="8" xfId="0" applyNumberFormat="1" applyFont="1" applyFill="1" applyBorder="1" applyAlignment="1" applyProtection="1">
      <alignment horizontal="center" vertical="center"/>
      <protection locked="0"/>
    </xf>
    <xf numFmtId="0" fontId="36" fillId="0" borderId="13" xfId="0" applyFont="1" applyBorder="1" applyAlignment="1">
      <alignment horizontal="left" vertical="center"/>
      <protection locked="0"/>
    </xf>
    <xf numFmtId="0" fontId="37" fillId="0" borderId="4" xfId="0" applyFont="1" applyBorder="1" applyAlignment="1">
      <alignment horizontal="left" vertical="center"/>
      <protection locked="0"/>
    </xf>
    <xf numFmtId="0" fontId="16" fillId="0" borderId="4" xfId="0" applyFont="1" applyBorder="1" applyAlignment="1">
      <alignment horizontal="left" vertical="center"/>
      <protection locked="0"/>
    </xf>
    <xf numFmtId="0" fontId="35" fillId="4" borderId="12" xfId="0" applyFont="1" applyFill="1" applyBorder="1" applyAlignment="1">
      <alignment horizontal="left" vertical="center"/>
      <protection locked="0"/>
    </xf>
    <xf numFmtId="0" fontId="31" fillId="0" borderId="0" xfId="0" applyFont="1" applyAlignment="1">
      <alignment horizontal="right" vertical="center"/>
      <protection locked="0"/>
    </xf>
    <xf numFmtId="0" fontId="1" fillId="0" borderId="14" xfId="0" applyFont="1" applyBorder="1" applyAlignment="1">
      <alignment horizontal="center" vertical="center"/>
      <protection locked="0"/>
    </xf>
    <xf numFmtId="0" fontId="36" fillId="0" borderId="2" xfId="0" applyFont="1" applyBorder="1" applyAlignment="1">
      <alignment horizontal="left" vertical="center"/>
      <protection locked="0"/>
    </xf>
    <xf numFmtId="0" fontId="37" fillId="0" borderId="2" xfId="0" applyFont="1" applyBorder="1" applyAlignment="1">
      <alignment horizontal="left" vertical="center"/>
      <protection locked="0"/>
    </xf>
    <xf numFmtId="0" fontId="17" fillId="4" borderId="15" xfId="0" applyFont="1" applyFill="1" applyBorder="1" applyAlignment="1">
      <alignment horizontal="left" vertical="center"/>
      <protection locked="0"/>
    </xf>
    <xf numFmtId="1" fontId="17" fillId="3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  <protection locked="0"/>
    </xf>
    <xf numFmtId="0" fontId="13" fillId="0" borderId="2" xfId="0" applyFont="1" applyBorder="1" applyAlignment="1">
      <alignment horizontal="left" vertical="center"/>
      <protection locked="0"/>
    </xf>
    <xf numFmtId="0" fontId="13" fillId="0" borderId="2" xfId="0" applyFont="1" applyBorder="1" applyAlignment="1">
      <alignment horizontal="center" vertical="center"/>
      <protection locked="0"/>
    </xf>
    <xf numFmtId="0" fontId="28" fillId="4" borderId="15" xfId="0" applyFont="1" applyFill="1" applyBorder="1" applyAlignment="1">
      <alignment horizontal="center" vertical="center"/>
      <protection locked="0"/>
    </xf>
    <xf numFmtId="1" fontId="26" fillId="3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left" vertical="center"/>
      <protection locked="0"/>
    </xf>
    <xf numFmtId="0" fontId="16" fillId="0" borderId="2" xfId="0" applyFont="1" applyBorder="1" applyAlignment="1">
      <alignment horizontal="left" vertical="center"/>
      <protection locked="0"/>
    </xf>
    <xf numFmtId="0" fontId="38" fillId="0" borderId="2" xfId="0" applyFont="1" applyBorder="1" applyAlignment="1">
      <alignment horizontal="center" vertical="center"/>
      <protection locked="0"/>
    </xf>
    <xf numFmtId="0" fontId="28" fillId="4" borderId="15" xfId="0" applyFont="1" applyFill="1" applyBorder="1" applyAlignment="1">
      <alignment horizontal="left" vertical="center"/>
      <protection locked="0"/>
    </xf>
    <xf numFmtId="0" fontId="1" fillId="0" borderId="0" xfId="0" applyFont="1" applyBorder="1" applyAlignment="1">
      <alignment horizontal="center" vertical="center"/>
      <protection locked="0"/>
    </xf>
    <xf numFmtId="0" fontId="39" fillId="0" borderId="0" xfId="0" applyFont="1" applyBorder="1" applyAlignment="1">
      <alignment horizontal="left" vertical="center"/>
      <protection locked="0"/>
    </xf>
    <xf numFmtId="0" fontId="11" fillId="0" borderId="0" xfId="0" applyFont="1" applyBorder="1" applyAlignment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/>
      <protection locked="0"/>
    </xf>
    <xf numFmtId="0" fontId="40" fillId="0" borderId="0" xfId="0" applyFont="1" applyBorder="1" applyAlignment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  <protection locked="0"/>
    </xf>
    <xf numFmtId="1" fontId="3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38" fillId="0" borderId="4" xfId="0" applyFont="1" applyBorder="1" applyAlignment="1">
      <alignment horizontal="center" vertical="center"/>
      <protection locked="0"/>
    </xf>
    <xf numFmtId="0" fontId="28" fillId="4" borderId="12" xfId="0" applyFont="1" applyFill="1" applyBorder="1" applyAlignment="1">
      <alignment horizontal="center" vertical="center"/>
      <protection locked="0"/>
    </xf>
    <xf numFmtId="1" fontId="26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right" vertical="center"/>
      <protection locked="0"/>
    </xf>
    <xf numFmtId="0" fontId="19" fillId="0" borderId="0" xfId="0" applyFont="1" applyBorder="1" applyAlignment="1">
      <alignment horizontal="left" vertical="center"/>
      <protection locked="0"/>
    </xf>
    <xf numFmtId="0" fontId="31" fillId="0" borderId="0" xfId="0" applyFont="1" applyAlignment="1" applyProtection="1">
      <alignment horizontal="right" vertical="center" wrapText="1"/>
      <protection locked="0"/>
    </xf>
    <xf numFmtId="0" fontId="35" fillId="4" borderId="15" xfId="0" applyFont="1" applyFill="1" applyBorder="1" applyAlignment="1">
      <alignment horizontal="left" vertical="center"/>
      <protection locked="0"/>
    </xf>
    <xf numFmtId="1" fontId="35" fillId="3" borderId="16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horizontal="center" vertical="center"/>
      <protection locked="0"/>
    </xf>
    <xf numFmtId="0" fontId="17" fillId="4" borderId="15" xfId="0" applyFont="1" applyFill="1" applyBorder="1" applyAlignment="1">
      <alignment horizontal="center" vertical="center"/>
      <protection locked="0"/>
    </xf>
    <xf numFmtId="1" fontId="27" fillId="3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  <protection locked="0"/>
    </xf>
    <xf numFmtId="0" fontId="9" fillId="0" borderId="0" xfId="0" applyFont="1" applyBorder="1" applyAlignment="1">
      <alignment horizontal="left" vertical="center"/>
      <protection locked="0"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left" vertical="center"/>
      <protection locked="0"/>
    </xf>
    <xf numFmtId="1" fontId="44" fillId="7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Border="1" applyAlignment="1">
      <alignment vertical="center"/>
      <protection locked="0"/>
    </xf>
    <xf numFmtId="0" fontId="21" fillId="0" borderId="20" xfId="0" applyFont="1" applyBorder="1" applyAlignment="1">
      <alignment vertical="center"/>
      <protection locked="0"/>
    </xf>
    <xf numFmtId="0" fontId="21" fillId="0" borderId="20" xfId="0" applyFont="1" applyBorder="1" applyAlignment="1">
      <alignment horizontal="center" vertical="center"/>
      <protection locked="0"/>
    </xf>
    <xf numFmtId="1" fontId="15" fillId="0" borderId="21" xfId="0" applyNumberFormat="1" applyFont="1" applyBorder="1" applyAlignment="1" applyProtection="1">
      <alignment horizontal="center" vertical="center"/>
      <protection locked="0"/>
    </xf>
    <xf numFmtId="1" fontId="28" fillId="0" borderId="23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36" fillId="6" borderId="2" xfId="0" applyFont="1" applyFill="1" applyBorder="1" applyAlignment="1">
      <alignment horizontal="left" vertical="center"/>
      <protection locked="0"/>
    </xf>
    <xf numFmtId="1" fontId="10" fillId="0" borderId="24" xfId="0" applyNumberFormat="1" applyFont="1" applyBorder="1" applyAlignment="1" applyProtection="1">
      <alignment horizontal="center"/>
      <protection locked="0"/>
    </xf>
    <xf numFmtId="0" fontId="20" fillId="0" borderId="24" xfId="0" applyFont="1" applyBorder="1" applyAlignment="1">
      <alignment vertical="center"/>
      <protection locked="0"/>
    </xf>
    <xf numFmtId="0" fontId="21" fillId="0" borderId="24" xfId="0" applyFont="1" applyBorder="1" applyAlignment="1">
      <alignment vertical="center"/>
      <protection locked="0"/>
    </xf>
    <xf numFmtId="0" fontId="21" fillId="0" borderId="24" xfId="0" applyFont="1" applyBorder="1" applyAlignment="1">
      <alignment horizontal="center" vertical="center"/>
      <protection locked="0"/>
    </xf>
    <xf numFmtId="1" fontId="15" fillId="0" borderId="26" xfId="0" applyNumberFormat="1" applyFont="1" applyBorder="1" applyAlignment="1" applyProtection="1">
      <alignment horizontal="center" vertical="center"/>
      <protection locked="0"/>
    </xf>
    <xf numFmtId="1" fontId="28" fillId="0" borderId="24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Border="1">
      <protection locked="0"/>
    </xf>
    <xf numFmtId="0" fontId="43" fillId="0" borderId="0" xfId="0" applyFont="1" applyBorder="1">
      <protection locked="0"/>
    </xf>
    <xf numFmtId="0" fontId="0" fillId="0" borderId="0" xfId="0" applyFont="1" applyBorder="1">
      <protection locked="0"/>
    </xf>
    <xf numFmtId="0" fontId="46" fillId="0" borderId="0" xfId="0" applyFont="1" applyBorder="1">
      <protection locked="0"/>
    </xf>
    <xf numFmtId="1" fontId="10" fillId="0" borderId="5" xfId="0" applyNumberFormat="1" applyFont="1" applyBorder="1" applyAlignment="1" applyProtection="1">
      <alignment horizontal="center"/>
      <protection locked="0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>
      <alignment horizontal="left"/>
      <protection locked="0"/>
    </xf>
    <xf numFmtId="0" fontId="40" fillId="0" borderId="0" xfId="0" applyFont="1" applyBorder="1" applyAlignment="1">
      <alignment horizontal="left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7" fillId="2" borderId="1" xfId="0" applyFont="1" applyFill="1" applyBorder="1" applyAlignment="1">
      <alignment horizontal="center" vertical="center" textRotation="180" wrapText="1"/>
      <protection locked="0"/>
    </xf>
    <xf numFmtId="1" fontId="7" fillId="9" borderId="29" xfId="0" applyNumberFormat="1" applyFont="1" applyFill="1" applyBorder="1" applyAlignment="1" applyProtection="1">
      <alignment horizontal="center"/>
      <protection locked="0"/>
    </xf>
    <xf numFmtId="1" fontId="7" fillId="9" borderId="30" xfId="0" applyNumberFormat="1" applyFont="1" applyFill="1" applyBorder="1" applyAlignment="1" applyProtection="1">
      <alignment horizontal="center"/>
      <protection locked="0"/>
    </xf>
    <xf numFmtId="1" fontId="7" fillId="9" borderId="31" xfId="0" applyNumberFormat="1" applyFont="1" applyFill="1" applyBorder="1" applyAlignment="1" applyProtection="1">
      <alignment horizontal="center"/>
      <protection locked="0"/>
    </xf>
    <xf numFmtId="1" fontId="7" fillId="9" borderId="32" xfId="0" applyNumberFormat="1" applyFont="1" applyFill="1" applyBorder="1" applyAlignment="1" applyProtection="1">
      <alignment horizontal="center"/>
      <protection locked="0"/>
    </xf>
    <xf numFmtId="1" fontId="7" fillId="9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  <protection locked="0"/>
    </xf>
    <xf numFmtId="0" fontId="2" fillId="0" borderId="0" xfId="0" applyFont="1" applyAlignment="1">
      <protection locked="0"/>
    </xf>
    <xf numFmtId="0" fontId="0" fillId="0" borderId="0" xfId="0" applyFont="1" applyAlignment="1">
      <protection locked="0"/>
    </xf>
    <xf numFmtId="0" fontId="49" fillId="0" borderId="0" xfId="0" applyFont="1" applyAlignment="1">
      <alignment vertical="center"/>
      <protection locked="0"/>
    </xf>
    <xf numFmtId="0" fontId="49" fillId="0" borderId="0" xfId="0" applyFont="1" applyAlignment="1">
      <alignment horizontal="center" vertical="center"/>
      <protection locked="0"/>
    </xf>
    <xf numFmtId="0" fontId="49" fillId="2" borderId="0" xfId="0" applyFont="1" applyFill="1" applyAlignment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1" fontId="25" fillId="2" borderId="35" xfId="0" applyNumberFormat="1" applyFont="1" applyFill="1" applyBorder="1" applyAlignment="1" applyProtection="1">
      <alignment horizontal="center" vertical="center" textRotation="180" wrapText="1"/>
      <protection locked="0"/>
    </xf>
    <xf numFmtId="1" fontId="23" fillId="2" borderId="36" xfId="0" applyNumberFormat="1" applyFont="1" applyFill="1" applyBorder="1" applyAlignment="1" applyProtection="1">
      <alignment horizontal="center" vertical="center" textRotation="180" wrapText="1"/>
      <protection locked="0"/>
    </xf>
    <xf numFmtId="0" fontId="49" fillId="2" borderId="36" xfId="0" applyFont="1" applyFill="1" applyBorder="1" applyAlignment="1">
      <alignment horizontal="center" vertical="center" textRotation="180" wrapText="1"/>
      <protection locked="0"/>
    </xf>
    <xf numFmtId="1" fontId="52" fillId="2" borderId="36" xfId="0" applyNumberFormat="1" applyFont="1" applyFill="1" applyBorder="1" applyAlignment="1" applyProtection="1">
      <alignment horizontal="center" vertical="center" textRotation="180" wrapText="1"/>
      <protection locked="0"/>
    </xf>
    <xf numFmtId="0" fontId="41" fillId="3" borderId="36" xfId="0" applyFont="1" applyFill="1" applyBorder="1" applyAlignment="1">
      <alignment horizontal="center" vertical="center"/>
      <protection locked="0"/>
    </xf>
    <xf numFmtId="0" fontId="53" fillId="3" borderId="36" xfId="0" applyFont="1" applyFill="1" applyBorder="1" applyAlignment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54" fillId="2" borderId="36" xfId="0" applyFont="1" applyFill="1" applyBorder="1" applyAlignment="1" applyProtection="1">
      <alignment horizontal="center" vertical="center" wrapText="1"/>
      <protection locked="0"/>
    </xf>
    <xf numFmtId="0" fontId="23" fillId="4" borderId="36" xfId="0" applyFont="1" applyFill="1" applyBorder="1" applyAlignment="1" applyProtection="1">
      <alignment horizontal="center" vertical="center" wrapText="1"/>
      <protection locked="0"/>
    </xf>
    <xf numFmtId="1" fontId="25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1" fontId="23" fillId="4" borderId="5" xfId="0" applyNumberFormat="1" applyFont="1" applyFill="1" applyBorder="1" applyAlignment="1" applyProtection="1">
      <alignment horizontal="center" vertical="center"/>
      <protection locked="0"/>
    </xf>
    <xf numFmtId="0" fontId="55" fillId="5" borderId="5" xfId="0" applyFont="1" applyFill="1" applyBorder="1" applyAlignment="1">
      <alignment horizontal="left" vertical="center"/>
      <protection locked="0"/>
    </xf>
    <xf numFmtId="0" fontId="56" fillId="5" borderId="5" xfId="0" applyFont="1" applyFill="1" applyBorder="1" applyAlignment="1" applyProtection="1">
      <alignment vertical="center"/>
    </xf>
    <xf numFmtId="0" fontId="49" fillId="5" borderId="5" xfId="0" applyFont="1" applyFill="1" applyBorder="1" applyAlignment="1">
      <alignment horizontal="center" vertical="center"/>
      <protection locked="0"/>
    </xf>
    <xf numFmtId="0" fontId="57" fillId="4" borderId="5" xfId="0" applyFont="1" applyFill="1" applyBorder="1" applyAlignment="1" applyProtection="1">
      <alignment horizontal="center" vertical="center"/>
      <protection locked="0"/>
    </xf>
    <xf numFmtId="1" fontId="58" fillId="3" borderId="5" xfId="0" applyNumberFormat="1" applyFont="1" applyFill="1" applyBorder="1" applyAlignment="1" applyProtection="1">
      <alignment horizontal="center" vertical="center"/>
      <protection locked="0"/>
    </xf>
    <xf numFmtId="164" fontId="23" fillId="0" borderId="5" xfId="0" applyNumberFormat="1" applyFont="1" applyBorder="1" applyAlignment="1" applyProtection="1">
      <alignment horizontal="center" vertical="center"/>
      <protection locked="0"/>
    </xf>
    <xf numFmtId="1" fontId="23" fillId="0" borderId="5" xfId="0" applyNumberFormat="1" applyFont="1" applyBorder="1" applyAlignment="1" applyProtection="1">
      <alignment horizontal="center" vertical="center"/>
      <protection locked="0"/>
    </xf>
    <xf numFmtId="1" fontId="49" fillId="0" borderId="5" xfId="0" applyNumberFormat="1" applyFont="1" applyBorder="1" applyAlignment="1" applyProtection="1">
      <alignment horizontal="center" vertical="center"/>
      <protection locked="0"/>
    </xf>
    <xf numFmtId="0" fontId="59" fillId="5" borderId="5" xfId="0" applyFont="1" applyFill="1" applyBorder="1" applyAlignment="1" applyProtection="1">
      <alignment horizontal="center" vertical="center"/>
      <protection locked="0"/>
    </xf>
    <xf numFmtId="164" fontId="25" fillId="0" borderId="5" xfId="0" applyNumberFormat="1" applyFont="1" applyBorder="1" applyAlignment="1" applyProtection="1">
      <alignment horizontal="center" vertical="center"/>
      <protection locked="0"/>
    </xf>
    <xf numFmtId="0" fontId="60" fillId="5" borderId="5" xfId="0" applyFont="1" applyFill="1" applyBorder="1" applyAlignment="1">
      <alignment vertical="center"/>
      <protection locked="0"/>
    </xf>
    <xf numFmtId="0" fontId="60" fillId="5" borderId="5" xfId="0" applyFont="1" applyFill="1" applyBorder="1" applyAlignment="1" applyProtection="1">
      <alignment vertical="center"/>
    </xf>
    <xf numFmtId="0" fontId="23" fillId="5" borderId="5" xfId="0" applyFont="1" applyFill="1" applyBorder="1" applyAlignment="1" applyProtection="1">
      <alignment horizontal="center" vertical="center"/>
      <protection locked="0"/>
    </xf>
    <xf numFmtId="1" fontId="23" fillId="4" borderId="20" xfId="0" applyNumberFormat="1" applyFont="1" applyFill="1" applyBorder="1" applyAlignment="1" applyProtection="1">
      <alignment horizontal="center" vertical="center"/>
      <protection locked="0"/>
    </xf>
    <xf numFmtId="0" fontId="60" fillId="5" borderId="20" xfId="0" applyFont="1" applyFill="1" applyBorder="1" applyAlignment="1">
      <alignment vertical="center"/>
      <protection locked="0"/>
    </xf>
    <xf numFmtId="0" fontId="60" fillId="5" borderId="20" xfId="0" applyFont="1" applyFill="1" applyBorder="1" applyAlignment="1" applyProtection="1">
      <alignment vertical="center"/>
    </xf>
    <xf numFmtId="0" fontId="49" fillId="5" borderId="20" xfId="0" applyFont="1" applyFill="1" applyBorder="1" applyAlignment="1">
      <alignment horizontal="center" vertical="center"/>
      <protection locked="0"/>
    </xf>
    <xf numFmtId="0" fontId="57" fillId="4" borderId="20" xfId="0" applyFont="1" applyFill="1" applyBorder="1" applyAlignment="1" applyProtection="1">
      <alignment horizontal="center" vertical="center"/>
      <protection locked="0"/>
    </xf>
    <xf numFmtId="1" fontId="58" fillId="3" borderId="20" xfId="0" applyNumberFormat="1" applyFont="1" applyFill="1" applyBorder="1" applyAlignment="1" applyProtection="1">
      <alignment horizontal="center" vertical="center"/>
      <protection locked="0"/>
    </xf>
    <xf numFmtId="164" fontId="23" fillId="0" borderId="20" xfId="0" applyNumberFormat="1" applyFont="1" applyBorder="1" applyAlignment="1" applyProtection="1">
      <alignment horizontal="center" vertical="center"/>
      <protection locked="0"/>
    </xf>
    <xf numFmtId="1" fontId="23" fillId="0" borderId="20" xfId="0" applyNumberFormat="1" applyFont="1" applyBorder="1" applyAlignment="1" applyProtection="1">
      <alignment horizontal="center" vertical="center"/>
      <protection locked="0"/>
    </xf>
    <xf numFmtId="1" fontId="49" fillId="0" borderId="20" xfId="0" applyNumberFormat="1" applyFont="1" applyBorder="1" applyAlignment="1" applyProtection="1">
      <alignment horizontal="center" vertical="center"/>
      <protection locked="0"/>
    </xf>
    <xf numFmtId="1" fontId="23" fillId="6" borderId="5" xfId="0" applyNumberFormat="1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  <protection locked="0"/>
    </xf>
    <xf numFmtId="0" fontId="60" fillId="0" borderId="5" xfId="0" applyFont="1" applyBorder="1" applyAlignment="1" applyProtection="1">
      <alignment vertical="center"/>
    </xf>
    <xf numFmtId="0" fontId="49" fillId="0" borderId="5" xfId="0" applyFont="1" applyBorder="1" applyAlignment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55" fillId="0" borderId="5" xfId="0" applyFont="1" applyBorder="1" applyAlignment="1">
      <alignment horizontal="left" vertical="center"/>
      <protection locked="0"/>
    </xf>
    <xf numFmtId="0" fontId="56" fillId="0" borderId="5" xfId="0" applyFont="1" applyBorder="1" applyAlignment="1" applyProtection="1">
      <alignment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53" fillId="0" borderId="5" xfId="0" applyFont="1" applyBorder="1" applyAlignment="1">
      <alignment horizontal="left" vertical="center"/>
      <protection locked="0"/>
    </xf>
    <xf numFmtId="1" fontId="23" fillId="6" borderId="34" xfId="0" applyNumberFormat="1" applyFont="1" applyFill="1" applyBorder="1" applyAlignment="1" applyProtection="1">
      <alignment horizontal="center" vertical="center"/>
      <protection locked="0"/>
    </xf>
    <xf numFmtId="0" fontId="55" fillId="0" borderId="34" xfId="0" applyFont="1" applyBorder="1" applyAlignment="1">
      <alignment horizontal="left" vertical="center"/>
      <protection locked="0"/>
    </xf>
    <xf numFmtId="0" fontId="56" fillId="0" borderId="34" xfId="0" applyFont="1" applyBorder="1" applyAlignment="1" applyProtection="1">
      <alignment vertical="center"/>
    </xf>
    <xf numFmtId="0" fontId="49" fillId="0" borderId="34" xfId="0" applyFont="1" applyBorder="1" applyAlignment="1">
      <alignment horizontal="center" vertical="center"/>
      <protection locked="0"/>
    </xf>
    <xf numFmtId="0" fontId="57" fillId="4" borderId="34" xfId="0" applyFont="1" applyFill="1" applyBorder="1" applyAlignment="1" applyProtection="1">
      <alignment horizontal="center" vertical="center"/>
      <protection locked="0"/>
    </xf>
    <xf numFmtId="1" fontId="58" fillId="3" borderId="34" xfId="0" applyNumberFormat="1" applyFont="1" applyFill="1" applyBorder="1" applyAlignment="1" applyProtection="1">
      <alignment horizontal="center" vertical="center"/>
      <protection locked="0"/>
    </xf>
    <xf numFmtId="164" fontId="23" fillId="0" borderId="34" xfId="0" applyNumberFormat="1" applyFont="1" applyBorder="1" applyAlignment="1" applyProtection="1">
      <alignment horizontal="center" vertical="center"/>
      <protection locked="0"/>
    </xf>
    <xf numFmtId="1" fontId="49" fillId="0" borderId="3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>
      <protection locked="0"/>
    </xf>
    <xf numFmtId="0" fontId="0" fillId="2" borderId="0" xfId="0" applyFill="1" applyAlignment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1" fillId="2" borderId="2" xfId="0" applyFont="1" applyFill="1" applyBorder="1" applyAlignment="1">
      <alignment horizontal="center" vertical="center" textRotation="180" wrapText="1"/>
      <protection locked="0"/>
    </xf>
    <xf numFmtId="1" fontId="12" fillId="2" borderId="2" xfId="0" applyNumberFormat="1" applyFont="1" applyFill="1" applyBorder="1" applyAlignment="1" applyProtection="1">
      <alignment horizontal="center" vertical="center" textRotation="180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left" vertical="center"/>
      <protection locked="0"/>
    </xf>
    <xf numFmtId="0" fontId="61" fillId="0" borderId="5" xfId="0" applyFont="1" applyBorder="1" applyAlignment="1">
      <alignment horizontal="left" vertical="center"/>
      <protection locked="0"/>
    </xf>
    <xf numFmtId="0" fontId="62" fillId="0" borderId="5" xfId="0" applyFont="1" applyBorder="1" applyAlignment="1" applyProtection="1"/>
    <xf numFmtId="0" fontId="63" fillId="0" borderId="39" xfId="0" applyFont="1" applyBorder="1" applyAlignment="1" applyProtection="1">
      <alignment horizontal="center" vertical="center"/>
    </xf>
    <xf numFmtId="0" fontId="64" fillId="0" borderId="5" xfId="0" applyFont="1" applyBorder="1" applyAlignment="1">
      <alignment horizontal="left"/>
      <protection locked="0"/>
    </xf>
    <xf numFmtId="0" fontId="65" fillId="0" borderId="40" xfId="0" applyFont="1" applyBorder="1" applyAlignment="1">
      <alignment horizontal="center" vertical="center"/>
      <protection locked="0"/>
    </xf>
    <xf numFmtId="0" fontId="44" fillId="0" borderId="3" xfId="0" applyFont="1" applyBorder="1" applyAlignment="1">
      <alignment horizontal="center" vertical="center"/>
      <protection locked="0"/>
    </xf>
    <xf numFmtId="0" fontId="66" fillId="0" borderId="4" xfId="0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1" fontId="27" fillId="3" borderId="5" xfId="0" applyNumberFormat="1" applyFont="1" applyFill="1" applyBorder="1" applyAlignment="1" applyProtection="1">
      <alignment horizontal="center"/>
      <protection locked="0"/>
    </xf>
    <xf numFmtId="164" fontId="67" fillId="0" borderId="5" xfId="0" applyNumberFormat="1" applyFont="1" applyBorder="1" applyProtection="1">
      <protection locked="0"/>
    </xf>
    <xf numFmtId="1" fontId="11" fillId="0" borderId="5" xfId="0" applyNumberFormat="1" applyFont="1" applyBorder="1" applyProtection="1">
      <protection locked="0"/>
    </xf>
    <xf numFmtId="0" fontId="63" fillId="0" borderId="9" xfId="0" applyFont="1" applyBorder="1" applyAlignment="1" applyProtection="1">
      <alignment horizontal="center" vertical="center"/>
    </xf>
    <xf numFmtId="0" fontId="66" fillId="0" borderId="9" xfId="0" applyFont="1" applyBorder="1" applyAlignment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 applyProtection="1">
      <alignment horizontal="center" vertical="center"/>
      <protection locked="0"/>
    </xf>
    <xf numFmtId="0" fontId="68" fillId="0" borderId="5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66" fillId="0" borderId="5" xfId="0" applyFont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44" fillId="0" borderId="9" xfId="0" applyFont="1" applyBorder="1" applyAlignment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69" fillId="0" borderId="5" xfId="0" applyFont="1" applyBorder="1" applyAlignment="1" applyProtection="1">
      <alignment horizontal="center" vertical="center"/>
      <protection locked="0"/>
    </xf>
    <xf numFmtId="0" fontId="63" fillId="0" borderId="9" xfId="0" applyFont="1" applyBorder="1" applyAlignment="1" applyProtection="1">
      <alignment horizontal="center"/>
    </xf>
    <xf numFmtId="0" fontId="66" fillId="0" borderId="11" xfId="0" applyFont="1" applyBorder="1" applyAlignment="1" applyProtection="1">
      <alignment horizontal="center" vertical="center"/>
      <protection locked="0"/>
    </xf>
    <xf numFmtId="0" fontId="69" fillId="0" borderId="9" xfId="0" applyFont="1" applyBorder="1" applyAlignment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  <protection locked="0"/>
    </xf>
    <xf numFmtId="1" fontId="7" fillId="2" borderId="35" xfId="0" applyNumberFormat="1" applyFont="1" applyFill="1" applyBorder="1" applyAlignment="1" applyProtection="1">
      <alignment horizontal="center" vertical="center" textRotation="180" wrapText="1"/>
      <protection locked="0"/>
    </xf>
    <xf numFmtId="1" fontId="10" fillId="2" borderId="36" xfId="0" applyNumberFormat="1" applyFont="1" applyFill="1" applyBorder="1" applyAlignment="1" applyProtection="1">
      <alignment horizontal="center" vertical="center" textRotation="180" wrapText="1"/>
      <protection locked="0"/>
    </xf>
    <xf numFmtId="0" fontId="11" fillId="2" borderId="36" xfId="0" applyFont="1" applyFill="1" applyBorder="1" applyAlignment="1">
      <alignment horizontal="center" vertical="center" textRotation="180" wrapText="1"/>
      <protection locked="0"/>
    </xf>
    <xf numFmtId="1" fontId="12" fillId="2" borderId="36" xfId="0" applyNumberFormat="1" applyFont="1" applyFill="1" applyBorder="1" applyAlignment="1" applyProtection="1">
      <alignment horizontal="center" vertical="center" textRotation="180" wrapText="1"/>
      <protection locked="0"/>
    </xf>
    <xf numFmtId="0" fontId="13" fillId="3" borderId="36" xfId="0" applyFont="1" applyFill="1" applyBorder="1" applyAlignment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1" fontId="7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71" fillId="0" borderId="24" xfId="0" applyFont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>
      <alignment horizontal="center"/>
      <protection locked="0"/>
    </xf>
    <xf numFmtId="0" fontId="14" fillId="0" borderId="24" xfId="0" applyFont="1" applyBorder="1" applyAlignment="1">
      <alignment horizontal="left"/>
      <protection locked="0"/>
    </xf>
    <xf numFmtId="0" fontId="48" fillId="0" borderId="24" xfId="0" applyFont="1" applyBorder="1" applyAlignment="1">
      <alignment horizontal="left"/>
      <protection locked="0"/>
    </xf>
    <xf numFmtId="0" fontId="40" fillId="0" borderId="24" xfId="0" applyFont="1" applyBorder="1" applyAlignment="1">
      <alignment horizontal="left"/>
      <protection locked="0"/>
    </xf>
    <xf numFmtId="0" fontId="72" fillId="0" borderId="41" xfId="0" applyFont="1" applyBorder="1" applyAlignment="1">
      <alignment horizontal="left"/>
      <protection locked="0"/>
    </xf>
    <xf numFmtId="0" fontId="21" fillId="0" borderId="41" xfId="0" applyFont="1" applyBorder="1" applyAlignment="1" applyProtection="1">
      <alignment horizontal="left" vertical="center" indent="1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73" fillId="0" borderId="41" xfId="0" applyFont="1" applyBorder="1" applyAlignment="1" applyProtection="1">
      <alignment horizontal="center" vertical="center"/>
      <protection locked="0"/>
    </xf>
    <xf numFmtId="0" fontId="74" fillId="4" borderId="24" xfId="0" applyFont="1" applyFill="1" applyBorder="1" applyAlignment="1" applyProtection="1">
      <alignment horizontal="center"/>
      <protection locked="0"/>
    </xf>
    <xf numFmtId="1" fontId="30" fillId="3" borderId="24" xfId="0" applyNumberFormat="1" applyFont="1" applyFill="1" applyBorder="1" applyAlignment="1" applyProtection="1">
      <alignment horizontal="center"/>
      <protection locked="0"/>
    </xf>
    <xf numFmtId="164" fontId="1" fillId="0" borderId="24" xfId="0" applyNumberFormat="1" applyFont="1" applyBorder="1" applyProtection="1">
      <protection locked="0"/>
    </xf>
    <xf numFmtId="1" fontId="10" fillId="0" borderId="24" xfId="0" applyNumberFormat="1" applyFont="1" applyBorder="1" applyProtection="1">
      <protection locked="0"/>
    </xf>
    <xf numFmtId="0" fontId="75" fillId="0" borderId="5" xfId="0" applyFont="1" applyBorder="1" applyAlignment="1">
      <alignment horizontal="left"/>
      <protection locked="0"/>
    </xf>
    <xf numFmtId="0" fontId="76" fillId="0" borderId="5" xfId="0" applyFont="1" applyBorder="1" applyAlignment="1" applyProtection="1"/>
    <xf numFmtId="0" fontId="69" fillId="0" borderId="5" xfId="0" applyFont="1" applyBorder="1" applyAlignment="1" applyProtection="1"/>
    <xf numFmtId="0" fontId="77" fillId="0" borderId="5" xfId="0" applyFont="1" applyBorder="1" applyAlignment="1" applyProtection="1">
      <alignment horizontal="center"/>
    </xf>
    <xf numFmtId="0" fontId="69" fillId="0" borderId="40" xfId="0" applyFont="1" applyBorder="1" applyAlignment="1" applyProtection="1">
      <alignment horizontal="center"/>
    </xf>
    <xf numFmtId="0" fontId="66" fillId="0" borderId="9" xfId="0" applyFont="1" applyBorder="1" applyAlignment="1" applyProtection="1">
      <alignment horizontal="center"/>
    </xf>
    <xf numFmtId="0" fontId="66" fillId="0" borderId="5" xfId="0" applyFont="1" applyBorder="1" applyAlignment="1" applyProtection="1">
      <alignment horizontal="center"/>
    </xf>
    <xf numFmtId="0" fontId="69" fillId="0" borderId="11" xfId="0" applyFont="1" applyBorder="1" applyAlignment="1" applyProtection="1">
      <alignment horizontal="center"/>
    </xf>
    <xf numFmtId="0" fontId="66" fillId="0" borderId="3" xfId="0" applyFont="1" applyBorder="1" applyAlignment="1" applyProtection="1">
      <alignment horizontal="center"/>
    </xf>
    <xf numFmtId="0" fontId="66" fillId="0" borderId="4" xfId="0" applyFont="1" applyBorder="1" applyAlignment="1" applyProtection="1">
      <alignment horizontal="center"/>
    </xf>
    <xf numFmtId="0" fontId="69" fillId="0" borderId="8" xfId="0" applyFont="1" applyBorder="1" applyAlignment="1" applyProtection="1">
      <alignment horizontal="center"/>
    </xf>
    <xf numFmtId="0" fontId="69" fillId="0" borderId="9" xfId="0" applyFont="1" applyBorder="1" applyAlignment="1" applyProtection="1">
      <alignment horizontal="center"/>
    </xf>
    <xf numFmtId="0" fontId="66" fillId="0" borderId="11" xfId="0" applyFont="1" applyBorder="1" applyAlignment="1" applyProtection="1">
      <alignment horizontal="center"/>
    </xf>
    <xf numFmtId="0" fontId="69" fillId="0" borderId="5" xfId="0" applyFont="1" applyBorder="1" applyAlignment="1" applyProtection="1">
      <alignment horizontal="center"/>
    </xf>
    <xf numFmtId="0" fontId="69" fillId="0" borderId="4" xfId="0" applyFont="1" applyBorder="1" applyAlignment="1" applyProtection="1">
      <alignment horizontal="center"/>
    </xf>
    <xf numFmtId="164" fontId="23" fillId="5" borderId="5" xfId="0" applyNumberFormat="1" applyFont="1" applyFill="1" applyBorder="1" applyAlignment="1" applyProtection="1">
      <alignment horizontal="center" vertical="center"/>
      <protection locked="0"/>
    </xf>
    <xf numFmtId="1" fontId="49" fillId="5" borderId="5" xfId="0" applyNumberFormat="1" applyFont="1" applyFill="1" applyBorder="1" applyAlignment="1" applyProtection="1">
      <alignment horizontal="center" vertical="center"/>
      <protection locked="0"/>
    </xf>
    <xf numFmtId="0" fontId="78" fillId="5" borderId="5" xfId="0" applyFont="1" applyFill="1" applyBorder="1" applyAlignment="1" applyProtection="1">
      <alignment horizontal="center" vertical="center"/>
    </xf>
    <xf numFmtId="0" fontId="69" fillId="5" borderId="5" xfId="0" applyFont="1" applyFill="1" applyBorder="1" applyAlignment="1" applyProtection="1">
      <alignment horizontal="center" vertical="center"/>
    </xf>
    <xf numFmtId="0" fontId="77" fillId="5" borderId="5" xfId="0" applyFont="1" applyFill="1" applyBorder="1" applyAlignment="1" applyProtection="1">
      <alignment horizontal="center" vertical="center"/>
    </xf>
    <xf numFmtId="0" fontId="66" fillId="5" borderId="5" xfId="0" applyFont="1" applyFill="1" applyBorder="1" applyAlignment="1" applyProtection="1">
      <alignment horizontal="right"/>
    </xf>
    <xf numFmtId="0" fontId="79" fillId="5" borderId="5" xfId="0" applyFont="1" applyFill="1" applyBorder="1" applyAlignment="1" applyProtection="1">
      <alignment horizontal="right"/>
    </xf>
    <xf numFmtId="0" fontId="69" fillId="5" borderId="5" xfId="0" applyFont="1" applyFill="1" applyBorder="1" applyAlignment="1" applyProtection="1">
      <alignment horizontal="right"/>
    </xf>
    <xf numFmtId="0" fontId="80" fillId="5" borderId="5" xfId="0" applyFont="1" applyFill="1" applyBorder="1" applyAlignment="1" applyProtection="1">
      <alignment horizontal="center" vertical="center"/>
    </xf>
    <xf numFmtId="0" fontId="81" fillId="5" borderId="5" xfId="0" applyFont="1" applyFill="1" applyBorder="1" applyAlignment="1">
      <alignment horizontal="center" vertical="center"/>
      <protection locked="0"/>
    </xf>
    <xf numFmtId="0" fontId="82" fillId="5" borderId="5" xfId="0" applyFont="1" applyFill="1" applyBorder="1" applyAlignment="1">
      <alignment horizontal="center" vertical="center"/>
      <protection locked="0"/>
    </xf>
    <xf numFmtId="0" fontId="83" fillId="5" borderId="5" xfId="0" applyFont="1" applyFill="1" applyBorder="1" applyAlignment="1" applyProtection="1">
      <alignment horizontal="center" vertical="center"/>
    </xf>
    <xf numFmtId="0" fontId="84" fillId="5" borderId="5" xfId="0" applyFont="1" applyFill="1" applyBorder="1" applyAlignment="1">
      <alignment horizontal="center" vertical="center"/>
      <protection locked="0"/>
    </xf>
    <xf numFmtId="0" fontId="85" fillId="5" borderId="5" xfId="0" applyFont="1" applyFill="1" applyBorder="1" applyAlignment="1">
      <alignment horizontal="center" vertical="center"/>
      <protection locked="0"/>
    </xf>
    <xf numFmtId="0" fontId="78" fillId="5" borderId="20" xfId="0" applyFont="1" applyFill="1" applyBorder="1" applyAlignment="1" applyProtection="1">
      <alignment horizontal="center" vertical="center"/>
    </xf>
    <xf numFmtId="0" fontId="69" fillId="5" borderId="20" xfId="0" applyFont="1" applyFill="1" applyBorder="1" applyAlignment="1" applyProtection="1">
      <alignment horizontal="center" vertical="center"/>
    </xf>
    <xf numFmtId="0" fontId="77" fillId="5" borderId="20" xfId="0" applyFont="1" applyFill="1" applyBorder="1" applyAlignment="1" applyProtection="1">
      <alignment horizontal="center" vertical="center"/>
    </xf>
    <xf numFmtId="0" fontId="69" fillId="5" borderId="20" xfId="0" applyFont="1" applyFill="1" applyBorder="1" applyAlignment="1" applyProtection="1">
      <alignment horizontal="right"/>
    </xf>
    <xf numFmtId="0" fontId="66" fillId="5" borderId="20" xfId="0" applyFont="1" applyFill="1" applyBorder="1" applyAlignment="1" applyProtection="1">
      <alignment horizontal="right"/>
    </xf>
    <xf numFmtId="0" fontId="78" fillId="0" borderId="5" xfId="0" applyFont="1" applyBorder="1" applyAlignment="1" applyProtection="1">
      <alignment horizontal="center" vertical="center"/>
    </xf>
    <xf numFmtId="0" fontId="69" fillId="0" borderId="5" xfId="0" applyFont="1" applyBorder="1" applyAlignment="1" applyProtection="1">
      <alignment horizontal="center" vertical="center"/>
    </xf>
    <xf numFmtId="0" fontId="77" fillId="0" borderId="5" xfId="0" applyFont="1" applyBorder="1" applyAlignment="1" applyProtection="1">
      <alignment horizontal="center" vertical="center"/>
    </xf>
    <xf numFmtId="0" fontId="69" fillId="0" borderId="5" xfId="0" applyFont="1" applyBorder="1" applyAlignment="1" applyProtection="1">
      <alignment horizontal="right"/>
    </xf>
    <xf numFmtId="0" fontId="66" fillId="0" borderId="5" xfId="0" applyFont="1" applyBorder="1" applyAlignment="1" applyProtection="1">
      <alignment horizontal="right"/>
    </xf>
    <xf numFmtId="0" fontId="83" fillId="0" borderId="5" xfId="0" applyFont="1" applyBorder="1" applyAlignment="1" applyProtection="1">
      <alignment horizontal="center" vertical="center"/>
    </xf>
    <xf numFmtId="0" fontId="80" fillId="0" borderId="5" xfId="0" applyFont="1" applyBorder="1" applyAlignment="1" applyProtection="1">
      <alignment horizontal="center" vertical="center"/>
    </xf>
    <xf numFmtId="0" fontId="81" fillId="0" borderId="5" xfId="0" applyFont="1" applyBorder="1" applyAlignment="1">
      <alignment horizontal="center" vertical="center"/>
      <protection locked="0"/>
    </xf>
    <xf numFmtId="0" fontId="82" fillId="0" borderId="5" xfId="0" applyFont="1" applyBorder="1" applyAlignment="1">
      <alignment horizontal="center" vertical="center"/>
      <protection locked="0"/>
    </xf>
    <xf numFmtId="0" fontId="78" fillId="0" borderId="34" xfId="0" applyFont="1" applyBorder="1" applyAlignment="1" applyProtection="1">
      <alignment horizontal="center" vertical="center"/>
    </xf>
    <xf numFmtId="0" fontId="69" fillId="0" borderId="34" xfId="0" applyFont="1" applyBorder="1" applyAlignment="1" applyProtection="1">
      <alignment horizontal="center" vertical="center"/>
    </xf>
    <xf numFmtId="0" fontId="77" fillId="0" borderId="34" xfId="0" applyFont="1" applyBorder="1" applyAlignment="1" applyProtection="1">
      <alignment horizontal="center" vertical="center"/>
    </xf>
    <xf numFmtId="0" fontId="69" fillId="0" borderId="34" xfId="0" applyFont="1" applyBorder="1" applyAlignment="1" applyProtection="1">
      <alignment horizontal="right"/>
    </xf>
    <xf numFmtId="0" fontId="78" fillId="5" borderId="5" xfId="0" applyFont="1" applyFill="1" applyBorder="1" applyAlignment="1" applyProtection="1">
      <alignment vertical="center"/>
    </xf>
    <xf numFmtId="0" fontId="69" fillId="5" borderId="5" xfId="0" applyFont="1" applyFill="1" applyBorder="1" applyAlignment="1" applyProtection="1">
      <alignment vertical="center"/>
    </xf>
    <xf numFmtId="1" fontId="89" fillId="3" borderId="7" xfId="0" applyNumberFormat="1" applyFont="1" applyFill="1" applyBorder="1" applyAlignment="1" applyProtection="1">
      <alignment horizontal="center" vertical="center"/>
      <protection locked="0"/>
    </xf>
    <xf numFmtId="164" fontId="69" fillId="0" borderId="4" xfId="0" applyNumberFormat="1" applyFont="1" applyBorder="1" applyAlignment="1" applyProtection="1">
      <alignment horizontal="center" vertical="center"/>
      <protection locked="0"/>
    </xf>
    <xf numFmtId="1" fontId="89" fillId="3" borderId="10" xfId="0" applyNumberFormat="1" applyFont="1" applyFill="1" applyBorder="1" applyAlignment="1" applyProtection="1">
      <alignment horizontal="center" vertical="center"/>
      <protection locked="0"/>
    </xf>
    <xf numFmtId="164" fontId="69" fillId="0" borderId="5" xfId="0" applyNumberFormat="1" applyFont="1" applyBorder="1" applyAlignment="1" applyProtection="1">
      <alignment horizontal="center" vertical="center"/>
      <protection locked="0"/>
    </xf>
    <xf numFmtId="0" fontId="83" fillId="5" borderId="5" xfId="0" applyFont="1" applyFill="1" applyBorder="1" applyAlignment="1" applyProtection="1">
      <alignment vertical="center"/>
    </xf>
    <xf numFmtId="0" fontId="84" fillId="5" borderId="5" xfId="0" applyFont="1" applyFill="1" applyBorder="1" applyAlignment="1">
      <alignment horizontal="left" vertical="center"/>
      <protection locked="0"/>
    </xf>
    <xf numFmtId="0" fontId="85" fillId="5" borderId="5" xfId="0" applyFont="1" applyFill="1" applyBorder="1" applyAlignment="1">
      <alignment horizontal="left" vertical="center"/>
      <protection locked="0"/>
    </xf>
    <xf numFmtId="1" fontId="89" fillId="3" borderId="18" xfId="0" applyNumberFormat="1" applyFont="1" applyFill="1" applyBorder="1" applyAlignment="1" applyProtection="1">
      <alignment horizontal="center" vertical="center"/>
      <protection locked="0"/>
    </xf>
    <xf numFmtId="164" fontId="69" fillId="0" borderId="6" xfId="0" applyNumberFormat="1" applyFont="1" applyBorder="1" applyAlignment="1" applyProtection="1">
      <alignment horizontal="center" vertical="center"/>
      <protection locked="0"/>
    </xf>
    <xf numFmtId="0" fontId="78" fillId="5" borderId="20" xfId="0" applyFont="1" applyFill="1" applyBorder="1" applyAlignment="1" applyProtection="1">
      <alignment vertical="center"/>
    </xf>
    <xf numFmtId="0" fontId="80" fillId="5" borderId="20" xfId="0" applyFont="1" applyFill="1" applyBorder="1" applyAlignment="1" applyProtection="1">
      <alignment horizontal="center" vertical="center"/>
    </xf>
    <xf numFmtId="0" fontId="81" fillId="5" borderId="20" xfId="0" applyFont="1" applyFill="1" applyBorder="1" applyAlignment="1">
      <alignment horizontal="center" vertical="center"/>
      <protection locked="0"/>
    </xf>
    <xf numFmtId="0" fontId="82" fillId="5" borderId="20" xfId="0" applyFont="1" applyFill="1" applyBorder="1" applyAlignment="1">
      <alignment horizontal="center" vertical="center"/>
      <protection locked="0"/>
    </xf>
    <xf numFmtId="1" fontId="89" fillId="3" borderId="22" xfId="0" applyNumberFormat="1" applyFont="1" applyFill="1" applyBorder="1" applyAlignment="1" applyProtection="1">
      <alignment horizontal="center" vertical="center"/>
      <protection locked="0"/>
    </xf>
    <xf numFmtId="164" fontId="69" fillId="0" borderId="21" xfId="0" applyNumberFormat="1" applyFont="1" applyBorder="1" applyAlignment="1" applyProtection="1">
      <alignment horizontal="center" vertical="center"/>
      <protection locked="0"/>
    </xf>
    <xf numFmtId="1" fontId="89" fillId="3" borderId="25" xfId="0" applyNumberFormat="1" applyFont="1" applyFill="1" applyBorder="1" applyAlignment="1" applyProtection="1">
      <alignment horizontal="center" vertical="center"/>
      <protection locked="0"/>
    </xf>
    <xf numFmtId="164" fontId="69" fillId="0" borderId="26" xfId="0" applyNumberFormat="1" applyFont="1" applyBorder="1" applyAlignment="1" applyProtection="1">
      <alignment horizontal="center" vertical="center"/>
      <protection locked="0"/>
    </xf>
    <xf numFmtId="1" fontId="89" fillId="3" borderId="27" xfId="0" applyNumberFormat="1" applyFont="1" applyFill="1" applyBorder="1" applyAlignment="1" applyProtection="1">
      <alignment horizontal="center" vertical="center"/>
      <protection locked="0"/>
    </xf>
    <xf numFmtId="0" fontId="86" fillId="0" borderId="5" xfId="0" applyFont="1" applyBorder="1" applyAlignment="1" applyProtection="1">
      <alignment horizontal="right"/>
      <protection locked="0"/>
    </xf>
    <xf numFmtId="0" fontId="87" fillId="0" borderId="5" xfId="0" applyFont="1" applyBorder="1" applyAlignment="1" applyProtection="1">
      <alignment horizontal="right"/>
      <protection locked="0"/>
    </xf>
    <xf numFmtId="0" fontId="88" fillId="4" borderId="18" xfId="0" applyFont="1" applyFill="1" applyBorder="1" applyAlignment="1" applyProtection="1">
      <alignment horizontal="center" vertical="center"/>
      <protection locked="0"/>
    </xf>
    <xf numFmtId="0" fontId="88" fillId="4" borderId="22" xfId="0" applyFont="1" applyFill="1" applyBorder="1" applyAlignment="1" applyProtection="1">
      <alignment horizontal="center" vertical="center"/>
      <protection locked="0"/>
    </xf>
    <xf numFmtId="0" fontId="88" fillId="4" borderId="7" xfId="0" applyFont="1" applyFill="1" applyBorder="1" applyAlignment="1" applyProtection="1">
      <alignment horizontal="center" vertical="center"/>
      <protection locked="0"/>
    </xf>
    <xf numFmtId="1" fontId="15" fillId="0" borderId="21" xfId="0" applyNumberFormat="1" applyFont="1" applyBorder="1" applyAlignment="1" applyProtection="1">
      <alignment horizontal="right"/>
      <protection locked="0"/>
    </xf>
    <xf numFmtId="1" fontId="66" fillId="0" borderId="21" xfId="0" applyNumberFormat="1" applyFont="1" applyBorder="1" applyAlignment="1" applyProtection="1">
      <alignment horizontal="right"/>
      <protection locked="0"/>
    </xf>
    <xf numFmtId="0" fontId="2" fillId="0" borderId="42" xfId="0" applyFont="1" applyBorder="1" applyAlignment="1">
      <alignment horizontal="center" vertical="center" textRotation="90"/>
      <protection locked="0"/>
    </xf>
    <xf numFmtId="0" fontId="2" fillId="0" borderId="0" xfId="0" applyFont="1" applyBorder="1" applyAlignment="1">
      <alignment horizontal="center" vertical="center" textRotation="90"/>
      <protection locked="0"/>
    </xf>
    <xf numFmtId="0" fontId="90" fillId="0" borderId="5" xfId="0" applyFont="1" applyFill="1" applyBorder="1" applyAlignment="1">
      <alignment horizontal="center" vertical="center"/>
      <protection locked="0"/>
    </xf>
    <xf numFmtId="0" fontId="90" fillId="0" borderId="5" xfId="0" applyFont="1" applyFill="1" applyBorder="1" applyAlignment="1" applyProtection="1">
      <alignment horizontal="center" vertical="center"/>
    </xf>
    <xf numFmtId="0" fontId="90" fillId="0" borderId="40" xfId="0" applyFont="1" applyFill="1" applyBorder="1" applyAlignment="1">
      <alignment horizontal="center" vertical="center"/>
      <protection locked="0"/>
    </xf>
    <xf numFmtId="0" fontId="90" fillId="0" borderId="9" xfId="0" applyFont="1" applyFill="1" applyBorder="1" applyAlignment="1">
      <alignment horizontal="center" vertical="center"/>
      <protection locked="0"/>
    </xf>
    <xf numFmtId="0" fontId="90" fillId="0" borderId="11" xfId="0" applyFont="1" applyFill="1" applyBorder="1" applyAlignment="1">
      <alignment horizontal="center" vertical="center"/>
      <protection locked="0"/>
    </xf>
    <xf numFmtId="0" fontId="90" fillId="0" borderId="9" xfId="0" applyFont="1" applyFill="1" applyBorder="1" applyAlignment="1" applyProtection="1">
      <alignment horizontal="center" vertical="center"/>
    </xf>
    <xf numFmtId="0" fontId="90" fillId="0" borderId="14" xfId="0" applyFont="1" applyFill="1" applyBorder="1" applyAlignment="1" applyProtection="1">
      <alignment horizontal="center" vertical="center"/>
    </xf>
    <xf numFmtId="0" fontId="90" fillId="0" borderId="2" xfId="0" applyFont="1" applyFill="1" applyBorder="1" applyAlignment="1" applyProtection="1">
      <alignment horizontal="center" vertical="center"/>
    </xf>
    <xf numFmtId="0" fontId="90" fillId="0" borderId="43" xfId="0" applyFont="1" applyFill="1" applyBorder="1" applyAlignment="1" applyProtection="1">
      <alignment horizontal="center" vertical="center"/>
    </xf>
    <xf numFmtId="0" fontId="90" fillId="0" borderId="3" xfId="0" applyFont="1" applyFill="1" applyBorder="1" applyAlignment="1" applyProtection="1">
      <alignment horizontal="center" vertical="center"/>
    </xf>
    <xf numFmtId="0" fontId="90" fillId="0" borderId="4" xfId="0" applyFont="1" applyFill="1" applyBorder="1" applyAlignment="1" applyProtection="1">
      <alignment horizontal="center" vertical="center"/>
    </xf>
    <xf numFmtId="0" fontId="90" fillId="0" borderId="43" xfId="0" applyFont="1" applyFill="1" applyBorder="1" applyAlignment="1">
      <alignment horizontal="center" vertical="center"/>
      <protection locked="0"/>
    </xf>
    <xf numFmtId="0" fontId="90" fillId="0" borderId="1" xfId="0" applyFont="1" applyFill="1" applyBorder="1" applyAlignment="1">
      <alignment horizontal="center" vertical="center"/>
      <protection locked="0"/>
    </xf>
    <xf numFmtId="0" fontId="90" fillId="0" borderId="44" xfId="0" applyFont="1" applyFill="1" applyBorder="1" applyAlignment="1">
      <alignment horizontal="center" vertical="center"/>
      <protection locked="0"/>
    </xf>
    <xf numFmtId="0" fontId="90" fillId="0" borderId="39" xfId="0" applyFont="1" applyFill="1" applyBorder="1" applyAlignment="1" applyProtection="1">
      <alignment horizontal="center" vertical="center"/>
    </xf>
    <xf numFmtId="0" fontId="90" fillId="0" borderId="8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center" vertical="center"/>
    </xf>
    <xf numFmtId="0" fontId="90" fillId="0" borderId="16" xfId="0" applyFont="1" applyFill="1" applyBorder="1" applyAlignment="1" applyProtection="1">
      <alignment horizontal="center" vertical="center"/>
    </xf>
    <xf numFmtId="0" fontId="90" fillId="0" borderId="24" xfId="0" applyFont="1" applyFill="1" applyBorder="1" applyAlignment="1" applyProtection="1">
      <alignment horizontal="center" vertical="center"/>
    </xf>
    <xf numFmtId="0" fontId="90" fillId="0" borderId="45" xfId="0" applyFont="1" applyFill="1" applyBorder="1" applyAlignment="1">
      <alignment horizontal="center" vertical="center"/>
      <protection locked="0"/>
    </xf>
    <xf numFmtId="0" fontId="90" fillId="0" borderId="1" xfId="0" applyFont="1" applyFill="1" applyBorder="1" applyAlignment="1" applyProtection="1">
      <alignment horizontal="center" vertical="center"/>
    </xf>
    <xf numFmtId="0" fontId="90" fillId="0" borderId="45" xfId="0" applyFont="1" applyFill="1" applyBorder="1" applyAlignment="1" applyProtection="1">
      <alignment horizontal="center" vertical="center"/>
    </xf>
    <xf numFmtId="0" fontId="90" fillId="0" borderId="14" xfId="0" applyFont="1" applyFill="1" applyBorder="1" applyAlignment="1">
      <alignment horizontal="center" vertical="center"/>
      <protection locked="0"/>
    </xf>
    <xf numFmtId="0" fontId="90" fillId="0" borderId="2" xfId="0" applyFont="1" applyFill="1" applyBorder="1" applyAlignment="1">
      <alignment horizontal="center" vertical="center"/>
      <protection locked="0"/>
    </xf>
    <xf numFmtId="0" fontId="90" fillId="0" borderId="16" xfId="0" applyFont="1" applyFill="1" applyBorder="1" applyAlignment="1">
      <alignment horizontal="center" vertical="center"/>
      <protection locked="0"/>
    </xf>
    <xf numFmtId="0" fontId="91" fillId="0" borderId="3" xfId="0" applyFont="1" applyFill="1" applyBorder="1" applyAlignment="1">
      <alignment horizontal="center" vertical="center"/>
      <protection locked="0"/>
    </xf>
    <xf numFmtId="0" fontId="91" fillId="0" borderId="4" xfId="0" applyFont="1" applyFill="1" applyBorder="1" applyAlignment="1">
      <alignment horizontal="center" vertical="center"/>
      <protection locked="0"/>
    </xf>
    <xf numFmtId="0" fontId="91" fillId="0" borderId="8" xfId="0" applyFont="1" applyFill="1" applyBorder="1" applyAlignment="1" applyProtection="1">
      <alignment horizontal="center" vertical="center"/>
    </xf>
    <xf numFmtId="0" fontId="92" fillId="0" borderId="2" xfId="0" applyFont="1" applyBorder="1" applyAlignment="1">
      <alignment horizontal="left" vertical="center"/>
      <protection locked="0"/>
    </xf>
    <xf numFmtId="0" fontId="93" fillId="0" borderId="2" xfId="0" applyFont="1" applyBorder="1" applyAlignment="1">
      <alignment horizontal="left" vertical="center"/>
      <protection locked="0"/>
    </xf>
    <xf numFmtId="0" fontId="94" fillId="0" borderId="2" xfId="0" applyFont="1" applyBorder="1" applyAlignment="1">
      <alignment horizontal="left" vertical="center"/>
      <protection locked="0"/>
    </xf>
    <xf numFmtId="0" fontId="95" fillId="0" borderId="2" xfId="0" applyFont="1" applyBorder="1" applyAlignment="1">
      <alignment horizontal="center" vertical="center"/>
      <protection locked="0"/>
    </xf>
    <xf numFmtId="0" fontId="96" fillId="4" borderId="2" xfId="0" applyFont="1" applyFill="1" applyBorder="1" applyAlignment="1">
      <alignment horizontal="left" vertical="center"/>
      <protection locked="0"/>
    </xf>
    <xf numFmtId="0" fontId="84" fillId="0" borderId="4" xfId="0" applyFont="1" applyBorder="1" applyAlignment="1">
      <alignment horizontal="left" vertical="center"/>
      <protection locked="0"/>
    </xf>
    <xf numFmtId="0" fontId="97" fillId="0" borderId="4" xfId="0" applyFont="1" applyBorder="1" applyAlignment="1">
      <alignment horizontal="left" vertical="center"/>
      <protection locked="0"/>
    </xf>
    <xf numFmtId="0" fontId="85" fillId="0" borderId="4" xfId="0" applyFont="1" applyBorder="1" applyAlignment="1">
      <alignment horizontal="left" vertical="center"/>
      <protection locked="0"/>
    </xf>
    <xf numFmtId="0" fontId="82" fillId="0" borderId="4" xfId="0" applyFont="1" applyBorder="1" applyAlignment="1">
      <alignment horizontal="center" vertical="center"/>
      <protection locked="0"/>
    </xf>
    <xf numFmtId="0" fontId="98" fillId="4" borderId="4" xfId="0" applyFont="1" applyFill="1" applyBorder="1" applyAlignment="1">
      <alignment horizontal="left" vertical="center"/>
      <protection locked="0"/>
    </xf>
    <xf numFmtId="1" fontId="88" fillId="3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  <dxf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6411"/>
      <rgbColor rgb="FF000090"/>
      <rgbColor rgb="FF808000"/>
      <rgbColor rgb="FF800080"/>
      <rgbColor rgb="FF008080"/>
      <rgbColor rgb="FFC0C0C0"/>
      <rgbColor rgb="FF808080"/>
      <rgbColor rgb="FF9999FF"/>
      <rgbColor rgb="FFFF3333"/>
      <rgbColor rgb="FFEEEEEE"/>
      <rgbColor rgb="FFCCFFFF"/>
      <rgbColor rgb="FF660066"/>
      <rgbColor rgb="FFFF8080"/>
      <rgbColor rgb="FF0D50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1504800</xdr:colOff>
      <xdr:row>0</xdr:row>
      <xdr:rowOff>9360</xdr:rowOff>
    </xdr:from>
    <xdr:to>
      <xdr:col>8</xdr:col>
      <xdr:colOff>106071</xdr:colOff>
      <xdr:row>2</xdr:row>
      <xdr:rowOff>112680</xdr:rowOff>
    </xdr:to>
    <xdr:sp macro="" textlink="">
      <xdr:nvSpPr>
        <xdr:cNvPr id="7" name="CustomShape 1"/>
        <xdr:cNvSpPr/>
      </xdr:nvSpPr>
      <xdr:spPr>
        <a:xfrm>
          <a:off x="4338720" y="9360"/>
          <a:ext cx="4488840" cy="1046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1040" rIns="4572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2064004</xdr:colOff>
      <xdr:row>2</xdr:row>
      <xdr:rowOff>27000</xdr:rowOff>
    </xdr:to>
    <xdr:sp macro="" textlink="">
      <xdr:nvSpPr>
        <xdr:cNvPr id="8" name="CustomShape 1"/>
        <xdr:cNvSpPr/>
      </xdr:nvSpPr>
      <xdr:spPr>
        <a:xfrm>
          <a:off x="1126440" y="0"/>
          <a:ext cx="3458520" cy="969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86040</xdr:colOff>
      <xdr:row>2</xdr:row>
      <xdr:rowOff>181800</xdr:rowOff>
    </xdr:from>
    <xdr:to>
      <xdr:col>33</xdr:col>
      <xdr:colOff>360720</xdr:colOff>
      <xdr:row>11</xdr:row>
      <xdr:rowOff>250560</xdr:rowOff>
    </xdr:to>
    <xdr:sp macro="" textlink="">
      <xdr:nvSpPr>
        <xdr:cNvPr id="2" name="CustomShape 1"/>
        <xdr:cNvSpPr/>
      </xdr:nvSpPr>
      <xdr:spPr>
        <a:xfrm>
          <a:off x="24823080" y="1438920"/>
          <a:ext cx="274680" cy="3048840"/>
        </a:xfrm>
        <a:prstGeom prst="rightBrace">
          <a:avLst>
            <a:gd name="adj1" fmla="val 58519"/>
            <a:gd name="adj2" fmla="val 5050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38880</xdr:colOff>
      <xdr:row>3</xdr:row>
      <xdr:rowOff>89640</xdr:rowOff>
    </xdr:from>
    <xdr:to>
      <xdr:col>23</xdr:col>
      <xdr:colOff>385920</xdr:colOff>
      <xdr:row>12</xdr:row>
      <xdr:rowOff>7560</xdr:rowOff>
    </xdr:to>
    <xdr:sp macro="" textlink="">
      <xdr:nvSpPr>
        <xdr:cNvPr id="3" name="CustomShape 1"/>
        <xdr:cNvSpPr/>
      </xdr:nvSpPr>
      <xdr:spPr>
        <a:xfrm>
          <a:off x="17485200" y="1923840"/>
          <a:ext cx="347040" cy="2621160"/>
        </a:xfrm>
        <a:prstGeom prst="rightBrace">
          <a:avLst>
            <a:gd name="adj1" fmla="val 46947"/>
            <a:gd name="adj2" fmla="val 4899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38880</xdr:colOff>
      <xdr:row>0</xdr:row>
      <xdr:rowOff>19080</xdr:rowOff>
    </xdr:from>
    <xdr:to>
      <xdr:col>14</xdr:col>
      <xdr:colOff>351000</xdr:colOff>
      <xdr:row>1</xdr:row>
      <xdr:rowOff>94680</xdr:rowOff>
    </xdr:to>
    <xdr:sp macro="" textlink="">
      <xdr:nvSpPr>
        <xdr:cNvPr id="4" name="CustomShape 1"/>
        <xdr:cNvSpPr/>
      </xdr:nvSpPr>
      <xdr:spPr>
        <a:xfrm>
          <a:off x="6724440" y="19080"/>
          <a:ext cx="4017600" cy="100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36360" rIns="3636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44</xdr:col>
      <xdr:colOff>104760</xdr:colOff>
      <xdr:row>2</xdr:row>
      <xdr:rowOff>353160</xdr:rowOff>
    </xdr:from>
    <xdr:to>
      <xdr:col>44</xdr:col>
      <xdr:colOff>379440</xdr:colOff>
      <xdr:row>12</xdr:row>
      <xdr:rowOff>97920</xdr:rowOff>
    </xdr:to>
    <xdr:sp macro="" textlink="">
      <xdr:nvSpPr>
        <xdr:cNvPr id="5" name="CustomShape 1"/>
        <xdr:cNvSpPr/>
      </xdr:nvSpPr>
      <xdr:spPr>
        <a:xfrm>
          <a:off x="33277680" y="1610280"/>
          <a:ext cx="274680" cy="3025080"/>
        </a:xfrm>
        <a:prstGeom prst="rightBrace">
          <a:avLst>
            <a:gd name="adj1" fmla="val 57963"/>
            <a:gd name="adj2" fmla="val 50505"/>
          </a:avLst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40</xdr:col>
      <xdr:colOff>638640</xdr:colOff>
      <xdr:row>0</xdr:row>
      <xdr:rowOff>66600</xdr:rowOff>
    </xdr:from>
    <xdr:to>
      <xdr:col>47</xdr:col>
      <xdr:colOff>303840</xdr:colOff>
      <xdr:row>1</xdr:row>
      <xdr:rowOff>151560</xdr:rowOff>
    </xdr:to>
    <xdr:sp macro="" textlink="">
      <xdr:nvSpPr>
        <xdr:cNvPr id="6" name="CustomShape 1"/>
        <xdr:cNvSpPr/>
      </xdr:nvSpPr>
      <xdr:spPr>
        <a:xfrm>
          <a:off x="30557880" y="66600"/>
          <a:ext cx="4410360" cy="1018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36360" rIns="36360" bIns="0"/>
        <a:lstStyle/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76320</xdr:colOff>
      <xdr:row>0</xdr:row>
      <xdr:rowOff>209520</xdr:rowOff>
    </xdr:from>
    <xdr:to>
      <xdr:col>10</xdr:col>
      <xdr:colOff>74880</xdr:colOff>
      <xdr:row>1</xdr:row>
      <xdr:rowOff>256320</xdr:rowOff>
    </xdr:to>
    <xdr:sp macro="" textlink="">
      <xdr:nvSpPr>
        <xdr:cNvPr id="7" name="CustomShape 1"/>
        <xdr:cNvSpPr/>
      </xdr:nvSpPr>
      <xdr:spPr>
        <a:xfrm>
          <a:off x="76320" y="209520"/>
          <a:ext cx="7425360" cy="979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27</xdr:col>
      <xdr:colOff>533880</xdr:colOff>
      <xdr:row>0</xdr:row>
      <xdr:rowOff>304920</xdr:rowOff>
    </xdr:from>
    <xdr:to>
      <xdr:col>38</xdr:col>
      <xdr:colOff>427320</xdr:colOff>
      <xdr:row>2</xdr:row>
      <xdr:rowOff>37440</xdr:rowOff>
    </xdr:to>
    <xdr:sp macro="" textlink="">
      <xdr:nvSpPr>
        <xdr:cNvPr id="8" name="CustomShape 1"/>
        <xdr:cNvSpPr/>
      </xdr:nvSpPr>
      <xdr:spPr>
        <a:xfrm>
          <a:off x="19900080" y="304920"/>
          <a:ext cx="7826400" cy="98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85680</xdr:colOff>
      <xdr:row>0</xdr:row>
      <xdr:rowOff>95400</xdr:rowOff>
    </xdr:from>
    <xdr:to>
      <xdr:col>21</xdr:col>
      <xdr:colOff>341640</xdr:colOff>
      <xdr:row>1</xdr:row>
      <xdr:rowOff>103320</xdr:rowOff>
    </xdr:to>
    <xdr:sp macro="" textlink="">
      <xdr:nvSpPr>
        <xdr:cNvPr id="9" name="CustomShape 1"/>
        <xdr:cNvSpPr/>
      </xdr:nvSpPr>
      <xdr:spPr>
        <a:xfrm>
          <a:off x="11815920" y="95400"/>
          <a:ext cx="3056400" cy="905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895680</xdr:colOff>
      <xdr:row>0</xdr:row>
      <xdr:rowOff>171360</xdr:rowOff>
    </xdr:from>
    <xdr:to>
      <xdr:col>16</xdr:col>
      <xdr:colOff>56160</xdr:colOff>
      <xdr:row>1</xdr:row>
      <xdr:rowOff>236520</xdr:rowOff>
    </xdr:to>
    <xdr:sp macro="" textlink="">
      <xdr:nvSpPr>
        <xdr:cNvPr id="10" name="CustomShape 1"/>
        <xdr:cNvSpPr/>
      </xdr:nvSpPr>
      <xdr:spPr>
        <a:xfrm>
          <a:off x="2361600" y="171360"/>
          <a:ext cx="8304480" cy="963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162000</xdr:colOff>
      <xdr:row>0</xdr:row>
      <xdr:rowOff>76320</xdr:rowOff>
    </xdr:from>
    <xdr:to>
      <xdr:col>14</xdr:col>
      <xdr:colOff>389520</xdr:colOff>
      <xdr:row>0</xdr:row>
      <xdr:rowOff>655920</xdr:rowOff>
    </xdr:to>
    <xdr:sp macro="" textlink="">
      <xdr:nvSpPr>
        <xdr:cNvPr id="11" name="CustomShape 1"/>
        <xdr:cNvSpPr/>
      </xdr:nvSpPr>
      <xdr:spPr>
        <a:xfrm>
          <a:off x="1627920" y="76320"/>
          <a:ext cx="9008280" cy="57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114840</xdr:colOff>
      <xdr:row>0</xdr:row>
      <xdr:rowOff>152280</xdr:rowOff>
    </xdr:from>
    <xdr:to>
      <xdr:col>17</xdr:col>
      <xdr:colOff>361080</xdr:colOff>
      <xdr:row>1</xdr:row>
      <xdr:rowOff>160200</xdr:rowOff>
    </xdr:to>
    <xdr:sp macro="" textlink="">
      <xdr:nvSpPr>
        <xdr:cNvPr id="12" name="CustomShape 1"/>
        <xdr:cNvSpPr/>
      </xdr:nvSpPr>
      <xdr:spPr>
        <a:xfrm>
          <a:off x="10361520" y="152280"/>
          <a:ext cx="2915280" cy="905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9360</xdr:colOff>
      <xdr:row>0</xdr:row>
      <xdr:rowOff>152280</xdr:rowOff>
    </xdr:from>
    <xdr:to>
      <xdr:col>14</xdr:col>
      <xdr:colOff>312840</xdr:colOff>
      <xdr:row>0</xdr:row>
      <xdr:rowOff>731880</xdr:rowOff>
    </xdr:to>
    <xdr:sp macro="" textlink="">
      <xdr:nvSpPr>
        <xdr:cNvPr id="13" name="CustomShape 1"/>
        <xdr:cNvSpPr/>
      </xdr:nvSpPr>
      <xdr:spPr>
        <a:xfrm>
          <a:off x="1187280" y="152280"/>
          <a:ext cx="8268120" cy="57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0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123840</xdr:colOff>
      <xdr:row>0</xdr:row>
      <xdr:rowOff>228600</xdr:rowOff>
    </xdr:from>
    <xdr:to>
      <xdr:col>17</xdr:col>
      <xdr:colOff>370080</xdr:colOff>
      <xdr:row>1</xdr:row>
      <xdr:rowOff>236520</xdr:rowOff>
    </xdr:to>
    <xdr:sp macro="" textlink="">
      <xdr:nvSpPr>
        <xdr:cNvPr id="14" name="CustomShape 1"/>
        <xdr:cNvSpPr/>
      </xdr:nvSpPr>
      <xdr:spPr>
        <a:xfrm>
          <a:off x="9266400" y="228600"/>
          <a:ext cx="2915280" cy="905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380880</xdr:colOff>
      <xdr:row>0</xdr:row>
      <xdr:rowOff>152280</xdr:rowOff>
    </xdr:from>
    <xdr:to>
      <xdr:col>14</xdr:col>
      <xdr:colOff>322200</xdr:colOff>
      <xdr:row>0</xdr:row>
      <xdr:rowOff>731880</xdr:rowOff>
    </xdr:to>
    <xdr:sp macro="" textlink="">
      <xdr:nvSpPr>
        <xdr:cNvPr id="15" name="CustomShape 1"/>
        <xdr:cNvSpPr/>
      </xdr:nvSpPr>
      <xdr:spPr>
        <a:xfrm>
          <a:off x="1846800" y="152280"/>
          <a:ext cx="7346880" cy="57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45720" tIns="46800" rIns="45720" bIns="0"/>
        <a:lstStyle/>
        <a:p>
          <a:pPr algn="ctr">
            <a:lnSpc>
              <a:spcPct val="100000"/>
            </a:lnSpc>
          </a:pPr>
          <a:r>
            <a:rPr lang="lv-LV" sz="2400" b="1" strike="noStrike" spc="-1">
              <a:solidFill>
                <a:srgbClr val="FF6600"/>
              </a:solidFill>
              <a:uFill>
                <a:solidFill>
                  <a:srgbClr val="FFFFFF"/>
                </a:solidFill>
              </a:uFill>
              <a:latin typeface="Arial Black"/>
            </a:rPr>
            <a:t>Zelta Boulings MEISTARS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137520</xdr:colOff>
      <xdr:row>0</xdr:row>
      <xdr:rowOff>190440</xdr:rowOff>
    </xdr:from>
    <xdr:to>
      <xdr:col>17</xdr:col>
      <xdr:colOff>380520</xdr:colOff>
      <xdr:row>1</xdr:row>
      <xdr:rowOff>194400</xdr:rowOff>
    </xdr:to>
    <xdr:sp macro="" textlink="">
      <xdr:nvSpPr>
        <xdr:cNvPr id="16" name="CustomShape 1"/>
        <xdr:cNvSpPr/>
      </xdr:nvSpPr>
      <xdr:spPr>
        <a:xfrm>
          <a:off x="9009000" y="190440"/>
          <a:ext cx="2911680" cy="90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Latvijas Boulinga Tūre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2015-2016. 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lv-LV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5.meistars,6.reitinga turnīrs</a:t>
          </a:r>
          <a:endParaRPr lang="lv-LV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09_10-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70" zoomScaleNormal="70" workbookViewId="0">
      <pane ySplit="4" topLeftCell="A5" activePane="bottomLeft" state="frozen"/>
      <selection pane="bottomLeft" activeCell="F10" sqref="F10"/>
    </sheetView>
  </sheetViews>
  <sheetFormatPr defaultRowHeight="15.75"/>
  <cols>
    <col min="1" max="1" width="9.28515625"/>
    <col min="2" max="2" width="13.28515625" style="10"/>
    <col min="3" max="3" width="0" style="10" hidden="1"/>
    <col min="4" max="4" width="39.7109375" style="12"/>
    <col min="5" max="5" width="0" style="12" hidden="1"/>
    <col min="6" max="6" width="18.85546875" style="13"/>
    <col min="7" max="9" width="12.7109375"/>
    <col min="10" max="10" width="16.85546875"/>
    <col min="11" max="1020" width="12.7109375"/>
  </cols>
  <sheetData>
    <row r="1" spans="1:6" ht="68.25" customHeight="1">
      <c r="B1"/>
      <c r="C1"/>
      <c r="D1"/>
      <c r="E1"/>
      <c r="F1"/>
    </row>
    <row r="2" spans="1:6" ht="6" customHeight="1">
      <c r="B2"/>
      <c r="C2"/>
      <c r="D2"/>
      <c r="E2"/>
      <c r="F2"/>
    </row>
    <row r="3" spans="1:6" ht="22.5">
      <c r="B3" s="8" t="s">
        <v>67</v>
      </c>
      <c r="C3" s="8"/>
      <c r="D3" s="8"/>
      <c r="E3" s="8"/>
      <c r="F3" s="8"/>
    </row>
    <row r="4" spans="1:6" s="34" customFormat="1" ht="47.25" customHeight="1" thickBot="1">
      <c r="B4" s="157" t="s">
        <v>4</v>
      </c>
      <c r="C4" s="158"/>
      <c r="D4" s="26" t="s">
        <v>8</v>
      </c>
      <c r="E4" s="27"/>
      <c r="F4" s="26" t="s">
        <v>9</v>
      </c>
    </row>
    <row r="5" spans="1:6" ht="19.899999999999999" customHeight="1" thickBot="1">
      <c r="A5" s="7" t="s">
        <v>68</v>
      </c>
      <c r="B5" s="159">
        <v>1</v>
      </c>
      <c r="C5" s="364"/>
      <c r="D5" s="387" t="s">
        <v>37</v>
      </c>
      <c r="E5" s="388"/>
      <c r="F5" s="389" t="s">
        <v>51</v>
      </c>
    </row>
    <row r="6" spans="1:6" ht="19.899999999999999" customHeight="1" thickBot="1">
      <c r="A6" s="7"/>
      <c r="B6" s="160">
        <v>2</v>
      </c>
      <c r="C6" s="364"/>
      <c r="D6" s="365" t="s">
        <v>29</v>
      </c>
      <c r="E6" s="362"/>
      <c r="F6" s="378" t="s">
        <v>69</v>
      </c>
    </row>
    <row r="7" spans="1:6" s="53" customFormat="1" ht="19.899999999999999" customHeight="1" thickBot="1">
      <c r="A7" s="7"/>
      <c r="B7" s="161">
        <v>3</v>
      </c>
      <c r="C7" s="364"/>
      <c r="D7" s="384" t="str">
        <f>'Pusfināls&gt;Fināls 15'!AW6</f>
        <v>Mārtiņš Vilnis</v>
      </c>
      <c r="E7" s="385"/>
      <c r="F7" s="386" t="str">
        <f>'Pusfināls&gt;Fināls 15'!AY6</f>
        <v>LABA</v>
      </c>
    </row>
    <row r="8" spans="1:6" ht="19.899999999999999" customHeight="1" thickBot="1">
      <c r="A8" s="6" t="s">
        <v>70</v>
      </c>
      <c r="B8" s="162">
        <v>4</v>
      </c>
      <c r="C8" s="364"/>
      <c r="D8" s="376" t="s">
        <v>32</v>
      </c>
      <c r="E8" s="380"/>
      <c r="F8" s="383" t="s">
        <v>33</v>
      </c>
    </row>
    <row r="9" spans="1:6" ht="19.899999999999999" customHeight="1" thickBot="1">
      <c r="A9" s="6"/>
      <c r="B9" s="160">
        <v>5</v>
      </c>
      <c r="C9" s="364"/>
      <c r="D9" s="367" t="s">
        <v>40</v>
      </c>
      <c r="E9" s="363"/>
      <c r="F9" s="366" t="s">
        <v>38</v>
      </c>
    </row>
    <row r="10" spans="1:6" ht="19.899999999999999" customHeight="1" thickBot="1">
      <c r="A10" s="6"/>
      <c r="B10" s="161">
        <v>6</v>
      </c>
      <c r="C10" s="364"/>
      <c r="D10" s="373" t="str">
        <f>'Total Qualif.Results'!E7</f>
        <v>Marija Tkačenko</v>
      </c>
      <c r="E10" s="374" t="e">
        <f>#REF!</f>
        <v>#REF!</v>
      </c>
      <c r="F10" s="375" t="str">
        <f>F8</f>
        <v>LABA</v>
      </c>
    </row>
    <row r="11" spans="1:6" ht="19.899999999999999" customHeight="1" thickBot="1">
      <c r="A11" s="6" t="s">
        <v>71</v>
      </c>
      <c r="B11" s="162">
        <v>7</v>
      </c>
      <c r="C11" s="364"/>
      <c r="D11" s="371" t="s">
        <v>44</v>
      </c>
      <c r="E11" s="372"/>
      <c r="F11" s="377" t="s">
        <v>38</v>
      </c>
    </row>
    <row r="12" spans="1:6" ht="19.899999999999999" customHeight="1" thickBot="1">
      <c r="A12" s="6"/>
      <c r="B12" s="160">
        <v>8</v>
      </c>
      <c r="C12" s="364"/>
      <c r="D12" s="367" t="s">
        <v>46</v>
      </c>
      <c r="E12" s="362"/>
      <c r="F12" s="366" t="s">
        <v>33</v>
      </c>
    </row>
    <row r="13" spans="1:6" s="34" customFormat="1" ht="19.899999999999999" customHeight="1" thickBot="1">
      <c r="A13" s="6"/>
      <c r="B13" s="163">
        <v>9</v>
      </c>
      <c r="C13" s="364"/>
      <c r="D13" s="368" t="s">
        <v>50</v>
      </c>
      <c r="E13" s="369"/>
      <c r="F13" s="379" t="s">
        <v>51</v>
      </c>
    </row>
    <row r="14" spans="1:6" ht="19.899999999999999" customHeight="1" thickBot="1">
      <c r="A14" s="6" t="s">
        <v>72</v>
      </c>
      <c r="B14" s="162">
        <v>10</v>
      </c>
      <c r="C14" s="364"/>
      <c r="D14" s="376" t="s">
        <v>60</v>
      </c>
      <c r="E14" s="380"/>
      <c r="F14" s="381" t="s">
        <v>51</v>
      </c>
    </row>
    <row r="15" spans="1:6" s="53" customFormat="1" ht="19.899999999999999" customHeight="1" thickBot="1">
      <c r="A15" s="6"/>
      <c r="B15" s="163">
        <v>11</v>
      </c>
      <c r="C15" s="364"/>
      <c r="D15" s="367" t="s">
        <v>62</v>
      </c>
      <c r="E15" s="363"/>
      <c r="F15" s="378" t="s">
        <v>38</v>
      </c>
    </row>
    <row r="16" spans="1:6" ht="19.899999999999999" customHeight="1" thickBot="1">
      <c r="A16" s="6"/>
      <c r="B16" s="160">
        <v>12</v>
      </c>
      <c r="C16" s="364"/>
      <c r="D16" s="367" t="s">
        <v>64</v>
      </c>
      <c r="E16" s="363"/>
      <c r="F16" s="366" t="s">
        <v>38</v>
      </c>
    </row>
    <row r="17" spans="1:6" ht="19.899999999999999" customHeight="1" thickBot="1">
      <c r="A17" s="6"/>
      <c r="B17" s="163">
        <v>13</v>
      </c>
      <c r="C17" s="364"/>
      <c r="D17" s="370" t="s">
        <v>66</v>
      </c>
      <c r="E17" s="382"/>
      <c r="F17" s="375" t="s">
        <v>38</v>
      </c>
    </row>
    <row r="18" spans="1:6" ht="19.899999999999999" customHeight="1">
      <c r="A18" s="360" t="s">
        <v>73</v>
      </c>
      <c r="B18" s="162">
        <v>14</v>
      </c>
      <c r="C18" s="364"/>
      <c r="D18" s="371" t="s">
        <v>74</v>
      </c>
      <c r="E18" s="372"/>
      <c r="F18" s="377" t="s">
        <v>33</v>
      </c>
    </row>
    <row r="19" spans="1:6" ht="19.899999999999999" customHeight="1">
      <c r="A19" s="361"/>
      <c r="B19" s="160">
        <v>15</v>
      </c>
      <c r="C19" s="364"/>
      <c r="D19" s="367" t="s">
        <v>75</v>
      </c>
      <c r="E19" s="363"/>
      <c r="F19" s="378" t="s">
        <v>51</v>
      </c>
    </row>
    <row r="20" spans="1:6" ht="19.899999999999999" customHeight="1">
      <c r="A20" s="361"/>
      <c r="B20" s="160">
        <v>16</v>
      </c>
      <c r="C20" s="364"/>
      <c r="D20" s="367" t="s">
        <v>76</v>
      </c>
      <c r="E20" s="363"/>
      <c r="F20" s="378" t="s">
        <v>51</v>
      </c>
    </row>
    <row r="21" spans="1:6" ht="19.899999999999999" customHeight="1">
      <c r="A21" s="361"/>
      <c r="B21" s="160">
        <v>17</v>
      </c>
      <c r="C21" s="364"/>
      <c r="D21" s="367" t="s">
        <v>77</v>
      </c>
      <c r="E21" s="363"/>
      <c r="F21" s="378" t="s">
        <v>51</v>
      </c>
    </row>
    <row r="22" spans="1:6" ht="19.899999999999999" customHeight="1">
      <c r="A22" s="361"/>
      <c r="B22" s="160">
        <v>18</v>
      </c>
      <c r="C22" s="364"/>
      <c r="D22" s="367" t="s">
        <v>78</v>
      </c>
      <c r="E22" s="363"/>
      <c r="F22" s="378" t="s">
        <v>51</v>
      </c>
    </row>
    <row r="23" spans="1:6" ht="19.899999999999999" customHeight="1">
      <c r="A23" s="361"/>
      <c r="B23" s="160">
        <v>19</v>
      </c>
      <c r="C23" s="364"/>
      <c r="D23" s="367" t="s">
        <v>79</v>
      </c>
      <c r="E23" s="363"/>
      <c r="F23" s="378" t="s">
        <v>80</v>
      </c>
    </row>
    <row r="24" spans="1:6" ht="19.899999999999999" customHeight="1">
      <c r="A24" s="361"/>
      <c r="B24" s="160">
        <v>20</v>
      </c>
      <c r="C24" s="364"/>
      <c r="D24" s="367" t="s">
        <v>81</v>
      </c>
      <c r="E24" s="363"/>
      <c r="F24" s="378" t="s">
        <v>33</v>
      </c>
    </row>
    <row r="25" spans="1:6" ht="19.899999999999999" customHeight="1">
      <c r="A25" s="361"/>
      <c r="B25" s="160">
        <v>21</v>
      </c>
      <c r="C25" s="364"/>
      <c r="D25" s="367" t="s">
        <v>82</v>
      </c>
      <c r="E25" s="363"/>
      <c r="F25" s="378" t="s">
        <v>69</v>
      </c>
    </row>
    <row r="26" spans="1:6" ht="19.899999999999999" customHeight="1">
      <c r="A26" s="361"/>
      <c r="B26" s="160">
        <v>22</v>
      </c>
      <c r="C26" s="364"/>
      <c r="D26" s="367" t="s">
        <v>83</v>
      </c>
      <c r="E26" s="363"/>
      <c r="F26" s="378" t="s">
        <v>80</v>
      </c>
    </row>
    <row r="27" spans="1:6" ht="19.899999999999999" customHeight="1">
      <c r="A27" s="361"/>
      <c r="B27" s="160">
        <v>23</v>
      </c>
      <c r="C27" s="364"/>
      <c r="D27" s="367" t="s">
        <v>84</v>
      </c>
      <c r="E27" s="363"/>
      <c r="F27" s="366" t="s">
        <v>33</v>
      </c>
    </row>
    <row r="28" spans="1:6" ht="19.899999999999999" customHeight="1">
      <c r="A28" s="361"/>
      <c r="B28" s="160">
        <v>24</v>
      </c>
      <c r="C28" s="364"/>
      <c r="D28" s="367" t="s">
        <v>85</v>
      </c>
      <c r="E28" s="363"/>
      <c r="F28" s="378" t="s">
        <v>33</v>
      </c>
    </row>
    <row r="29" spans="1:6" ht="19.899999999999999" customHeight="1">
      <c r="A29" s="361"/>
      <c r="B29" s="160">
        <v>25</v>
      </c>
      <c r="C29" s="364"/>
      <c r="D29" s="367" t="s">
        <v>86</v>
      </c>
      <c r="E29" s="363"/>
      <c r="F29" s="378" t="s">
        <v>38</v>
      </c>
    </row>
    <row r="30" spans="1:6" ht="16.5" thickBot="1">
      <c r="A30" s="361"/>
      <c r="B30" s="161">
        <v>26</v>
      </c>
      <c r="C30" s="364"/>
      <c r="D30" s="368" t="s">
        <v>87</v>
      </c>
      <c r="E30" s="369"/>
      <c r="F30" s="379" t="s">
        <v>38</v>
      </c>
    </row>
  </sheetData>
  <mergeCells count="6">
    <mergeCell ref="A14:A17"/>
    <mergeCell ref="A18:A30"/>
    <mergeCell ref="B3:F3"/>
    <mergeCell ref="A5:A7"/>
    <mergeCell ref="A8:A10"/>
    <mergeCell ref="A11:A13"/>
  </mergeCells>
  <printOptions horizontalCentered="1" verticalCentered="1"/>
  <pageMargins left="0.51180555555555496" right="0.15763888888888899" top="0.51180555555555496" bottom="0.51180555555555496" header="0.118055555555556" footer="0.51180555555555496"/>
  <pageSetup paperSize="0" scale="0" firstPageNumber="0" orientation="portrait" usePrinterDefaults="0" horizontalDpi="0" verticalDpi="0" copies="0"/>
  <headerFooter>
    <oddHeader>&amp;C&amp;D / &amp;T&amp;R&amp;F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"/>
  <sheetViews>
    <sheetView topLeftCell="A2" zoomScale="75" zoomScaleNormal="75" workbookViewId="0">
      <pane xSplit="8" topLeftCell="I1" activePane="topRight" state="frozen"/>
      <selection pane="topRight" activeCell="P4" sqref="P4"/>
    </sheetView>
  </sheetViews>
  <sheetFormatPr defaultRowHeight="15.75"/>
  <cols>
    <col min="1" max="2" width="5.42578125" style="10"/>
    <col min="3" max="3" width="4.85546875" style="10"/>
    <col min="4" max="4" width="5.42578125" style="11"/>
    <col min="5" max="5" width="37.28515625" style="12"/>
    <col min="6" max="6" width="0" style="12" hidden="1"/>
    <col min="7" max="7" width="18" style="13"/>
    <col min="8" max="8" width="7.7109375" style="10"/>
    <col min="9" max="9" width="10.42578125" style="10"/>
    <col min="10" max="18" width="10.42578125" style="14"/>
    <col min="19" max="19" width="13.28515625" style="15"/>
    <col min="20" max="20" width="16" style="16"/>
    <col min="21" max="21" width="10.7109375" style="16"/>
    <col min="22" max="22" width="9.42578125" style="16"/>
    <col min="23" max="23" width="8.5703125" style="16"/>
    <col min="24" max="24" width="7.140625" style="16"/>
    <col min="25" max="25" width="5.7109375" style="16"/>
    <col min="26" max="26" width="6.28515625"/>
    <col min="27" max="27" width="8"/>
    <col min="28" max="28" width="36.85546875"/>
    <col min="29" max="29" width="0" hidden="1"/>
    <col min="30" max="30" width="15"/>
    <col min="31" max="31" width="6.5703125"/>
    <col min="32" max="32" width="7.85546875"/>
    <col min="33" max="33" width="9.85546875"/>
    <col min="35" max="35" width="4.7109375"/>
    <col min="36" max="36" width="5.7109375" style="16"/>
    <col min="37" max="37" width="6.28515625"/>
    <col min="38" max="38" width="10.42578125"/>
    <col min="39" max="39" width="37"/>
    <col min="40" max="40" width="0.140625"/>
    <col min="41" max="41" width="18.28515625" style="17"/>
    <col min="42" max="42" width="6.5703125"/>
    <col min="43" max="43" width="7.85546875"/>
    <col min="44" max="44" width="13.42578125"/>
    <col min="46" max="46" width="5.7109375" style="16"/>
    <col min="47" max="47" width="6.28515625"/>
    <col min="48" max="48" width="8"/>
    <col min="49" max="49" width="30.28515625"/>
    <col min="50" max="50" width="0" hidden="1"/>
    <col min="51" max="51" width="16.85546875" style="17"/>
    <col min="52" max="52" width="8.28515625"/>
    <col min="53" max="53" width="7.85546875"/>
    <col min="54" max="54" width="13.7109375"/>
    <col min="55" max="1025" width="12.7109375"/>
  </cols>
  <sheetData>
    <row r="1" spans="1:55" ht="7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O1"/>
      <c r="AT1"/>
      <c r="AY1"/>
    </row>
    <row r="2" spans="1:55" ht="25.5">
      <c r="A2" s="9" t="s">
        <v>0</v>
      </c>
      <c r="B2" s="9"/>
      <c r="C2" s="9"/>
      <c r="D2" s="9"/>
      <c r="E2" s="9"/>
      <c r="F2" s="9"/>
      <c r="G2" s="9"/>
      <c r="H2"/>
      <c r="I2"/>
      <c r="J2" s="19"/>
      <c r="K2" s="19"/>
      <c r="L2" s="19"/>
      <c r="M2" s="19"/>
      <c r="N2" s="19"/>
      <c r="O2" s="19"/>
      <c r="P2" s="19"/>
      <c r="Q2" s="19"/>
      <c r="R2" s="19"/>
      <c r="S2"/>
      <c r="T2"/>
      <c r="U2" s="20">
        <f>MAX(I4:R16)</f>
        <v>300</v>
      </c>
      <c r="V2" s="20"/>
      <c r="W2" s="20"/>
      <c r="X2" s="20"/>
      <c r="Y2" s="20"/>
      <c r="AB2" s="9" t="s">
        <v>1</v>
      </c>
      <c r="AC2" s="9"/>
      <c r="AD2" s="9"/>
      <c r="AE2" s="9"/>
      <c r="AF2" s="9"/>
      <c r="AG2" s="9"/>
      <c r="AH2" s="9"/>
      <c r="AJ2" s="20"/>
      <c r="AM2" s="9" t="s">
        <v>2</v>
      </c>
      <c r="AN2" s="9"/>
      <c r="AO2" s="9"/>
      <c r="AP2" s="9"/>
      <c r="AQ2" s="9"/>
      <c r="AR2" s="9"/>
      <c r="AS2" s="9"/>
      <c r="AT2" s="20"/>
      <c r="AW2" s="18" t="s">
        <v>3</v>
      </c>
      <c r="AX2" s="18"/>
      <c r="AY2" s="18"/>
      <c r="AZ2" s="21"/>
      <c r="BA2" s="21"/>
      <c r="BB2" s="21"/>
      <c r="BC2" s="21"/>
    </row>
    <row r="3" spans="1:55" s="34" customFormat="1" ht="39.75">
      <c r="A3" s="22" t="s">
        <v>4</v>
      </c>
      <c r="B3" s="23" t="s">
        <v>5</v>
      </c>
      <c r="C3" s="24" t="s">
        <v>6</v>
      </c>
      <c r="D3" s="25" t="s">
        <v>7</v>
      </c>
      <c r="E3" s="26" t="s">
        <v>8</v>
      </c>
      <c r="F3" s="27"/>
      <c r="G3" s="26" t="s">
        <v>9</v>
      </c>
      <c r="H3" s="26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8" t="s">
        <v>19</v>
      </c>
      <c r="R3" s="28" t="s">
        <v>20</v>
      </c>
      <c r="S3" s="29" t="s">
        <v>21</v>
      </c>
      <c r="T3" s="30" t="s">
        <v>22</v>
      </c>
      <c r="U3" s="31" t="s">
        <v>23</v>
      </c>
      <c r="V3" s="28" t="s">
        <v>24</v>
      </c>
      <c r="W3" s="28" t="s">
        <v>25</v>
      </c>
      <c r="X3" s="32"/>
      <c r="Y3" s="33" t="s">
        <v>26</v>
      </c>
      <c r="AA3" s="35" t="s">
        <v>27</v>
      </c>
      <c r="AB3" s="36" t="s">
        <v>8</v>
      </c>
      <c r="AC3" s="37"/>
      <c r="AD3" s="37" t="s">
        <v>9</v>
      </c>
      <c r="AE3" s="38" t="s">
        <v>10</v>
      </c>
      <c r="AF3" s="39" t="s">
        <v>21</v>
      </c>
      <c r="AG3" s="40" t="s">
        <v>22</v>
      </c>
      <c r="AH3" s="41"/>
      <c r="AJ3" s="33" t="s">
        <v>26</v>
      </c>
      <c r="AL3" s="35" t="s">
        <v>27</v>
      </c>
      <c r="AM3" s="36" t="s">
        <v>8</v>
      </c>
      <c r="AN3" s="37"/>
      <c r="AO3" s="37" t="s">
        <v>9</v>
      </c>
      <c r="AP3" s="38" t="s">
        <v>10</v>
      </c>
      <c r="AQ3" s="39" t="s">
        <v>21</v>
      </c>
      <c r="AR3" s="40" t="s">
        <v>22</v>
      </c>
      <c r="AS3" s="41"/>
      <c r="AT3" s="33" t="s">
        <v>26</v>
      </c>
      <c r="AV3" s="35" t="s">
        <v>27</v>
      </c>
      <c r="AW3" s="36" t="s">
        <v>8</v>
      </c>
      <c r="AX3" s="37"/>
      <c r="AY3" s="37" t="s">
        <v>9</v>
      </c>
      <c r="AZ3" s="38" t="s">
        <v>10</v>
      </c>
      <c r="BA3" s="39" t="s">
        <v>21</v>
      </c>
      <c r="BB3" s="40" t="s">
        <v>22</v>
      </c>
    </row>
    <row r="4" spans="1:55" s="53" customFormat="1" ht="23.65" customHeight="1">
      <c r="A4" s="42">
        <v>1</v>
      </c>
      <c r="B4" s="43"/>
      <c r="C4" s="44"/>
      <c r="D4" s="45" t="s">
        <v>28</v>
      </c>
      <c r="E4" s="333" t="s">
        <v>29</v>
      </c>
      <c r="F4" s="334"/>
      <c r="G4" s="305" t="s">
        <v>30</v>
      </c>
      <c r="H4" s="304"/>
      <c r="I4" s="306">
        <v>202</v>
      </c>
      <c r="J4" s="306">
        <v>267</v>
      </c>
      <c r="K4" s="306">
        <v>266</v>
      </c>
      <c r="L4" s="307">
        <v>246</v>
      </c>
      <c r="M4" s="306">
        <v>246</v>
      </c>
      <c r="N4" s="308">
        <v>197</v>
      </c>
      <c r="O4" s="353">
        <v>239</v>
      </c>
      <c r="P4" s="353">
        <v>279</v>
      </c>
      <c r="Q4" s="353">
        <v>248</v>
      </c>
      <c r="R4" s="353">
        <v>258</v>
      </c>
      <c r="S4" s="355">
        <f t="shared" ref="S4:S16" si="0">SUM(I4:R4)</f>
        <v>2448</v>
      </c>
      <c r="T4" s="335">
        <f t="shared" ref="T4:T16" si="1">COUNT(I4:R4)*H4+S4</f>
        <v>2448</v>
      </c>
      <c r="U4" s="336">
        <f t="shared" ref="U4:U16" si="2">IF(T4,AVERAGE(I4:R4),0)</f>
        <v>244.8</v>
      </c>
      <c r="V4" s="49">
        <f t="shared" ref="V4:V16" si="3">T4-$T$12</f>
        <v>283</v>
      </c>
      <c r="W4" s="50">
        <f t="shared" ref="W4:W16" si="4">MAX(I4:R4)</f>
        <v>279</v>
      </c>
      <c r="X4" s="51"/>
      <c r="Y4" s="52"/>
      <c r="AB4" s="54"/>
      <c r="AC4" s="55"/>
      <c r="AD4" s="55"/>
      <c r="AE4" s="55"/>
      <c r="AF4" s="55"/>
      <c r="AG4" s="56"/>
      <c r="AH4" s="56"/>
      <c r="AJ4" s="52"/>
      <c r="AM4" s="54"/>
      <c r="AN4" s="55"/>
      <c r="AO4" s="57"/>
      <c r="AP4" s="55"/>
      <c r="AQ4" s="55"/>
      <c r="AR4" s="56"/>
      <c r="AS4" s="56"/>
      <c r="AT4" s="52"/>
      <c r="AW4" s="54"/>
      <c r="AX4" s="55"/>
      <c r="AY4" s="57"/>
      <c r="AZ4" s="55"/>
      <c r="BA4" s="55"/>
      <c r="BB4" s="56"/>
    </row>
    <row r="5" spans="1:55" ht="23.65" customHeight="1">
      <c r="A5" s="58">
        <v>2</v>
      </c>
      <c r="B5" s="59"/>
      <c r="C5" s="60"/>
      <c r="D5" s="61" t="s">
        <v>31</v>
      </c>
      <c r="E5" s="333" t="s">
        <v>32</v>
      </c>
      <c r="F5" s="334"/>
      <c r="G5" s="305" t="s">
        <v>33</v>
      </c>
      <c r="H5" s="304"/>
      <c r="I5" s="306">
        <v>238</v>
      </c>
      <c r="J5" s="306">
        <v>226</v>
      </c>
      <c r="K5" s="306">
        <v>257</v>
      </c>
      <c r="L5" s="306">
        <v>300</v>
      </c>
      <c r="M5" s="306">
        <v>246</v>
      </c>
      <c r="N5" s="308">
        <v>194</v>
      </c>
      <c r="O5" s="353">
        <v>226</v>
      </c>
      <c r="P5" s="353">
        <v>246</v>
      </c>
      <c r="Q5" s="353">
        <v>226</v>
      </c>
      <c r="R5" s="353">
        <v>214</v>
      </c>
      <c r="S5" s="355">
        <f t="shared" si="0"/>
        <v>2373</v>
      </c>
      <c r="T5" s="337">
        <f t="shared" si="1"/>
        <v>2373</v>
      </c>
      <c r="U5" s="338">
        <f t="shared" si="2"/>
        <v>237.3</v>
      </c>
      <c r="V5" s="62">
        <f t="shared" si="3"/>
        <v>208</v>
      </c>
      <c r="W5" s="63">
        <f t="shared" si="4"/>
        <v>300</v>
      </c>
      <c r="X5" s="51"/>
      <c r="Y5" s="64">
        <v>4</v>
      </c>
      <c r="Z5" s="65" t="s">
        <v>34</v>
      </c>
      <c r="AA5" s="66">
        <v>3</v>
      </c>
      <c r="AB5" s="67" t="str">
        <f>E7</f>
        <v>Andis Dārziņš</v>
      </c>
      <c r="AC5" s="68"/>
      <c r="AD5" s="67" t="str">
        <f>G7</f>
        <v>TenPin</v>
      </c>
      <c r="AE5" s="67">
        <f>H7</f>
        <v>0</v>
      </c>
      <c r="AF5" s="69">
        <v>190</v>
      </c>
      <c r="AG5" s="70">
        <f>AF5+AE5</f>
        <v>190</v>
      </c>
      <c r="AH5" s="71"/>
      <c r="AI5" s="72"/>
      <c r="AJ5" s="64">
        <v>1</v>
      </c>
      <c r="AK5" s="65" t="s">
        <v>35</v>
      </c>
      <c r="AL5" s="66">
        <v>3</v>
      </c>
      <c r="AM5" s="73" t="str">
        <f>E4</f>
        <v>Artūrs Ļevikins</v>
      </c>
      <c r="AN5" s="74"/>
      <c r="AO5" s="75" t="s">
        <v>30</v>
      </c>
      <c r="AP5" s="76">
        <v>0</v>
      </c>
      <c r="AQ5" s="77">
        <v>243</v>
      </c>
      <c r="AR5" s="78">
        <f>AQ5</f>
        <v>243</v>
      </c>
      <c r="AS5" s="71"/>
      <c r="AT5" s="64">
        <v>2</v>
      </c>
      <c r="AU5" s="65" t="s">
        <v>36</v>
      </c>
      <c r="AV5" s="66">
        <v>3</v>
      </c>
      <c r="AW5" s="79" t="s">
        <v>37</v>
      </c>
      <c r="AX5" s="80"/>
      <c r="AY5" s="81" t="s">
        <v>38</v>
      </c>
      <c r="AZ5" s="76">
        <v>0</v>
      </c>
      <c r="BA5" s="82">
        <v>266</v>
      </c>
      <c r="BB5" s="78">
        <f>BA5</f>
        <v>266</v>
      </c>
      <c r="BC5" s="72"/>
    </row>
    <row r="6" spans="1:55" ht="23.65" customHeight="1">
      <c r="A6" s="58">
        <v>3</v>
      </c>
      <c r="B6" s="59"/>
      <c r="C6" s="60"/>
      <c r="D6" s="61" t="s">
        <v>39</v>
      </c>
      <c r="E6" s="333" t="s">
        <v>40</v>
      </c>
      <c r="F6" s="309"/>
      <c r="G6" s="310" t="s">
        <v>38</v>
      </c>
      <c r="H6" s="311"/>
      <c r="I6" s="306">
        <v>257</v>
      </c>
      <c r="J6" s="306">
        <v>213</v>
      </c>
      <c r="K6" s="306">
        <v>277</v>
      </c>
      <c r="L6" s="306">
        <v>203</v>
      </c>
      <c r="M6" s="306">
        <v>201</v>
      </c>
      <c r="N6" s="308">
        <v>176</v>
      </c>
      <c r="O6" s="353">
        <v>238</v>
      </c>
      <c r="P6" s="353">
        <v>234</v>
      </c>
      <c r="Q6" s="353">
        <v>267</v>
      </c>
      <c r="R6" s="353">
        <v>213</v>
      </c>
      <c r="S6" s="355">
        <f t="shared" si="0"/>
        <v>2279</v>
      </c>
      <c r="T6" s="337">
        <f t="shared" si="1"/>
        <v>2279</v>
      </c>
      <c r="U6" s="338">
        <f t="shared" si="2"/>
        <v>227.9</v>
      </c>
      <c r="V6" s="62">
        <f t="shared" si="3"/>
        <v>114</v>
      </c>
      <c r="W6" s="63">
        <f t="shared" si="4"/>
        <v>277</v>
      </c>
      <c r="X6" s="51"/>
      <c r="Y6" s="64">
        <v>9</v>
      </c>
      <c r="Z6" s="83"/>
      <c r="AA6" s="84">
        <v>4</v>
      </c>
      <c r="AB6" s="85" t="str">
        <f>E12</f>
        <v>Mārtiņš Vilnis</v>
      </c>
      <c r="AC6" s="86"/>
      <c r="AD6" s="85" t="str">
        <f>G12</f>
        <v>LABA</v>
      </c>
      <c r="AE6" s="85">
        <f>H12</f>
        <v>0</v>
      </c>
      <c r="AF6" s="87">
        <v>215</v>
      </c>
      <c r="AG6" s="88">
        <f>AF6+AE6</f>
        <v>215</v>
      </c>
      <c r="AH6" s="89"/>
      <c r="AI6" s="90"/>
      <c r="AJ6" s="64" t="s">
        <v>41</v>
      </c>
      <c r="AK6" s="83"/>
      <c r="AL6" s="84">
        <v>4</v>
      </c>
      <c r="AM6" s="91" t="str">
        <f>AB12</f>
        <v>Marija Tkačenko</v>
      </c>
      <c r="AN6" s="91">
        <f>AC12</f>
        <v>0</v>
      </c>
      <c r="AO6" s="91" t="str">
        <f>AD12</f>
        <v>LABA</v>
      </c>
      <c r="AP6" s="92">
        <f>AE12</f>
        <v>8</v>
      </c>
      <c r="AQ6" s="93">
        <v>189</v>
      </c>
      <c r="AR6" s="94">
        <f>AQ6+AP6</f>
        <v>197</v>
      </c>
      <c r="AS6" s="89"/>
      <c r="AT6" s="64">
        <v>3</v>
      </c>
      <c r="AU6" s="83"/>
      <c r="AV6" s="84">
        <v>4</v>
      </c>
      <c r="AW6" s="95" t="s">
        <v>42</v>
      </c>
      <c r="AX6" s="86"/>
      <c r="AY6" s="96" t="s">
        <v>33</v>
      </c>
      <c r="AZ6" s="97">
        <v>0</v>
      </c>
      <c r="BA6" s="98">
        <v>211</v>
      </c>
      <c r="BB6" s="94">
        <f>BA6</f>
        <v>211</v>
      </c>
      <c r="BC6" s="90"/>
    </row>
    <row r="7" spans="1:55" ht="23.65" customHeight="1">
      <c r="A7" s="58">
        <v>4</v>
      </c>
      <c r="B7" s="59"/>
      <c r="C7" s="60"/>
      <c r="D7" s="61" t="s">
        <v>43</v>
      </c>
      <c r="E7" s="339" t="s">
        <v>44</v>
      </c>
      <c r="F7" s="334"/>
      <c r="G7" s="305" t="s">
        <v>38</v>
      </c>
      <c r="H7" s="304"/>
      <c r="I7" s="306">
        <v>238</v>
      </c>
      <c r="J7" s="306">
        <v>189</v>
      </c>
      <c r="K7" s="306">
        <v>289</v>
      </c>
      <c r="L7" s="306">
        <v>247</v>
      </c>
      <c r="M7" s="306">
        <v>199</v>
      </c>
      <c r="N7" s="306">
        <v>201</v>
      </c>
      <c r="O7" s="353">
        <v>245</v>
      </c>
      <c r="P7" s="353">
        <v>215</v>
      </c>
      <c r="Q7" s="353">
        <v>240</v>
      </c>
      <c r="R7" s="353">
        <v>215</v>
      </c>
      <c r="S7" s="355">
        <f t="shared" si="0"/>
        <v>2278</v>
      </c>
      <c r="T7" s="337">
        <f t="shared" si="1"/>
        <v>2278</v>
      </c>
      <c r="U7" s="338">
        <f t="shared" si="2"/>
        <v>227.8</v>
      </c>
      <c r="V7" s="62">
        <f t="shared" si="3"/>
        <v>113</v>
      </c>
      <c r="W7" s="63">
        <f t="shared" si="4"/>
        <v>289</v>
      </c>
      <c r="X7" s="51"/>
      <c r="Y7" s="64"/>
      <c r="Z7" s="83"/>
      <c r="AA7" s="99"/>
      <c r="AB7" s="100"/>
      <c r="AC7" s="100"/>
      <c r="AD7" s="100"/>
      <c r="AE7" s="100"/>
      <c r="AF7" s="101"/>
      <c r="AG7" s="89"/>
      <c r="AH7" s="102"/>
      <c r="AI7" s="90"/>
      <c r="AJ7" s="64"/>
      <c r="AK7" s="83"/>
      <c r="AL7" s="99"/>
      <c r="AM7" s="100"/>
      <c r="AN7" s="100"/>
      <c r="AO7" s="103"/>
      <c r="AP7" s="104"/>
      <c r="AQ7" s="105"/>
      <c r="AR7" s="106"/>
      <c r="AS7" s="102"/>
      <c r="AT7" s="64"/>
      <c r="AU7" s="83"/>
      <c r="AV7" s="99"/>
      <c r="AW7" s="100"/>
      <c r="AX7" s="100"/>
      <c r="AY7" s="103"/>
      <c r="AZ7" s="103"/>
      <c r="BA7" s="101"/>
      <c r="BB7" s="106"/>
      <c r="BC7" s="90"/>
    </row>
    <row r="8" spans="1:55" s="34" customFormat="1" ht="23.65" customHeight="1">
      <c r="A8" s="58">
        <v>5</v>
      </c>
      <c r="B8" s="59"/>
      <c r="C8" s="107"/>
      <c r="D8" s="108" t="s">
        <v>45</v>
      </c>
      <c r="E8" s="333" t="s">
        <v>46</v>
      </c>
      <c r="F8" s="340"/>
      <c r="G8" s="314" t="s">
        <v>33</v>
      </c>
      <c r="H8" s="341"/>
      <c r="I8" s="306">
        <v>232</v>
      </c>
      <c r="J8" s="306">
        <v>237</v>
      </c>
      <c r="K8" s="306">
        <v>265</v>
      </c>
      <c r="L8" s="306">
        <v>266</v>
      </c>
      <c r="M8" s="308">
        <v>188</v>
      </c>
      <c r="N8" s="308">
        <v>166</v>
      </c>
      <c r="O8" s="353">
        <v>224</v>
      </c>
      <c r="P8" s="354">
        <v>170</v>
      </c>
      <c r="Q8" s="353">
        <v>278</v>
      </c>
      <c r="R8" s="353">
        <v>248</v>
      </c>
      <c r="S8" s="355">
        <f t="shared" si="0"/>
        <v>2274</v>
      </c>
      <c r="T8" s="337">
        <f t="shared" si="1"/>
        <v>2274</v>
      </c>
      <c r="U8" s="338">
        <f t="shared" si="2"/>
        <v>227.4</v>
      </c>
      <c r="V8" s="62">
        <f t="shared" si="3"/>
        <v>109</v>
      </c>
      <c r="W8" s="63">
        <f t="shared" si="4"/>
        <v>278</v>
      </c>
      <c r="X8" s="51"/>
      <c r="Y8" s="64">
        <v>5</v>
      </c>
      <c r="Z8" s="83" t="s">
        <v>47</v>
      </c>
      <c r="AA8" s="66">
        <v>5</v>
      </c>
      <c r="AB8" s="67" t="str">
        <f>E8</f>
        <v>Artūrs Perepjolkins</v>
      </c>
      <c r="AC8" s="68"/>
      <c r="AD8" s="67" t="str">
        <f>G8</f>
        <v>LABA</v>
      </c>
      <c r="AE8" s="67">
        <f>H8</f>
        <v>0</v>
      </c>
      <c r="AF8" s="69">
        <v>192</v>
      </c>
      <c r="AG8" s="70">
        <f>AF8+AE8</f>
        <v>192</v>
      </c>
      <c r="AH8" s="89"/>
      <c r="AJ8" s="64">
        <v>3</v>
      </c>
      <c r="AK8" s="83" t="s">
        <v>48</v>
      </c>
      <c r="AL8" s="66">
        <v>5</v>
      </c>
      <c r="AM8" s="67" t="str">
        <f>E6</f>
        <v>Dmitrijs Čebotarjevs</v>
      </c>
      <c r="AN8" s="67">
        <f>F6</f>
        <v>0</v>
      </c>
      <c r="AO8" s="67" t="str">
        <f>G6</f>
        <v>TenPin</v>
      </c>
      <c r="AP8" s="109">
        <v>0</v>
      </c>
      <c r="AQ8" s="110">
        <v>247</v>
      </c>
      <c r="AR8" s="111">
        <f>AQ8</f>
        <v>247</v>
      </c>
      <c r="AS8" s="89"/>
      <c r="AT8" s="64"/>
      <c r="AU8" s="112"/>
      <c r="AV8" s="99"/>
      <c r="AW8" s="113"/>
      <c r="AX8" s="113"/>
      <c r="AY8" s="103"/>
      <c r="AZ8" s="103"/>
      <c r="BA8" s="101"/>
      <c r="BB8" s="106"/>
    </row>
    <row r="9" spans="1:55" s="53" customFormat="1" ht="23.65" customHeight="1">
      <c r="A9" s="58">
        <v>6</v>
      </c>
      <c r="B9" s="59"/>
      <c r="C9" s="107"/>
      <c r="D9" s="108" t="s">
        <v>49</v>
      </c>
      <c r="E9" s="333" t="s">
        <v>50</v>
      </c>
      <c r="F9" s="334"/>
      <c r="G9" s="305" t="s">
        <v>51</v>
      </c>
      <c r="H9" s="304"/>
      <c r="I9" s="306">
        <v>264</v>
      </c>
      <c r="J9" s="306">
        <v>200</v>
      </c>
      <c r="K9" s="306">
        <v>210</v>
      </c>
      <c r="L9" s="306">
        <v>247</v>
      </c>
      <c r="M9" s="306">
        <v>213</v>
      </c>
      <c r="N9" s="308">
        <v>174</v>
      </c>
      <c r="O9" s="353">
        <v>245</v>
      </c>
      <c r="P9" s="353">
        <v>238</v>
      </c>
      <c r="Q9" s="353">
        <v>273</v>
      </c>
      <c r="R9" s="353">
        <v>202</v>
      </c>
      <c r="S9" s="355">
        <f t="shared" si="0"/>
        <v>2266</v>
      </c>
      <c r="T9" s="337">
        <f t="shared" si="1"/>
        <v>2266</v>
      </c>
      <c r="U9" s="338">
        <f t="shared" si="2"/>
        <v>226.6</v>
      </c>
      <c r="V9" s="62">
        <f t="shared" si="3"/>
        <v>101</v>
      </c>
      <c r="W9" s="63">
        <f t="shared" si="4"/>
        <v>273</v>
      </c>
      <c r="X9" s="51"/>
      <c r="Y9" s="64">
        <v>8</v>
      </c>
      <c r="Z9" s="114"/>
      <c r="AA9" s="84">
        <v>6</v>
      </c>
      <c r="AB9" s="85" t="str">
        <f>E11</f>
        <v>Nikolajs Ovčiņņikovs</v>
      </c>
      <c r="AC9" s="86"/>
      <c r="AD9" s="85" t="str">
        <f>G11</f>
        <v>TenPin</v>
      </c>
      <c r="AE9" s="85">
        <f>H11</f>
        <v>0</v>
      </c>
      <c r="AF9" s="115">
        <v>204</v>
      </c>
      <c r="AG9" s="116">
        <f>AF9+AE9</f>
        <v>204</v>
      </c>
      <c r="AH9" s="89"/>
      <c r="AI9" s="72"/>
      <c r="AJ9" s="64" t="s">
        <v>34</v>
      </c>
      <c r="AK9" s="114"/>
      <c r="AL9" s="84">
        <v>6</v>
      </c>
      <c r="AM9" s="85" t="str">
        <f>AB6</f>
        <v>Mārtiņš Vilnis</v>
      </c>
      <c r="AN9" s="85">
        <f>AC6</f>
        <v>0</v>
      </c>
      <c r="AO9" s="85" t="str">
        <f>AD6</f>
        <v>LABA</v>
      </c>
      <c r="AP9" s="117">
        <v>0</v>
      </c>
      <c r="AQ9" s="118">
        <v>277</v>
      </c>
      <c r="AR9" s="119">
        <f>AQ9</f>
        <v>277</v>
      </c>
      <c r="AS9" s="89"/>
      <c r="AT9" s="64"/>
      <c r="AU9" s="120"/>
      <c r="AV9" s="99"/>
      <c r="AW9" s="113"/>
      <c r="AX9" s="113"/>
      <c r="AY9" s="103"/>
      <c r="AZ9" s="103"/>
      <c r="BA9" s="101"/>
      <c r="BB9" s="106"/>
      <c r="BC9" s="72"/>
    </row>
    <row r="10" spans="1:55" ht="23.65" customHeight="1">
      <c r="A10" s="58">
        <v>7</v>
      </c>
      <c r="B10" s="59"/>
      <c r="C10" s="60"/>
      <c r="D10" s="61" t="s">
        <v>52</v>
      </c>
      <c r="E10" s="333" t="s">
        <v>53</v>
      </c>
      <c r="F10" s="334"/>
      <c r="G10" s="305" t="s">
        <v>33</v>
      </c>
      <c r="H10" s="304">
        <v>8</v>
      </c>
      <c r="I10" s="308">
        <v>181</v>
      </c>
      <c r="J10" s="306">
        <v>243</v>
      </c>
      <c r="K10" s="306">
        <v>237</v>
      </c>
      <c r="L10" s="306">
        <v>246</v>
      </c>
      <c r="M10" s="306">
        <v>210</v>
      </c>
      <c r="N10" s="306">
        <v>203</v>
      </c>
      <c r="O10" s="353">
        <v>186</v>
      </c>
      <c r="P10" s="353">
        <v>227</v>
      </c>
      <c r="Q10" s="354">
        <v>196</v>
      </c>
      <c r="R10" s="353">
        <v>251</v>
      </c>
      <c r="S10" s="355">
        <f t="shared" si="0"/>
        <v>2180</v>
      </c>
      <c r="T10" s="337">
        <f t="shared" si="1"/>
        <v>2260</v>
      </c>
      <c r="U10" s="338">
        <f t="shared" si="2"/>
        <v>218</v>
      </c>
      <c r="V10" s="62">
        <f t="shared" si="3"/>
        <v>95</v>
      </c>
      <c r="W10" s="63">
        <f t="shared" si="4"/>
        <v>251</v>
      </c>
      <c r="X10" s="51"/>
      <c r="Y10" s="64"/>
      <c r="Z10" s="65"/>
      <c r="AA10" s="99"/>
      <c r="AB10" s="121"/>
      <c r="AC10" s="121"/>
      <c r="AD10" s="121"/>
      <c r="AE10" s="121"/>
      <c r="AF10" s="122"/>
      <c r="AG10" s="122"/>
      <c r="AH10" s="34"/>
      <c r="AI10" s="72"/>
      <c r="AJ10" s="64"/>
      <c r="AK10" s="65"/>
      <c r="AL10" s="99"/>
      <c r="AM10" s="121"/>
      <c r="AN10" s="121"/>
      <c r="AO10" s="122"/>
      <c r="AP10" s="122"/>
      <c r="AQ10" s="122"/>
      <c r="AR10" s="121"/>
      <c r="AS10" s="34"/>
      <c r="AT10" s="64"/>
      <c r="AU10" s="65"/>
      <c r="AV10" s="99"/>
      <c r="AW10" s="123" t="s">
        <v>54</v>
      </c>
      <c r="AX10" s="123"/>
      <c r="AY10" s="123"/>
      <c r="AZ10" s="124"/>
      <c r="BA10" s="124"/>
      <c r="BB10" s="124"/>
      <c r="BC10" s="124"/>
    </row>
    <row r="11" spans="1:55" s="34" customFormat="1" ht="23.65" customHeight="1">
      <c r="A11" s="58">
        <v>8</v>
      </c>
      <c r="B11" s="59"/>
      <c r="C11" s="60"/>
      <c r="D11" s="61" t="s">
        <v>55</v>
      </c>
      <c r="E11" s="333" t="s">
        <v>37</v>
      </c>
      <c r="F11" s="309"/>
      <c r="G11" s="310" t="s">
        <v>38</v>
      </c>
      <c r="H11" s="311"/>
      <c r="I11" s="306">
        <v>263</v>
      </c>
      <c r="J11" s="306">
        <v>233</v>
      </c>
      <c r="K11" s="306">
        <v>225</v>
      </c>
      <c r="L11" s="306">
        <v>258</v>
      </c>
      <c r="M11" s="308">
        <v>173</v>
      </c>
      <c r="N11" s="306">
        <v>222</v>
      </c>
      <c r="O11" s="353">
        <v>255</v>
      </c>
      <c r="P11" s="353">
        <v>203</v>
      </c>
      <c r="Q11" s="354">
        <v>170</v>
      </c>
      <c r="R11" s="354">
        <v>193</v>
      </c>
      <c r="S11" s="355">
        <f t="shared" si="0"/>
        <v>2195</v>
      </c>
      <c r="T11" s="342">
        <f t="shared" si="1"/>
        <v>2195</v>
      </c>
      <c r="U11" s="343">
        <f t="shared" si="2"/>
        <v>219.5</v>
      </c>
      <c r="V11" s="125">
        <f t="shared" si="3"/>
        <v>30</v>
      </c>
      <c r="W11" s="63">
        <f t="shared" si="4"/>
        <v>263</v>
      </c>
      <c r="X11" s="51"/>
      <c r="Y11" s="64">
        <v>6</v>
      </c>
      <c r="Z11" s="65" t="s">
        <v>41</v>
      </c>
      <c r="AA11" s="66">
        <v>7</v>
      </c>
      <c r="AB11" s="126" t="str">
        <f>E9</f>
        <v>Jānis Zemītis</v>
      </c>
      <c r="AC11" s="68"/>
      <c r="AD11" s="126" t="str">
        <f>G9</f>
        <v>Ten Pin</v>
      </c>
      <c r="AE11" s="126">
        <f>H9</f>
        <v>0</v>
      </c>
      <c r="AF11" s="69">
        <v>193</v>
      </c>
      <c r="AG11" s="70">
        <f>AF11+AE11</f>
        <v>193</v>
      </c>
      <c r="AH11" s="89"/>
      <c r="AJ11" s="64">
        <v>2</v>
      </c>
      <c r="AK11" s="65" t="s">
        <v>56</v>
      </c>
      <c r="AL11" s="66">
        <v>7</v>
      </c>
      <c r="AM11" s="46" t="s">
        <v>32</v>
      </c>
      <c r="AN11" s="47"/>
      <c r="AO11" s="48" t="s">
        <v>33</v>
      </c>
      <c r="AP11" s="109">
        <v>0</v>
      </c>
      <c r="AQ11" s="110">
        <v>191</v>
      </c>
      <c r="AR11" s="111">
        <f>AQ11</f>
        <v>191</v>
      </c>
      <c r="AS11" s="89"/>
      <c r="AT11" s="64" t="s">
        <v>36</v>
      </c>
      <c r="AU11" s="65" t="s">
        <v>57</v>
      </c>
      <c r="AV11" s="66">
        <v>5</v>
      </c>
      <c r="AW11" s="395" t="s">
        <v>29</v>
      </c>
      <c r="AX11" s="396"/>
      <c r="AY11" s="397" t="s">
        <v>30</v>
      </c>
      <c r="AZ11" s="398">
        <v>0</v>
      </c>
      <c r="BA11" s="399">
        <v>211</v>
      </c>
      <c r="BB11" s="400">
        <v>211</v>
      </c>
    </row>
    <row r="12" spans="1:55" s="53" customFormat="1" ht="23.65" customHeight="1" thickBot="1">
      <c r="A12" s="127">
        <v>9</v>
      </c>
      <c r="B12" s="128"/>
      <c r="C12" s="129"/>
      <c r="D12" s="130" t="s">
        <v>58</v>
      </c>
      <c r="E12" s="344" t="s">
        <v>42</v>
      </c>
      <c r="F12" s="345"/>
      <c r="G12" s="346" t="s">
        <v>33</v>
      </c>
      <c r="H12" s="347"/>
      <c r="I12" s="319">
        <v>236</v>
      </c>
      <c r="J12" s="319">
        <v>228</v>
      </c>
      <c r="K12" s="318">
        <v>193</v>
      </c>
      <c r="L12" s="319">
        <v>235</v>
      </c>
      <c r="M12" s="318">
        <v>192</v>
      </c>
      <c r="N12" s="319">
        <v>229</v>
      </c>
      <c r="O12" s="359">
        <v>273</v>
      </c>
      <c r="P12" s="358">
        <v>172</v>
      </c>
      <c r="Q12" s="359">
        <v>236</v>
      </c>
      <c r="R12" s="358">
        <v>171</v>
      </c>
      <c r="S12" s="356">
        <f t="shared" si="0"/>
        <v>2165</v>
      </c>
      <c r="T12" s="348">
        <f t="shared" si="1"/>
        <v>2165</v>
      </c>
      <c r="U12" s="349">
        <f t="shared" si="2"/>
        <v>216.5</v>
      </c>
      <c r="V12" s="131">
        <f t="shared" si="3"/>
        <v>0</v>
      </c>
      <c r="W12" s="132">
        <f t="shared" si="4"/>
        <v>273</v>
      </c>
      <c r="X12" s="51"/>
      <c r="Y12" s="64">
        <v>7</v>
      </c>
      <c r="Z12" s="133"/>
      <c r="AA12" s="84">
        <v>8</v>
      </c>
      <c r="AB12" s="134" t="str">
        <f>E10</f>
        <v>Marija Tkačenko</v>
      </c>
      <c r="AC12" s="86"/>
      <c r="AD12" s="134" t="str">
        <f>G10</f>
        <v>LABA</v>
      </c>
      <c r="AE12" s="134">
        <f>H10</f>
        <v>8</v>
      </c>
      <c r="AF12" s="115">
        <v>208</v>
      </c>
      <c r="AG12" s="116">
        <f>AF12+AE12</f>
        <v>216</v>
      </c>
      <c r="AH12" s="71"/>
      <c r="AI12" s="72"/>
      <c r="AJ12" s="64" t="s">
        <v>47</v>
      </c>
      <c r="AK12" s="133"/>
      <c r="AL12" s="84">
        <v>8</v>
      </c>
      <c r="AM12" s="85" t="str">
        <f>AB9</f>
        <v>Nikolajs Ovčiņņikovs</v>
      </c>
      <c r="AN12" s="85">
        <f>AC9</f>
        <v>0</v>
      </c>
      <c r="AO12" s="85" t="str">
        <f>AD9</f>
        <v>TenPin</v>
      </c>
      <c r="AP12" s="117">
        <v>0</v>
      </c>
      <c r="AQ12" s="118">
        <v>216</v>
      </c>
      <c r="AR12" s="119">
        <f>AQ12</f>
        <v>216</v>
      </c>
      <c r="AS12" s="71"/>
      <c r="AT12" s="64">
        <v>1</v>
      </c>
      <c r="AU12" s="133"/>
      <c r="AV12" s="84">
        <v>6</v>
      </c>
      <c r="AW12" s="390" t="str">
        <f>AW5</f>
        <v>Nikolajs Ovčiņņikovs</v>
      </c>
      <c r="AX12" s="391"/>
      <c r="AY12" s="392" t="s">
        <v>38</v>
      </c>
      <c r="AZ12" s="393">
        <v>0</v>
      </c>
      <c r="BA12" s="394">
        <v>235</v>
      </c>
      <c r="BB12" s="119">
        <v>235</v>
      </c>
      <c r="BC12" s="72"/>
    </row>
    <row r="13" spans="1:55" s="34" customFormat="1" ht="23.65" customHeight="1" thickTop="1">
      <c r="A13" s="135">
        <v>10</v>
      </c>
      <c r="B13" s="136"/>
      <c r="C13" s="137"/>
      <c r="D13" s="138" t="s">
        <v>59</v>
      </c>
      <c r="E13" s="333" t="s">
        <v>60</v>
      </c>
      <c r="F13" s="309"/>
      <c r="G13" s="310" t="s">
        <v>51</v>
      </c>
      <c r="H13" s="311"/>
      <c r="I13" s="308">
        <v>169</v>
      </c>
      <c r="J13" s="306">
        <v>257</v>
      </c>
      <c r="K13" s="308">
        <v>187</v>
      </c>
      <c r="L13" s="306">
        <v>221</v>
      </c>
      <c r="M13" s="306">
        <v>221</v>
      </c>
      <c r="N13" s="306">
        <v>202</v>
      </c>
      <c r="O13" s="353">
        <v>203</v>
      </c>
      <c r="P13" s="353">
        <v>253</v>
      </c>
      <c r="Q13" s="353">
        <v>257</v>
      </c>
      <c r="R13" s="354">
        <v>191</v>
      </c>
      <c r="S13" s="355">
        <f t="shared" si="0"/>
        <v>2161</v>
      </c>
      <c r="T13" s="350">
        <f t="shared" si="1"/>
        <v>2161</v>
      </c>
      <c r="U13" s="351">
        <f t="shared" si="2"/>
        <v>216.1</v>
      </c>
      <c r="V13" s="139">
        <f t="shared" si="3"/>
        <v>-4</v>
      </c>
      <c r="W13" s="140">
        <f t="shared" si="4"/>
        <v>257</v>
      </c>
      <c r="X13" s="51"/>
      <c r="Y13" s="51"/>
      <c r="Z13" s="141"/>
      <c r="AA13" s="142"/>
      <c r="AB13" s="143"/>
      <c r="AC13" s="143"/>
      <c r="AD13" s="144"/>
      <c r="AE13" s="144"/>
      <c r="AF13" s="144"/>
      <c r="AG13" s="144"/>
      <c r="AH13" s="144"/>
      <c r="AJ13" s="51"/>
      <c r="AK13" s="141"/>
      <c r="AL13" s="142"/>
      <c r="AM13" s="143"/>
      <c r="AN13" s="143"/>
      <c r="AO13" s="145"/>
      <c r="AP13" s="144"/>
      <c r="AQ13" s="144"/>
      <c r="AR13" s="144"/>
      <c r="AS13" s="144"/>
      <c r="AT13" s="51"/>
      <c r="AU13" s="141"/>
      <c r="AV13" s="142"/>
      <c r="AW13" s="143"/>
      <c r="AX13" s="143"/>
      <c r="AY13" s="145"/>
      <c r="AZ13" s="144"/>
      <c r="BA13" s="144"/>
      <c r="BB13" s="144"/>
    </row>
    <row r="14" spans="1:55" s="53" customFormat="1" ht="23.65" customHeight="1">
      <c r="A14" s="146">
        <v>11</v>
      </c>
      <c r="B14" s="59"/>
      <c r="C14" s="107"/>
      <c r="D14" s="108" t="s">
        <v>61</v>
      </c>
      <c r="E14" s="333" t="s">
        <v>62</v>
      </c>
      <c r="F14" s="334"/>
      <c r="G14" s="305" t="s">
        <v>38</v>
      </c>
      <c r="H14" s="304"/>
      <c r="I14" s="306">
        <v>220</v>
      </c>
      <c r="J14" s="306">
        <v>255</v>
      </c>
      <c r="K14" s="306">
        <v>204</v>
      </c>
      <c r="L14" s="308">
        <v>196</v>
      </c>
      <c r="M14" s="306">
        <v>239</v>
      </c>
      <c r="N14" s="308">
        <v>194</v>
      </c>
      <c r="O14" s="353">
        <v>194</v>
      </c>
      <c r="P14" s="353">
        <v>201</v>
      </c>
      <c r="Q14" s="354">
        <v>174</v>
      </c>
      <c r="R14" s="353">
        <v>225</v>
      </c>
      <c r="S14" s="355">
        <f t="shared" si="0"/>
        <v>2102</v>
      </c>
      <c r="T14" s="352">
        <f t="shared" si="1"/>
        <v>2102</v>
      </c>
      <c r="U14" s="338">
        <f t="shared" si="2"/>
        <v>210.2</v>
      </c>
      <c r="V14" s="62">
        <f t="shared" si="3"/>
        <v>-63</v>
      </c>
      <c r="W14" s="147">
        <f t="shared" si="4"/>
        <v>255</v>
      </c>
      <c r="X14" s="51"/>
      <c r="Y14" s="51"/>
      <c r="Z14" s="148"/>
      <c r="AA14" s="142"/>
      <c r="AB14" s="149"/>
      <c r="AC14" s="149"/>
      <c r="AD14" s="150"/>
      <c r="AE14" s="150"/>
      <c r="AF14" s="150"/>
      <c r="AG14" s="151"/>
      <c r="AH14" s="151"/>
      <c r="AJ14" s="51"/>
      <c r="AK14" s="148"/>
      <c r="AL14" s="142"/>
      <c r="AM14" s="149"/>
      <c r="AN14" s="149"/>
      <c r="AO14" s="150"/>
      <c r="AP14" s="150"/>
      <c r="AQ14" s="150"/>
      <c r="AR14" s="151"/>
      <c r="AS14" s="151"/>
      <c r="AT14" s="51"/>
      <c r="AU14" s="148"/>
      <c r="AV14" s="142"/>
      <c r="AW14" s="149"/>
      <c r="AX14" s="149"/>
      <c r="AY14" s="150"/>
      <c r="AZ14" s="150"/>
      <c r="BA14" s="150"/>
      <c r="BB14" s="151"/>
    </row>
    <row r="15" spans="1:55" ht="23.65" customHeight="1">
      <c r="A15" s="146">
        <v>12</v>
      </c>
      <c r="B15" s="59"/>
      <c r="C15" s="60"/>
      <c r="D15" s="61" t="s">
        <v>63</v>
      </c>
      <c r="E15" s="333" t="s">
        <v>64</v>
      </c>
      <c r="F15" s="309"/>
      <c r="G15" s="310" t="s">
        <v>38</v>
      </c>
      <c r="H15" s="311"/>
      <c r="I15" s="306">
        <v>221</v>
      </c>
      <c r="J15" s="308">
        <v>179</v>
      </c>
      <c r="K15" s="308">
        <v>174</v>
      </c>
      <c r="L15" s="306">
        <v>201</v>
      </c>
      <c r="M15" s="306">
        <v>224</v>
      </c>
      <c r="N15" s="308">
        <v>299</v>
      </c>
      <c r="O15" s="353">
        <v>215</v>
      </c>
      <c r="P15" s="353">
        <v>214</v>
      </c>
      <c r="Q15" s="354">
        <v>151</v>
      </c>
      <c r="R15" s="353">
        <v>223</v>
      </c>
      <c r="S15" s="355">
        <f t="shared" si="0"/>
        <v>2101</v>
      </c>
      <c r="T15" s="337">
        <f t="shared" si="1"/>
        <v>2101</v>
      </c>
      <c r="U15" s="338">
        <f t="shared" si="2"/>
        <v>210.1</v>
      </c>
      <c r="V15" s="62">
        <f t="shared" si="3"/>
        <v>-64</v>
      </c>
      <c r="W15" s="147">
        <f t="shared" si="4"/>
        <v>299</v>
      </c>
      <c r="X15" s="51"/>
      <c r="Y15" s="51"/>
      <c r="Z15" s="152"/>
      <c r="AA15" s="142"/>
      <c r="AB15" s="149"/>
      <c r="AC15" s="149"/>
      <c r="AD15" s="150"/>
      <c r="AE15" s="150"/>
      <c r="AF15" s="150"/>
      <c r="AG15" s="153"/>
      <c r="AH15" s="153"/>
      <c r="AJ15" s="51"/>
      <c r="AK15" s="152"/>
      <c r="AL15" s="154"/>
      <c r="AM15" s="149"/>
      <c r="AN15" s="149"/>
      <c r="AO15" s="150"/>
      <c r="AP15" s="150"/>
      <c r="AQ15" s="150"/>
      <c r="AR15" s="153"/>
      <c r="AS15" s="153"/>
      <c r="AT15" s="51"/>
      <c r="AU15" s="152"/>
      <c r="AV15" s="142"/>
      <c r="AW15" s="149"/>
      <c r="AX15" s="149"/>
      <c r="AY15" s="150"/>
      <c r="AZ15" s="150"/>
      <c r="BA15" s="150"/>
      <c r="BB15" s="153"/>
    </row>
    <row r="16" spans="1:55" ht="23.65" customHeight="1">
      <c r="A16" s="146">
        <v>13</v>
      </c>
      <c r="B16" s="59"/>
      <c r="C16" s="107"/>
      <c r="D16" s="108" t="s">
        <v>65</v>
      </c>
      <c r="E16" s="333" t="s">
        <v>66</v>
      </c>
      <c r="F16" s="309"/>
      <c r="G16" s="310" t="s">
        <v>38</v>
      </c>
      <c r="H16" s="311"/>
      <c r="I16" s="306">
        <v>237</v>
      </c>
      <c r="J16" s="306">
        <v>247</v>
      </c>
      <c r="K16" s="306">
        <v>212</v>
      </c>
      <c r="L16" s="306">
        <v>216</v>
      </c>
      <c r="M16" s="308">
        <v>198</v>
      </c>
      <c r="N16" s="308">
        <v>182</v>
      </c>
      <c r="O16" s="353">
        <v>223</v>
      </c>
      <c r="P16" s="354">
        <v>162</v>
      </c>
      <c r="Q16" s="354">
        <v>188</v>
      </c>
      <c r="R16" s="354">
        <v>171</v>
      </c>
      <c r="S16" s="357">
        <f t="shared" si="0"/>
        <v>2036</v>
      </c>
      <c r="T16" s="352">
        <f t="shared" si="1"/>
        <v>2036</v>
      </c>
      <c r="U16" s="338">
        <f t="shared" si="2"/>
        <v>203.6</v>
      </c>
      <c r="V16" s="62">
        <f t="shared" si="3"/>
        <v>-129</v>
      </c>
      <c r="W16" s="147">
        <f t="shared" si="4"/>
        <v>247</v>
      </c>
      <c r="X16" s="51"/>
      <c r="Y16" s="51"/>
      <c r="Z16" s="155"/>
      <c r="AA16" s="156"/>
      <c r="AB16" s="156"/>
      <c r="AC16" s="156"/>
      <c r="AD16" s="156"/>
      <c r="AE16" s="156"/>
      <c r="AF16" s="156"/>
      <c r="AG16" s="156"/>
      <c r="AH16" s="156"/>
      <c r="AJ16" s="51"/>
      <c r="AK16" s="155"/>
      <c r="AL16" s="156"/>
      <c r="AM16" s="156"/>
      <c r="AN16" s="156"/>
      <c r="AO16" s="156"/>
      <c r="AP16" s="156"/>
      <c r="AQ16" s="156"/>
      <c r="AR16" s="156"/>
      <c r="AS16" s="156"/>
      <c r="AT16" s="51"/>
      <c r="AU16" s="155"/>
      <c r="AV16" s="156"/>
      <c r="AW16" s="156"/>
      <c r="AX16" s="156"/>
      <c r="AY16" s="156"/>
      <c r="AZ16" s="156"/>
      <c r="BA16" s="156"/>
      <c r="BB16" s="156"/>
    </row>
  </sheetData>
  <mergeCells count="3">
    <mergeCell ref="A2:G2"/>
    <mergeCell ref="AB2:AH2"/>
    <mergeCell ref="AM2:AS2"/>
  </mergeCells>
  <conditionalFormatting sqref="I16:N16">
    <cfRule type="cellIs" dxfId="2" priority="3" operator="greaterThanOrEqual">
      <formula>200</formula>
    </cfRule>
  </conditionalFormatting>
  <conditionalFormatting sqref="I4:R11 I13:R16 I12:N12">
    <cfRule type="cellIs" dxfId="1" priority="4" operator="greaterThanOrEqual">
      <formula>200</formula>
    </cfRule>
  </conditionalFormatting>
  <pageMargins left="0.196527777777778" right="0.15763888888888899" top="0.62986111111111098" bottom="0.35416666666666702" header="0.196527777777778" footer="0.51180555555555496"/>
  <pageSetup paperSize="0" scale="0" firstPageNumber="0" orientation="portrait" usePrinterDefaults="0" horizontalDpi="0" verticalDpi="0" copies="0"/>
  <headerFooter>
    <oddHeader>&amp;C&amp;D / &amp;T&amp;R&amp;F</oddHeader>
  </headerFooter>
  <colBreaks count="1" manualBreakCount="1">
    <brk id="24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MK29"/>
  <sheetViews>
    <sheetView zoomScale="80" zoomScaleNormal="80" workbookViewId="0">
      <selection activeCell="P6" sqref="P6"/>
    </sheetView>
  </sheetViews>
  <sheetFormatPr defaultRowHeight="15.75"/>
  <cols>
    <col min="1" max="1" width="7.28515625" style="10"/>
    <col min="2" max="3" width="4.7109375" style="10"/>
    <col min="4" max="4" width="4.140625" style="164"/>
    <col min="5" max="5" width="31.28515625" style="165"/>
    <col min="6" max="6" width="1.7109375" style="165"/>
    <col min="7" max="7" width="17.42578125" style="12"/>
    <col min="8" max="8" width="8.28515625" style="12"/>
    <col min="9" max="9" width="9" style="10"/>
    <col min="10" max="10" width="9.28515625" style="10"/>
    <col min="11" max="11" width="8" style="164"/>
    <col min="12" max="12" width="9.85546875" style="164"/>
    <col min="13" max="13" width="9.28515625" style="164"/>
    <col min="14" max="14" width="9.42578125" style="164"/>
    <col min="15" max="18" width="8" style="164"/>
    <col min="19" max="19" width="10.7109375" style="164"/>
    <col min="20" max="20" width="17.28515625" style="164"/>
    <col min="21" max="21" width="11.7109375" style="164"/>
    <col min="22" max="22" width="9.85546875" style="16"/>
    <col min="23" max="23" width="8.5703125" style="16"/>
    <col min="24" max="1025" width="12.7109375" style="166"/>
  </cols>
  <sheetData>
    <row r="1" spans="1:1024" s="167" customFormat="1" ht="70.7" customHeight="1">
      <c r="U1" s="168"/>
      <c r="V1" s="168"/>
      <c r="W1" s="168"/>
    </row>
    <row r="2" spans="1:1024" ht="20.25">
      <c r="A2" s="5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169"/>
      <c r="M2" s="169"/>
      <c r="N2" s="169"/>
      <c r="O2" s="169"/>
      <c r="P2" s="169"/>
      <c r="Q2" s="169"/>
      <c r="R2" s="169"/>
      <c r="S2"/>
      <c r="T2"/>
      <c r="U2" s="168"/>
      <c r="V2" s="168"/>
      <c r="W2" s="170">
        <f>MAX(I4:N9)</f>
        <v>300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84" customFormat="1" ht="39" customHeight="1" thickBot="1">
      <c r="A3" s="171" t="s">
        <v>4</v>
      </c>
      <c r="B3" s="172" t="s">
        <v>5</v>
      </c>
      <c r="C3" s="173" t="s">
        <v>6</v>
      </c>
      <c r="D3" s="174" t="s">
        <v>7</v>
      </c>
      <c r="E3" s="175" t="s">
        <v>8</v>
      </c>
      <c r="F3" s="176"/>
      <c r="G3" s="175" t="s">
        <v>9</v>
      </c>
      <c r="H3" s="175" t="s">
        <v>10</v>
      </c>
      <c r="I3" s="177" t="s">
        <v>11</v>
      </c>
      <c r="J3" s="177" t="s">
        <v>12</v>
      </c>
      <c r="K3" s="178" t="s">
        <v>13</v>
      </c>
      <c r="L3" s="178" t="s">
        <v>14</v>
      </c>
      <c r="M3" s="178" t="s">
        <v>15</v>
      </c>
      <c r="N3" s="178" t="s">
        <v>16</v>
      </c>
      <c r="O3" s="179" t="s">
        <v>17</v>
      </c>
      <c r="P3" s="179" t="s">
        <v>18</v>
      </c>
      <c r="Q3" s="179" t="s">
        <v>19</v>
      </c>
      <c r="R3" s="179" t="s">
        <v>20</v>
      </c>
      <c r="S3" s="180" t="s">
        <v>21</v>
      </c>
      <c r="T3" s="181" t="s">
        <v>22</v>
      </c>
      <c r="U3" s="182" t="s">
        <v>23</v>
      </c>
      <c r="V3" s="178" t="s">
        <v>24</v>
      </c>
      <c r="W3" s="183" t="s">
        <v>25</v>
      </c>
    </row>
    <row r="4" spans="1:1024" ht="21.6" customHeight="1">
      <c r="A4" s="185">
        <v>1</v>
      </c>
      <c r="B4" s="186"/>
      <c r="C4" s="187"/>
      <c r="D4" s="187"/>
      <c r="E4" s="303" t="s">
        <v>32</v>
      </c>
      <c r="F4" s="304"/>
      <c r="G4" s="305" t="s">
        <v>33</v>
      </c>
      <c r="H4" s="304"/>
      <c r="I4" s="306">
        <v>238</v>
      </c>
      <c r="J4" s="306">
        <v>226</v>
      </c>
      <c r="K4" s="306">
        <v>257</v>
      </c>
      <c r="L4" s="307">
        <v>300</v>
      </c>
      <c r="M4" s="306">
        <v>246</v>
      </c>
      <c r="N4" s="308">
        <v>194</v>
      </c>
      <c r="O4" s="188"/>
      <c r="P4" s="188"/>
      <c r="Q4" s="188"/>
      <c r="R4" s="188"/>
      <c r="S4" s="189">
        <f t="shared" ref="S4:S29" si="0">SUM(I4:N4)</f>
        <v>1461</v>
      </c>
      <c r="T4" s="190">
        <f>COUNT(I4:N4)*H4+S4</f>
        <v>1461</v>
      </c>
      <c r="U4" s="191">
        <f t="shared" ref="U4:U29" si="1">IF(T4,AVERAGE(I4:N4),0)</f>
        <v>243.5</v>
      </c>
      <c r="V4" s="192">
        <f>T4-T$16</f>
        <v>204</v>
      </c>
      <c r="W4" s="193">
        <f t="shared" ref="W4:W29" si="2">MAX(I4:N4)</f>
        <v>300</v>
      </c>
    </row>
    <row r="5" spans="1:1024" ht="21.6" customHeight="1">
      <c r="A5" s="185">
        <v>2</v>
      </c>
      <c r="B5" s="186"/>
      <c r="C5" s="187"/>
      <c r="D5" s="187"/>
      <c r="E5" s="303" t="s">
        <v>29</v>
      </c>
      <c r="F5" s="304"/>
      <c r="G5" s="305" t="s">
        <v>30</v>
      </c>
      <c r="H5" s="304"/>
      <c r="I5" s="306">
        <v>202</v>
      </c>
      <c r="J5" s="306">
        <v>267</v>
      </c>
      <c r="K5" s="306">
        <v>266</v>
      </c>
      <c r="L5" s="306">
        <v>246</v>
      </c>
      <c r="M5" s="306">
        <v>246</v>
      </c>
      <c r="N5" s="308">
        <v>197</v>
      </c>
      <c r="O5" s="188"/>
      <c r="P5" s="188"/>
      <c r="Q5" s="188"/>
      <c r="R5" s="188"/>
      <c r="S5" s="189">
        <f t="shared" si="0"/>
        <v>1424</v>
      </c>
      <c r="T5" s="190">
        <f>COUNT(I5:N5)*H5+S5</f>
        <v>1424</v>
      </c>
      <c r="U5" s="191">
        <f t="shared" si="1"/>
        <v>237.33333333333334</v>
      </c>
      <c r="V5" s="192">
        <f t="shared" ref="V5:V16" si="3">T5-T$16</f>
        <v>167</v>
      </c>
      <c r="W5" s="193">
        <f t="shared" si="2"/>
        <v>267</v>
      </c>
    </row>
    <row r="6" spans="1:1024" ht="21.6" customHeight="1">
      <c r="A6" s="185">
        <v>3</v>
      </c>
      <c r="B6" s="186"/>
      <c r="C6" s="187"/>
      <c r="D6" s="187"/>
      <c r="E6" s="303" t="s">
        <v>37</v>
      </c>
      <c r="F6" s="309"/>
      <c r="G6" s="310" t="s">
        <v>38</v>
      </c>
      <c r="H6" s="311"/>
      <c r="I6" s="306">
        <v>263</v>
      </c>
      <c r="J6" s="306">
        <v>233</v>
      </c>
      <c r="K6" s="306">
        <v>225</v>
      </c>
      <c r="L6" s="306">
        <v>258</v>
      </c>
      <c r="M6" s="308">
        <v>173</v>
      </c>
      <c r="N6" s="306">
        <v>222</v>
      </c>
      <c r="O6" s="188"/>
      <c r="P6" s="188"/>
      <c r="Q6" s="188"/>
      <c r="R6" s="188"/>
      <c r="S6" s="189">
        <f t="shared" si="0"/>
        <v>1374</v>
      </c>
      <c r="T6" s="190">
        <f>COUNT(I6:N6)*H6+S6</f>
        <v>1374</v>
      </c>
      <c r="U6" s="191">
        <f t="shared" si="1"/>
        <v>229</v>
      </c>
      <c r="V6" s="192">
        <f t="shared" si="3"/>
        <v>117</v>
      </c>
      <c r="W6" s="193">
        <f t="shared" si="2"/>
        <v>263</v>
      </c>
    </row>
    <row r="7" spans="1:1024" ht="21.6" customHeight="1">
      <c r="A7" s="185">
        <v>4</v>
      </c>
      <c r="B7" s="186"/>
      <c r="C7" s="187"/>
      <c r="D7" s="187"/>
      <c r="E7" s="312" t="s">
        <v>53</v>
      </c>
      <c r="F7" s="304"/>
      <c r="G7" s="305" t="s">
        <v>33</v>
      </c>
      <c r="H7" s="304">
        <v>8</v>
      </c>
      <c r="I7" s="308">
        <v>181</v>
      </c>
      <c r="J7" s="306">
        <v>243</v>
      </c>
      <c r="K7" s="306">
        <v>237</v>
      </c>
      <c r="L7" s="306">
        <v>246</v>
      </c>
      <c r="M7" s="306">
        <v>210</v>
      </c>
      <c r="N7" s="306">
        <v>203</v>
      </c>
      <c r="O7" s="188"/>
      <c r="P7" s="188"/>
      <c r="Q7" s="188"/>
      <c r="R7" s="188"/>
      <c r="S7" s="189">
        <f t="shared" si="0"/>
        <v>1320</v>
      </c>
      <c r="T7" s="190">
        <f>COUNT(I7:N7)*H7+S7</f>
        <v>1368</v>
      </c>
      <c r="U7" s="191">
        <f t="shared" si="1"/>
        <v>220</v>
      </c>
      <c r="V7" s="192">
        <f t="shared" si="3"/>
        <v>111</v>
      </c>
      <c r="W7" s="193">
        <f t="shared" si="2"/>
        <v>246</v>
      </c>
    </row>
    <row r="8" spans="1:1024" ht="21.6" customHeight="1">
      <c r="A8" s="185">
        <v>5</v>
      </c>
      <c r="B8" s="186"/>
      <c r="C8" s="187"/>
      <c r="D8" s="187"/>
      <c r="E8" s="303" t="s">
        <v>44</v>
      </c>
      <c r="F8" s="313"/>
      <c r="G8" s="314" t="s">
        <v>38</v>
      </c>
      <c r="H8" s="314"/>
      <c r="I8" s="306">
        <v>238</v>
      </c>
      <c r="J8" s="308">
        <v>189</v>
      </c>
      <c r="K8" s="306">
        <v>289</v>
      </c>
      <c r="L8" s="306">
        <v>247</v>
      </c>
      <c r="M8" s="308">
        <v>199</v>
      </c>
      <c r="N8" s="306">
        <v>201</v>
      </c>
      <c r="O8" s="194"/>
      <c r="P8" s="188"/>
      <c r="Q8" s="188"/>
      <c r="R8" s="188"/>
      <c r="S8" s="189">
        <f t="shared" si="0"/>
        <v>1363</v>
      </c>
      <c r="T8" s="190">
        <f>SUM(I8:N8)</f>
        <v>1363</v>
      </c>
      <c r="U8" s="195">
        <f t="shared" si="1"/>
        <v>227.16666666666666</v>
      </c>
      <c r="V8" s="192">
        <f t="shared" si="3"/>
        <v>106</v>
      </c>
      <c r="W8" s="192">
        <f t="shared" si="2"/>
        <v>289</v>
      </c>
    </row>
    <row r="9" spans="1:1024" ht="21.6" customHeight="1">
      <c r="A9" s="185">
        <v>6</v>
      </c>
      <c r="B9" s="186"/>
      <c r="C9" s="187"/>
      <c r="D9" s="187"/>
      <c r="E9" s="303" t="s">
        <v>46</v>
      </c>
      <c r="F9" s="304"/>
      <c r="G9" s="305" t="s">
        <v>33</v>
      </c>
      <c r="H9" s="304"/>
      <c r="I9" s="306">
        <v>232</v>
      </c>
      <c r="J9" s="306">
        <v>237</v>
      </c>
      <c r="K9" s="306">
        <v>265</v>
      </c>
      <c r="L9" s="306">
        <v>266</v>
      </c>
      <c r="M9" s="308">
        <v>188</v>
      </c>
      <c r="N9" s="308">
        <v>166</v>
      </c>
      <c r="O9" s="188"/>
      <c r="P9" s="188"/>
      <c r="Q9" s="188"/>
      <c r="R9" s="188"/>
      <c r="S9" s="189">
        <f t="shared" si="0"/>
        <v>1354</v>
      </c>
      <c r="T9" s="190">
        <f t="shared" ref="T9:T29" si="4">COUNT(I9:N9)*H9+S9</f>
        <v>1354</v>
      </c>
      <c r="U9" s="191">
        <f t="shared" si="1"/>
        <v>225.66666666666666</v>
      </c>
      <c r="V9" s="192">
        <f t="shared" si="3"/>
        <v>97</v>
      </c>
      <c r="W9" s="193">
        <f t="shared" si="2"/>
        <v>266</v>
      </c>
    </row>
    <row r="10" spans="1:1024" ht="21.6" customHeight="1">
      <c r="A10" s="185">
        <v>7</v>
      </c>
      <c r="B10" s="186"/>
      <c r="C10" s="187"/>
      <c r="D10" s="187"/>
      <c r="E10" s="303" t="s">
        <v>40</v>
      </c>
      <c r="F10" s="304"/>
      <c r="G10" s="305" t="s">
        <v>38</v>
      </c>
      <c r="H10" s="304"/>
      <c r="I10" s="306">
        <v>257</v>
      </c>
      <c r="J10" s="306">
        <v>213</v>
      </c>
      <c r="K10" s="306">
        <v>277</v>
      </c>
      <c r="L10" s="306">
        <v>203</v>
      </c>
      <c r="M10" s="306">
        <v>201</v>
      </c>
      <c r="N10" s="308">
        <v>176</v>
      </c>
      <c r="O10" s="188"/>
      <c r="P10" s="188"/>
      <c r="Q10" s="188"/>
      <c r="R10" s="188"/>
      <c r="S10" s="189">
        <f t="shared" si="0"/>
        <v>1327</v>
      </c>
      <c r="T10" s="190">
        <f t="shared" si="4"/>
        <v>1327</v>
      </c>
      <c r="U10" s="191">
        <f t="shared" si="1"/>
        <v>221.16666666666666</v>
      </c>
      <c r="V10" s="192">
        <f t="shared" si="3"/>
        <v>70</v>
      </c>
      <c r="W10" s="193">
        <f t="shared" si="2"/>
        <v>277</v>
      </c>
    </row>
    <row r="11" spans="1:1024" ht="21.6" customHeight="1">
      <c r="A11" s="185">
        <v>8</v>
      </c>
      <c r="B11" s="186"/>
      <c r="C11" s="187"/>
      <c r="D11" s="187"/>
      <c r="E11" s="303" t="s">
        <v>42</v>
      </c>
      <c r="F11" s="309"/>
      <c r="G11" s="310" t="s">
        <v>33</v>
      </c>
      <c r="H11" s="311"/>
      <c r="I11" s="306">
        <v>236</v>
      </c>
      <c r="J11" s="306">
        <v>228</v>
      </c>
      <c r="K11" s="308">
        <v>193</v>
      </c>
      <c r="L11" s="306">
        <v>235</v>
      </c>
      <c r="M11" s="308">
        <v>192</v>
      </c>
      <c r="N11" s="306">
        <v>229</v>
      </c>
      <c r="O11" s="188"/>
      <c r="P11" s="188"/>
      <c r="Q11" s="188"/>
      <c r="R11" s="188"/>
      <c r="S11" s="189">
        <f t="shared" si="0"/>
        <v>1313</v>
      </c>
      <c r="T11" s="190">
        <f t="shared" si="4"/>
        <v>1313</v>
      </c>
      <c r="U11" s="191">
        <f t="shared" si="1"/>
        <v>218.83333333333334</v>
      </c>
      <c r="V11" s="192">
        <f t="shared" si="3"/>
        <v>56</v>
      </c>
      <c r="W11" s="193">
        <f t="shared" si="2"/>
        <v>236</v>
      </c>
    </row>
    <row r="12" spans="1:1024" ht="21.6" customHeight="1">
      <c r="A12" s="185">
        <v>9</v>
      </c>
      <c r="B12" s="186"/>
      <c r="C12" s="187"/>
      <c r="D12" s="187"/>
      <c r="E12" s="303" t="s">
        <v>50</v>
      </c>
      <c r="F12" s="304"/>
      <c r="G12" s="305" t="s">
        <v>51</v>
      </c>
      <c r="H12" s="304"/>
      <c r="I12" s="306">
        <v>264</v>
      </c>
      <c r="J12" s="306">
        <v>200</v>
      </c>
      <c r="K12" s="306">
        <v>210</v>
      </c>
      <c r="L12" s="306">
        <v>247</v>
      </c>
      <c r="M12" s="306">
        <v>213</v>
      </c>
      <c r="N12" s="308">
        <v>174</v>
      </c>
      <c r="O12" s="188"/>
      <c r="P12" s="188"/>
      <c r="Q12" s="188"/>
      <c r="R12" s="188"/>
      <c r="S12" s="189">
        <f t="shared" si="0"/>
        <v>1308</v>
      </c>
      <c r="T12" s="190">
        <f t="shared" si="4"/>
        <v>1308</v>
      </c>
      <c r="U12" s="191">
        <f t="shared" si="1"/>
        <v>218</v>
      </c>
      <c r="V12" s="192">
        <f t="shared" si="3"/>
        <v>51</v>
      </c>
      <c r="W12" s="193">
        <f t="shared" si="2"/>
        <v>264</v>
      </c>
    </row>
    <row r="13" spans="1:1024" ht="21.6" customHeight="1">
      <c r="A13" s="185">
        <v>10</v>
      </c>
      <c r="B13" s="186"/>
      <c r="C13" s="187"/>
      <c r="D13" s="187"/>
      <c r="E13" s="303" t="s">
        <v>62</v>
      </c>
      <c r="F13" s="309"/>
      <c r="G13" s="310" t="s">
        <v>38</v>
      </c>
      <c r="H13" s="311"/>
      <c r="I13" s="306">
        <v>220</v>
      </c>
      <c r="J13" s="306">
        <v>255</v>
      </c>
      <c r="K13" s="306">
        <v>204</v>
      </c>
      <c r="L13" s="308">
        <v>196</v>
      </c>
      <c r="M13" s="306">
        <v>239</v>
      </c>
      <c r="N13" s="308">
        <v>194</v>
      </c>
      <c r="O13" s="188"/>
      <c r="P13" s="188"/>
      <c r="Q13" s="188"/>
      <c r="R13" s="188"/>
      <c r="S13" s="189">
        <f t="shared" si="0"/>
        <v>1308</v>
      </c>
      <c r="T13" s="190">
        <f t="shared" si="4"/>
        <v>1308</v>
      </c>
      <c r="U13" s="191">
        <f t="shared" si="1"/>
        <v>218</v>
      </c>
      <c r="V13" s="192">
        <f t="shared" si="3"/>
        <v>51</v>
      </c>
      <c r="W13" s="193">
        <f t="shared" si="2"/>
        <v>255</v>
      </c>
    </row>
    <row r="14" spans="1:1024" ht="21.6" customHeight="1">
      <c r="A14" s="185">
        <v>11</v>
      </c>
      <c r="B14" s="196"/>
      <c r="C14" s="197"/>
      <c r="D14" s="197"/>
      <c r="E14" s="303" t="s">
        <v>64</v>
      </c>
      <c r="F14" s="304"/>
      <c r="G14" s="305" t="s">
        <v>38</v>
      </c>
      <c r="H14" s="304"/>
      <c r="I14" s="306">
        <v>221</v>
      </c>
      <c r="J14" s="308">
        <v>179</v>
      </c>
      <c r="K14" s="308">
        <v>174</v>
      </c>
      <c r="L14" s="306">
        <v>201</v>
      </c>
      <c r="M14" s="308">
        <v>224</v>
      </c>
      <c r="N14" s="306">
        <v>299</v>
      </c>
      <c r="O14" s="198"/>
      <c r="P14" s="198"/>
      <c r="Q14" s="198"/>
      <c r="R14" s="198"/>
      <c r="S14" s="189">
        <f t="shared" si="0"/>
        <v>1298</v>
      </c>
      <c r="T14" s="190">
        <f t="shared" si="4"/>
        <v>1298</v>
      </c>
      <c r="U14" s="191">
        <f t="shared" si="1"/>
        <v>216.33333333333334</v>
      </c>
      <c r="V14" s="192">
        <f t="shared" si="3"/>
        <v>41</v>
      </c>
      <c r="W14" s="193">
        <f t="shared" si="2"/>
        <v>299</v>
      </c>
    </row>
    <row r="15" spans="1:1024" ht="21.6" customHeight="1">
      <c r="A15" s="185">
        <v>12</v>
      </c>
      <c r="B15" s="196"/>
      <c r="C15" s="197"/>
      <c r="D15" s="197"/>
      <c r="E15" s="303" t="s">
        <v>66</v>
      </c>
      <c r="F15" s="309"/>
      <c r="G15" s="310" t="s">
        <v>38</v>
      </c>
      <c r="H15" s="311"/>
      <c r="I15" s="306">
        <v>237</v>
      </c>
      <c r="J15" s="306">
        <v>247</v>
      </c>
      <c r="K15" s="306">
        <v>212</v>
      </c>
      <c r="L15" s="306">
        <v>216</v>
      </c>
      <c r="M15" s="308">
        <v>198</v>
      </c>
      <c r="N15" s="308">
        <v>182</v>
      </c>
      <c r="O15" s="188"/>
      <c r="P15" s="188"/>
      <c r="Q15" s="301"/>
      <c r="R15" s="302"/>
      <c r="S15" s="189">
        <f t="shared" si="0"/>
        <v>1292</v>
      </c>
      <c r="T15" s="190">
        <f t="shared" si="4"/>
        <v>1292</v>
      </c>
      <c r="U15" s="191">
        <f t="shared" si="1"/>
        <v>215.33333333333334</v>
      </c>
      <c r="V15" s="192">
        <f t="shared" si="3"/>
        <v>35</v>
      </c>
      <c r="W15" s="193">
        <f t="shared" si="2"/>
        <v>247</v>
      </c>
    </row>
    <row r="16" spans="1:1024" ht="21.6" customHeight="1" thickBot="1">
      <c r="A16" s="199">
        <v>13</v>
      </c>
      <c r="B16" s="200"/>
      <c r="C16" s="201"/>
      <c r="D16" s="201"/>
      <c r="E16" s="315" t="s">
        <v>60</v>
      </c>
      <c r="F16" s="316"/>
      <c r="G16" s="317" t="s">
        <v>51</v>
      </c>
      <c r="H16" s="316"/>
      <c r="I16" s="318">
        <v>169</v>
      </c>
      <c r="J16" s="319">
        <v>257</v>
      </c>
      <c r="K16" s="318">
        <v>187</v>
      </c>
      <c r="L16" s="319">
        <v>221</v>
      </c>
      <c r="M16" s="319">
        <v>221</v>
      </c>
      <c r="N16" s="319">
        <v>202</v>
      </c>
      <c r="O16" s="202"/>
      <c r="P16" s="202"/>
      <c r="Q16" s="202"/>
      <c r="R16" s="202"/>
      <c r="S16" s="203">
        <f t="shared" si="0"/>
        <v>1257</v>
      </c>
      <c r="T16" s="204">
        <f t="shared" si="4"/>
        <v>1257</v>
      </c>
      <c r="U16" s="205">
        <f t="shared" si="1"/>
        <v>209.5</v>
      </c>
      <c r="V16" s="206">
        <v>0</v>
      </c>
      <c r="W16" s="207">
        <f t="shared" si="2"/>
        <v>257</v>
      </c>
    </row>
    <row r="17" spans="1:23" ht="21.6" customHeight="1" thickTop="1">
      <c r="A17" s="208">
        <v>14</v>
      </c>
      <c r="B17" s="209"/>
      <c r="C17" s="210"/>
      <c r="D17" s="210"/>
      <c r="E17" s="320" t="s">
        <v>74</v>
      </c>
      <c r="F17" s="321"/>
      <c r="G17" s="322" t="s">
        <v>33</v>
      </c>
      <c r="H17" s="321"/>
      <c r="I17" s="323">
        <v>194</v>
      </c>
      <c r="J17" s="324">
        <v>215</v>
      </c>
      <c r="K17" s="324">
        <v>227</v>
      </c>
      <c r="L17" s="324">
        <v>220</v>
      </c>
      <c r="M17" s="324">
        <v>205</v>
      </c>
      <c r="N17" s="323">
        <v>158</v>
      </c>
      <c r="O17" s="211"/>
      <c r="P17" s="211"/>
      <c r="Q17" s="211"/>
      <c r="R17" s="211"/>
      <c r="S17" s="189">
        <f t="shared" si="0"/>
        <v>1219</v>
      </c>
      <c r="T17" s="190">
        <f t="shared" si="4"/>
        <v>1219</v>
      </c>
      <c r="U17" s="191">
        <f t="shared" si="1"/>
        <v>203.16666666666666</v>
      </c>
      <c r="V17" s="192">
        <f>T17-T$16</f>
        <v>-38</v>
      </c>
      <c r="W17" s="193">
        <f t="shared" si="2"/>
        <v>227</v>
      </c>
    </row>
    <row r="18" spans="1:23" ht="21.6" customHeight="1">
      <c r="A18" s="208">
        <v>15</v>
      </c>
      <c r="B18" s="209"/>
      <c r="C18" s="210"/>
      <c r="D18" s="210"/>
      <c r="E18" s="320" t="s">
        <v>75</v>
      </c>
      <c r="F18" s="321"/>
      <c r="G18" s="322" t="s">
        <v>51</v>
      </c>
      <c r="H18" s="321"/>
      <c r="I18" s="323">
        <v>137</v>
      </c>
      <c r="J18" s="324">
        <v>224</v>
      </c>
      <c r="K18" s="323">
        <v>183</v>
      </c>
      <c r="L18" s="324">
        <v>205</v>
      </c>
      <c r="M18" s="324">
        <v>256</v>
      </c>
      <c r="N18" s="324">
        <v>211</v>
      </c>
      <c r="O18" s="211"/>
      <c r="P18" s="211"/>
      <c r="Q18" s="191"/>
      <c r="R18" s="193"/>
      <c r="S18" s="189">
        <f t="shared" si="0"/>
        <v>1216</v>
      </c>
      <c r="T18" s="190">
        <f t="shared" si="4"/>
        <v>1216</v>
      </c>
      <c r="U18" s="191">
        <f t="shared" si="1"/>
        <v>202.66666666666666</v>
      </c>
      <c r="V18" s="192">
        <f t="shared" ref="V18:V28" si="5">T18-T$16</f>
        <v>-41</v>
      </c>
      <c r="W18" s="193">
        <f t="shared" si="2"/>
        <v>256</v>
      </c>
    </row>
    <row r="19" spans="1:23" ht="21.6" customHeight="1">
      <c r="A19" s="208">
        <v>16</v>
      </c>
      <c r="B19" s="209"/>
      <c r="C19" s="210"/>
      <c r="D19" s="210"/>
      <c r="E19" s="325" t="s">
        <v>76</v>
      </c>
      <c r="F19" s="321"/>
      <c r="G19" s="322" t="s">
        <v>51</v>
      </c>
      <c r="H19" s="321">
        <v>8</v>
      </c>
      <c r="I19" s="323">
        <v>161</v>
      </c>
      <c r="J19" s="323">
        <v>156</v>
      </c>
      <c r="K19" s="324">
        <v>210</v>
      </c>
      <c r="L19" s="324">
        <v>257</v>
      </c>
      <c r="M19" s="323">
        <v>137</v>
      </c>
      <c r="N19" s="324">
        <v>222</v>
      </c>
      <c r="O19" s="212"/>
      <c r="P19" s="212"/>
      <c r="Q19" s="212"/>
      <c r="R19" s="212"/>
      <c r="S19" s="189">
        <f t="shared" si="0"/>
        <v>1143</v>
      </c>
      <c r="T19" s="190">
        <f t="shared" si="4"/>
        <v>1191</v>
      </c>
      <c r="U19" s="191">
        <f t="shared" si="1"/>
        <v>190.5</v>
      </c>
      <c r="V19" s="192">
        <f t="shared" si="5"/>
        <v>-66</v>
      </c>
      <c r="W19" s="193">
        <f t="shared" si="2"/>
        <v>257</v>
      </c>
    </row>
    <row r="20" spans="1:23" ht="21.6" customHeight="1">
      <c r="A20" s="208">
        <v>17</v>
      </c>
      <c r="B20" s="209"/>
      <c r="C20" s="210"/>
      <c r="D20" s="210"/>
      <c r="E20" s="320" t="s">
        <v>77</v>
      </c>
      <c r="F20" s="321"/>
      <c r="G20" s="322" t="s">
        <v>51</v>
      </c>
      <c r="H20" s="321"/>
      <c r="I20" s="324">
        <v>209</v>
      </c>
      <c r="J20" s="324">
        <v>213</v>
      </c>
      <c r="K20" s="323">
        <v>189</v>
      </c>
      <c r="L20" s="323">
        <v>184</v>
      </c>
      <c r="M20" s="323">
        <v>182</v>
      </c>
      <c r="N20" s="324">
        <v>207</v>
      </c>
      <c r="O20" s="211"/>
      <c r="P20" s="211"/>
      <c r="Q20" s="191"/>
      <c r="R20" s="193"/>
      <c r="S20" s="189">
        <f t="shared" si="0"/>
        <v>1184</v>
      </c>
      <c r="T20" s="190">
        <f t="shared" si="4"/>
        <v>1184</v>
      </c>
      <c r="U20" s="191">
        <f t="shared" si="1"/>
        <v>197.33333333333334</v>
      </c>
      <c r="V20" s="192">
        <f t="shared" si="5"/>
        <v>-73</v>
      </c>
      <c r="W20" s="193">
        <f t="shared" si="2"/>
        <v>213</v>
      </c>
    </row>
    <row r="21" spans="1:23" ht="21.6" customHeight="1">
      <c r="A21" s="208">
        <v>18</v>
      </c>
      <c r="B21" s="213"/>
      <c r="C21" s="214"/>
      <c r="D21" s="214"/>
      <c r="E21" s="320" t="s">
        <v>78</v>
      </c>
      <c r="F21" s="321"/>
      <c r="G21" s="322" t="s">
        <v>51</v>
      </c>
      <c r="H21" s="321"/>
      <c r="I21" s="324">
        <v>212</v>
      </c>
      <c r="J21" s="324">
        <v>236</v>
      </c>
      <c r="K21" s="324">
        <v>226</v>
      </c>
      <c r="L21" s="323">
        <v>173</v>
      </c>
      <c r="M21" s="323">
        <v>164</v>
      </c>
      <c r="N21" s="323">
        <v>155</v>
      </c>
      <c r="O21" s="215"/>
      <c r="P21" s="215"/>
      <c r="Q21" s="215"/>
      <c r="R21" s="215"/>
      <c r="S21" s="189">
        <f t="shared" si="0"/>
        <v>1166</v>
      </c>
      <c r="T21" s="190">
        <f t="shared" si="4"/>
        <v>1166</v>
      </c>
      <c r="U21" s="191">
        <f t="shared" si="1"/>
        <v>194.33333333333334</v>
      </c>
      <c r="V21" s="192">
        <f t="shared" si="5"/>
        <v>-91</v>
      </c>
      <c r="W21" s="193">
        <f t="shared" si="2"/>
        <v>236</v>
      </c>
    </row>
    <row r="22" spans="1:23" ht="21.6" customHeight="1">
      <c r="A22" s="208">
        <v>19</v>
      </c>
      <c r="B22" s="216"/>
      <c r="C22" s="216"/>
      <c r="D22" s="216"/>
      <c r="E22" s="320" t="s">
        <v>79</v>
      </c>
      <c r="F22" s="321"/>
      <c r="G22" s="322" t="s">
        <v>80</v>
      </c>
      <c r="H22" s="321"/>
      <c r="I22" s="324">
        <v>201</v>
      </c>
      <c r="J22" s="323">
        <v>168</v>
      </c>
      <c r="K22" s="323">
        <v>236</v>
      </c>
      <c r="L22" s="324">
        <v>184</v>
      </c>
      <c r="M22" s="323">
        <v>195</v>
      </c>
      <c r="N22" s="323">
        <v>160</v>
      </c>
      <c r="O22" s="211"/>
      <c r="P22" s="211"/>
      <c r="Q22" s="211"/>
      <c r="R22" s="211"/>
      <c r="S22" s="189">
        <f t="shared" si="0"/>
        <v>1144</v>
      </c>
      <c r="T22" s="190">
        <f t="shared" si="4"/>
        <v>1144</v>
      </c>
      <c r="U22" s="191">
        <f t="shared" si="1"/>
        <v>190.66666666666666</v>
      </c>
      <c r="V22" s="192">
        <f t="shared" si="5"/>
        <v>-113</v>
      </c>
      <c r="W22" s="193">
        <f t="shared" si="2"/>
        <v>236</v>
      </c>
    </row>
    <row r="23" spans="1:23" ht="21.6" customHeight="1">
      <c r="A23" s="208">
        <v>20</v>
      </c>
      <c r="B23" s="216"/>
      <c r="C23" s="216"/>
      <c r="D23" s="216"/>
      <c r="E23" s="320" t="s">
        <v>81</v>
      </c>
      <c r="F23" s="321"/>
      <c r="G23" s="322" t="s">
        <v>33</v>
      </c>
      <c r="H23" s="321"/>
      <c r="I23" s="324">
        <v>227</v>
      </c>
      <c r="J23" s="323">
        <v>184</v>
      </c>
      <c r="K23" s="323">
        <v>179</v>
      </c>
      <c r="L23" s="323">
        <v>131</v>
      </c>
      <c r="M23" s="324">
        <v>231</v>
      </c>
      <c r="N23" s="323">
        <v>174</v>
      </c>
      <c r="O23" s="211"/>
      <c r="P23" s="211"/>
      <c r="Q23" s="211"/>
      <c r="R23" s="211"/>
      <c r="S23" s="189">
        <f t="shared" si="0"/>
        <v>1126</v>
      </c>
      <c r="T23" s="190">
        <f t="shared" si="4"/>
        <v>1126</v>
      </c>
      <c r="U23" s="191">
        <f t="shared" si="1"/>
        <v>187.66666666666666</v>
      </c>
      <c r="V23" s="192">
        <f t="shared" si="5"/>
        <v>-131</v>
      </c>
      <c r="W23" s="193">
        <f t="shared" si="2"/>
        <v>231</v>
      </c>
    </row>
    <row r="24" spans="1:23" ht="21.6" customHeight="1">
      <c r="A24" s="208">
        <v>21</v>
      </c>
      <c r="B24" s="216"/>
      <c r="C24" s="216"/>
      <c r="D24" s="216"/>
      <c r="E24" s="320" t="s">
        <v>82</v>
      </c>
      <c r="F24" s="321"/>
      <c r="G24" s="322" t="s">
        <v>69</v>
      </c>
      <c r="H24" s="321"/>
      <c r="I24" s="324">
        <v>205</v>
      </c>
      <c r="J24" s="323">
        <v>141</v>
      </c>
      <c r="K24" s="323">
        <v>185</v>
      </c>
      <c r="L24" s="324">
        <v>211</v>
      </c>
      <c r="M24" s="324">
        <v>203</v>
      </c>
      <c r="N24" s="323">
        <v>172</v>
      </c>
      <c r="O24" s="215"/>
      <c r="P24" s="215"/>
      <c r="Q24" s="215"/>
      <c r="R24" s="215"/>
      <c r="S24" s="189">
        <f t="shared" si="0"/>
        <v>1117</v>
      </c>
      <c r="T24" s="190">
        <f t="shared" si="4"/>
        <v>1117</v>
      </c>
      <c r="U24" s="191">
        <f t="shared" si="1"/>
        <v>186.16666666666666</v>
      </c>
      <c r="V24" s="192">
        <f t="shared" si="5"/>
        <v>-140</v>
      </c>
      <c r="W24" s="193">
        <f t="shared" si="2"/>
        <v>211</v>
      </c>
    </row>
    <row r="25" spans="1:23" ht="21.6" customHeight="1">
      <c r="A25" s="208">
        <v>22</v>
      </c>
      <c r="B25" s="216"/>
      <c r="C25" s="216"/>
      <c r="D25" s="216"/>
      <c r="E25" s="320" t="s">
        <v>83</v>
      </c>
      <c r="F25" s="321"/>
      <c r="G25" s="322" t="s">
        <v>80</v>
      </c>
      <c r="H25" s="321"/>
      <c r="I25" s="324">
        <v>205</v>
      </c>
      <c r="J25" s="323">
        <v>151</v>
      </c>
      <c r="K25" s="323">
        <v>162</v>
      </c>
      <c r="L25" s="323">
        <v>155</v>
      </c>
      <c r="M25" s="324">
        <v>251</v>
      </c>
      <c r="N25" s="323">
        <v>177</v>
      </c>
      <c r="O25" s="211"/>
      <c r="P25" s="211"/>
      <c r="Q25" s="211"/>
      <c r="R25" s="211"/>
      <c r="S25" s="189">
        <f t="shared" si="0"/>
        <v>1101</v>
      </c>
      <c r="T25" s="190">
        <f t="shared" si="4"/>
        <v>1101</v>
      </c>
      <c r="U25" s="191">
        <f t="shared" si="1"/>
        <v>183.5</v>
      </c>
      <c r="V25" s="192">
        <f t="shared" si="5"/>
        <v>-156</v>
      </c>
      <c r="W25" s="193">
        <f t="shared" si="2"/>
        <v>251</v>
      </c>
    </row>
    <row r="26" spans="1:23" ht="21.6" customHeight="1">
      <c r="A26" s="208">
        <v>23</v>
      </c>
      <c r="B26" s="213"/>
      <c r="C26" s="214"/>
      <c r="D26" s="214"/>
      <c r="E26" s="325" t="s">
        <v>84</v>
      </c>
      <c r="F26" s="326"/>
      <c r="G26" s="327" t="s">
        <v>33</v>
      </c>
      <c r="H26" s="328">
        <v>8</v>
      </c>
      <c r="I26" s="323">
        <v>138</v>
      </c>
      <c r="J26" s="323">
        <v>191</v>
      </c>
      <c r="K26" s="323">
        <v>170</v>
      </c>
      <c r="L26" s="323">
        <v>177</v>
      </c>
      <c r="M26" s="323">
        <v>174</v>
      </c>
      <c r="N26" s="323">
        <v>156</v>
      </c>
      <c r="O26" s="211"/>
      <c r="P26" s="211"/>
      <c r="Q26" s="191"/>
      <c r="R26" s="193"/>
      <c r="S26" s="189">
        <f t="shared" si="0"/>
        <v>1006</v>
      </c>
      <c r="T26" s="190">
        <f t="shared" si="4"/>
        <v>1054</v>
      </c>
      <c r="U26" s="191">
        <f t="shared" si="1"/>
        <v>167.66666666666666</v>
      </c>
      <c r="V26" s="192">
        <f t="shared" si="5"/>
        <v>-203</v>
      </c>
      <c r="W26" s="193">
        <f t="shared" si="2"/>
        <v>191</v>
      </c>
    </row>
    <row r="27" spans="1:23" ht="21.6" customHeight="1">
      <c r="A27" s="208">
        <v>24</v>
      </c>
      <c r="B27" s="213"/>
      <c r="C27" s="214"/>
      <c r="D27" s="214"/>
      <c r="E27" s="325" t="s">
        <v>85</v>
      </c>
      <c r="F27" s="321"/>
      <c r="G27" s="322" t="s">
        <v>33</v>
      </c>
      <c r="H27" s="321">
        <v>8</v>
      </c>
      <c r="I27" s="323">
        <v>152</v>
      </c>
      <c r="J27" s="323">
        <v>147</v>
      </c>
      <c r="K27" s="323">
        <v>183</v>
      </c>
      <c r="L27" s="323">
        <v>177</v>
      </c>
      <c r="M27" s="323">
        <v>167</v>
      </c>
      <c r="N27" s="323">
        <v>149</v>
      </c>
      <c r="O27" s="211"/>
      <c r="P27" s="211"/>
      <c r="Q27" s="191"/>
      <c r="R27" s="193"/>
      <c r="S27" s="189">
        <f t="shared" si="0"/>
        <v>975</v>
      </c>
      <c r="T27" s="190">
        <f t="shared" si="4"/>
        <v>1023</v>
      </c>
      <c r="U27" s="191">
        <f t="shared" si="1"/>
        <v>162.5</v>
      </c>
      <c r="V27" s="192">
        <f t="shared" si="5"/>
        <v>-234</v>
      </c>
      <c r="W27" s="193">
        <f t="shared" si="2"/>
        <v>183</v>
      </c>
    </row>
    <row r="28" spans="1:23" ht="21.6" customHeight="1">
      <c r="A28" s="208">
        <v>25</v>
      </c>
      <c r="B28" s="216"/>
      <c r="C28" s="216"/>
      <c r="D28" s="216"/>
      <c r="E28" s="325" t="s">
        <v>86</v>
      </c>
      <c r="F28" s="321"/>
      <c r="G28" s="322" t="s">
        <v>38</v>
      </c>
      <c r="H28" s="321">
        <v>8</v>
      </c>
      <c r="I28" s="323">
        <v>145</v>
      </c>
      <c r="J28" s="323">
        <v>143</v>
      </c>
      <c r="K28" s="323">
        <v>142</v>
      </c>
      <c r="L28" s="323">
        <v>178</v>
      </c>
      <c r="M28" s="323">
        <v>170</v>
      </c>
      <c r="N28" s="323">
        <v>191</v>
      </c>
      <c r="O28" s="211"/>
      <c r="P28" s="211"/>
      <c r="Q28" s="211"/>
      <c r="R28" s="211"/>
      <c r="S28" s="189">
        <f t="shared" si="0"/>
        <v>969</v>
      </c>
      <c r="T28" s="190">
        <f t="shared" si="4"/>
        <v>1017</v>
      </c>
      <c r="U28" s="191">
        <f t="shared" si="1"/>
        <v>161.5</v>
      </c>
      <c r="V28" s="192">
        <f t="shared" si="5"/>
        <v>-240</v>
      </c>
      <c r="W28" s="193">
        <f t="shared" si="2"/>
        <v>191</v>
      </c>
    </row>
    <row r="29" spans="1:23" ht="21.6" customHeight="1">
      <c r="A29" s="217">
        <v>26</v>
      </c>
      <c r="B29" s="218"/>
      <c r="C29" s="219"/>
      <c r="D29" s="219"/>
      <c r="E29" s="329" t="s">
        <v>87</v>
      </c>
      <c r="F29" s="330"/>
      <c r="G29" s="331" t="s">
        <v>38</v>
      </c>
      <c r="H29" s="330"/>
      <c r="I29" s="332">
        <v>166</v>
      </c>
      <c r="J29" s="332">
        <v>169</v>
      </c>
      <c r="K29" s="332">
        <v>169</v>
      </c>
      <c r="L29" s="332">
        <v>137</v>
      </c>
      <c r="M29" s="332">
        <v>165</v>
      </c>
      <c r="N29" s="332">
        <v>132</v>
      </c>
      <c r="O29" s="220"/>
      <c r="P29" s="220"/>
      <c r="Q29" s="220"/>
      <c r="R29" s="220"/>
      <c r="S29" s="221">
        <f t="shared" si="0"/>
        <v>938</v>
      </c>
      <c r="T29" s="222">
        <f t="shared" si="4"/>
        <v>938</v>
      </c>
      <c r="U29" s="223">
        <f t="shared" si="1"/>
        <v>156.33333333333334</v>
      </c>
      <c r="V29" s="192">
        <f>T29-T$16</f>
        <v>-319</v>
      </c>
      <c r="W29" s="224">
        <f t="shared" si="2"/>
        <v>169</v>
      </c>
    </row>
  </sheetData>
  <mergeCells count="1">
    <mergeCell ref="A2:K2"/>
  </mergeCells>
  <conditionalFormatting sqref="I4:N29">
    <cfRule type="cellIs" dxfId="0" priority="2" operator="greaterThanOrEqual">
      <formula>200</formula>
    </cfRule>
  </conditionalFormatting>
  <pageMargins left="0.43333333333333302" right="0.15763888888888899" top="0.78749999999999998" bottom="0.51180555555555496" header="0.118055555555556" footer="0.51180555555555496"/>
  <pageSetup paperSize="9" firstPageNumber="0" orientation="portrait" horizontalDpi="0" verticalDpi="0" r:id="rId1"/>
  <headerFooter>
    <oddHeader>&amp;C&amp;F&amp;R&amp;D / 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R17"/>
  <sheetViews>
    <sheetView zoomScale="80" zoomScaleNormal="80" workbookViewId="0">
      <selection activeCell="T15" sqref="T15"/>
    </sheetView>
  </sheetViews>
  <sheetFormatPr defaultRowHeight="15.75"/>
  <cols>
    <col min="1" max="1" width="7.28515625" style="10"/>
    <col min="2" max="3" width="4.7109375" style="10"/>
    <col min="4" max="4" width="4.140625" style="14"/>
    <col min="5" max="5" width="36.42578125" style="225"/>
    <col min="6" max="6" width="13.7109375" style="225"/>
    <col min="7" max="7" width="16.28515625" style="12"/>
    <col min="8" max="8" width="8.28515625" style="12"/>
    <col min="9" max="10" width="8.28515625" style="10"/>
    <col min="11" max="14" width="8.28515625" style="14"/>
    <col min="15" max="15" width="10.7109375" style="14"/>
    <col min="16" max="16" width="17.28515625" style="14"/>
    <col min="17" max="17" width="9.85546875"/>
    <col min="18" max="18" width="8.5703125" style="16"/>
    <col min="19" max="1024" width="12.7109375"/>
  </cols>
  <sheetData>
    <row r="1" spans="1:18" ht="70.7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R1"/>
    </row>
    <row r="2" spans="1:18" ht="18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226"/>
      <c r="M2" s="226"/>
      <c r="N2" s="226"/>
      <c r="O2"/>
      <c r="P2"/>
      <c r="R2" s="227">
        <f>MAX(I4:N15)</f>
        <v>299</v>
      </c>
    </row>
    <row r="3" spans="1:18" s="34" customFormat="1" ht="39" customHeight="1" thickBot="1">
      <c r="A3" s="157" t="s">
        <v>4</v>
      </c>
      <c r="B3" s="228" t="s">
        <v>90</v>
      </c>
      <c r="C3" s="229" t="s">
        <v>6</v>
      </c>
      <c r="D3" s="230" t="s">
        <v>7</v>
      </c>
      <c r="E3" s="36" t="s">
        <v>8</v>
      </c>
      <c r="F3" s="36"/>
      <c r="G3" s="36" t="s">
        <v>9</v>
      </c>
      <c r="H3" s="36" t="s">
        <v>10</v>
      </c>
      <c r="I3" s="231" t="s">
        <v>11</v>
      </c>
      <c r="J3" s="231" t="s">
        <v>12</v>
      </c>
      <c r="K3" s="231" t="s">
        <v>13</v>
      </c>
      <c r="L3" s="231" t="s">
        <v>14</v>
      </c>
      <c r="M3" s="231" t="s">
        <v>15</v>
      </c>
      <c r="N3" s="231" t="s">
        <v>16</v>
      </c>
      <c r="O3" s="39" t="s">
        <v>21</v>
      </c>
      <c r="P3" s="40" t="s">
        <v>22</v>
      </c>
      <c r="Q3" s="232" t="s">
        <v>23</v>
      </c>
      <c r="R3" s="231" t="s">
        <v>25</v>
      </c>
    </row>
    <row r="4" spans="1:18" ht="18.75">
      <c r="A4" s="146">
        <v>1</v>
      </c>
      <c r="B4" s="233">
        <v>3</v>
      </c>
      <c r="C4" s="234"/>
      <c r="D4" s="234"/>
      <c r="E4" s="235" t="s">
        <v>37</v>
      </c>
      <c r="F4" s="236"/>
      <c r="G4" s="237" t="s">
        <v>38</v>
      </c>
      <c r="H4" s="238"/>
      <c r="I4" s="239">
        <v>263</v>
      </c>
      <c r="J4" s="240">
        <v>233</v>
      </c>
      <c r="K4" s="241">
        <v>225</v>
      </c>
      <c r="L4" s="241">
        <v>258</v>
      </c>
      <c r="M4" s="242">
        <v>173</v>
      </c>
      <c r="N4" s="243">
        <v>222</v>
      </c>
      <c r="O4" s="244">
        <f t="shared" ref="O4:O17" si="0">SUM(I4:N4)</f>
        <v>1374</v>
      </c>
      <c r="P4" s="245">
        <f t="shared" ref="P4:P17" si="1">COUNT(I4:N4)*H4+O4</f>
        <v>1374</v>
      </c>
      <c r="Q4" s="246">
        <f t="shared" ref="Q4:Q17" si="2">IF(P4,AVERAGE(I4:N4),0)</f>
        <v>229</v>
      </c>
      <c r="R4" s="247">
        <f>MAX(I4:N4)</f>
        <v>263</v>
      </c>
    </row>
    <row r="5" spans="1:18" ht="18.75">
      <c r="A5" s="146">
        <v>2</v>
      </c>
      <c r="B5" s="233">
        <v>3</v>
      </c>
      <c r="C5" s="234"/>
      <c r="D5" s="234"/>
      <c r="E5" s="235" t="s">
        <v>44</v>
      </c>
      <c r="F5" s="248"/>
      <c r="G5" s="237" t="s">
        <v>38</v>
      </c>
      <c r="H5" s="238"/>
      <c r="I5" s="249">
        <v>238</v>
      </c>
      <c r="J5" s="250">
        <v>189</v>
      </c>
      <c r="K5" s="251">
        <v>289</v>
      </c>
      <c r="L5" s="251">
        <v>247</v>
      </c>
      <c r="M5" s="252">
        <v>199</v>
      </c>
      <c r="N5" s="253">
        <v>201</v>
      </c>
      <c r="O5" s="244">
        <f t="shared" si="0"/>
        <v>1363</v>
      </c>
      <c r="P5" s="245">
        <f t="shared" si="1"/>
        <v>1363</v>
      </c>
      <c r="Q5" s="246">
        <f t="shared" si="2"/>
        <v>227.16666666666666</v>
      </c>
      <c r="R5" s="247">
        <f>MAX(I5:N5)</f>
        <v>289</v>
      </c>
    </row>
    <row r="6" spans="1:18" ht="18.75">
      <c r="A6" s="146">
        <v>3</v>
      </c>
      <c r="B6" s="233">
        <v>3</v>
      </c>
      <c r="C6" s="234"/>
      <c r="D6" s="234"/>
      <c r="E6" s="235" t="s">
        <v>42</v>
      </c>
      <c r="F6" s="248"/>
      <c r="G6" s="237" t="s">
        <v>33</v>
      </c>
      <c r="H6" s="238"/>
      <c r="I6" s="249">
        <v>236</v>
      </c>
      <c r="J6" s="254">
        <v>228</v>
      </c>
      <c r="K6" s="250">
        <v>193</v>
      </c>
      <c r="L6" s="251">
        <v>235</v>
      </c>
      <c r="M6" s="250">
        <v>192</v>
      </c>
      <c r="N6" s="253">
        <v>229</v>
      </c>
      <c r="O6" s="244">
        <f t="shared" si="0"/>
        <v>1313</v>
      </c>
      <c r="P6" s="245">
        <f t="shared" si="1"/>
        <v>1313</v>
      </c>
      <c r="Q6" s="246">
        <f t="shared" si="2"/>
        <v>218.83333333333334</v>
      </c>
      <c r="R6" s="247">
        <f>MAX(I6:N6)</f>
        <v>236</v>
      </c>
    </row>
    <row r="7" spans="1:18" ht="18.75">
      <c r="A7" s="146">
        <v>4</v>
      </c>
      <c r="B7" s="233">
        <v>3</v>
      </c>
      <c r="C7" s="234"/>
      <c r="D7" s="234"/>
      <c r="E7" s="235" t="s">
        <v>62</v>
      </c>
      <c r="F7" s="248"/>
      <c r="G7" s="237" t="s">
        <v>38</v>
      </c>
      <c r="H7" s="238"/>
      <c r="I7" s="249">
        <v>220</v>
      </c>
      <c r="J7" s="254">
        <v>255</v>
      </c>
      <c r="K7" s="251">
        <v>204</v>
      </c>
      <c r="L7" s="250">
        <v>196</v>
      </c>
      <c r="M7" s="251">
        <v>239</v>
      </c>
      <c r="N7" s="255">
        <v>194</v>
      </c>
      <c r="O7" s="244">
        <f t="shared" si="0"/>
        <v>1308</v>
      </c>
      <c r="P7" s="245">
        <f t="shared" si="1"/>
        <v>1308</v>
      </c>
      <c r="Q7" s="246">
        <f t="shared" si="2"/>
        <v>218</v>
      </c>
      <c r="R7" s="247">
        <f>MAX(I7:N7)</f>
        <v>255</v>
      </c>
    </row>
    <row r="8" spans="1:18" ht="18.75">
      <c r="A8" s="146">
        <v>5</v>
      </c>
      <c r="B8" s="233">
        <v>3</v>
      </c>
      <c r="C8" s="234"/>
      <c r="D8" s="234"/>
      <c r="E8" s="235" t="s">
        <v>50</v>
      </c>
      <c r="F8" s="248"/>
      <c r="G8" s="237" t="s">
        <v>38</v>
      </c>
      <c r="H8" s="238"/>
      <c r="I8" s="256">
        <v>245</v>
      </c>
      <c r="J8" s="250">
        <v>158</v>
      </c>
      <c r="K8" s="251">
        <v>208</v>
      </c>
      <c r="L8" s="251">
        <v>266</v>
      </c>
      <c r="M8" s="251">
        <v>232</v>
      </c>
      <c r="N8" s="257">
        <v>194</v>
      </c>
      <c r="O8" s="244">
        <f t="shared" si="0"/>
        <v>1303</v>
      </c>
      <c r="P8" s="245">
        <f t="shared" si="1"/>
        <v>1303</v>
      </c>
      <c r="Q8" s="246">
        <f t="shared" si="2"/>
        <v>217.16666666666666</v>
      </c>
      <c r="R8" s="247">
        <f>MAX(I8:N8)</f>
        <v>266</v>
      </c>
    </row>
    <row r="9" spans="1:18" ht="18.75">
      <c r="A9" s="146">
        <v>6</v>
      </c>
      <c r="B9" s="233">
        <v>3</v>
      </c>
      <c r="C9" s="234"/>
      <c r="D9" s="234"/>
      <c r="E9" s="235" t="s">
        <v>64</v>
      </c>
      <c r="F9" s="248"/>
      <c r="G9" s="237" t="s">
        <v>38</v>
      </c>
      <c r="H9" s="238"/>
      <c r="I9" s="249">
        <v>221</v>
      </c>
      <c r="J9" s="258">
        <v>179</v>
      </c>
      <c r="K9" s="250">
        <v>174</v>
      </c>
      <c r="L9" s="251">
        <v>201</v>
      </c>
      <c r="M9" s="251">
        <v>224</v>
      </c>
      <c r="N9" s="253">
        <v>299</v>
      </c>
      <c r="O9" s="244">
        <f t="shared" si="0"/>
        <v>1298</v>
      </c>
      <c r="P9" s="245">
        <f t="shared" si="1"/>
        <v>1298</v>
      </c>
      <c r="Q9" s="246">
        <f t="shared" si="2"/>
        <v>216.33333333333334</v>
      </c>
      <c r="R9" s="247">
        <f>MAX(I9:N9)</f>
        <v>299</v>
      </c>
    </row>
    <row r="10" spans="1:18" ht="18.75">
      <c r="A10" s="146">
        <v>7</v>
      </c>
      <c r="B10" s="233">
        <v>3</v>
      </c>
      <c r="C10" s="234"/>
      <c r="D10" s="234"/>
      <c r="E10" s="235" t="s">
        <v>66</v>
      </c>
      <c r="F10" s="248"/>
      <c r="G10" s="237" t="s">
        <v>38</v>
      </c>
      <c r="H10" s="238"/>
      <c r="I10" s="256">
        <v>237</v>
      </c>
      <c r="J10" s="254">
        <v>247</v>
      </c>
      <c r="K10" s="251">
        <v>212</v>
      </c>
      <c r="L10" s="251">
        <v>216</v>
      </c>
      <c r="M10" s="250">
        <v>198</v>
      </c>
      <c r="N10" s="257">
        <v>182</v>
      </c>
      <c r="O10" s="244">
        <f t="shared" si="0"/>
        <v>1292</v>
      </c>
      <c r="P10" s="245">
        <f t="shared" si="1"/>
        <v>1292</v>
      </c>
      <c r="Q10" s="246">
        <f t="shared" si="2"/>
        <v>215.33333333333334</v>
      </c>
      <c r="R10" s="247">
        <f>MAX(I10:N10)</f>
        <v>247</v>
      </c>
    </row>
    <row r="11" spans="1:18" ht="18.75">
      <c r="A11" s="146">
        <v>8</v>
      </c>
      <c r="B11" s="233">
        <v>3</v>
      </c>
      <c r="C11" s="234"/>
      <c r="D11" s="234"/>
      <c r="E11" s="235" t="s">
        <v>91</v>
      </c>
      <c r="F11" s="259"/>
      <c r="G11" s="237" t="s">
        <v>38</v>
      </c>
      <c r="H11" s="238"/>
      <c r="I11" s="249">
        <v>200</v>
      </c>
      <c r="J11" s="254">
        <v>204</v>
      </c>
      <c r="K11" s="251">
        <v>204</v>
      </c>
      <c r="L11" s="251">
        <v>220</v>
      </c>
      <c r="M11" s="250">
        <v>191</v>
      </c>
      <c r="N11" s="260">
        <v>218</v>
      </c>
      <c r="O11" s="244">
        <f t="shared" si="0"/>
        <v>1237</v>
      </c>
      <c r="P11" s="245">
        <f t="shared" si="1"/>
        <v>1237</v>
      </c>
      <c r="Q11" s="246">
        <f t="shared" si="2"/>
        <v>206.16666666666666</v>
      </c>
      <c r="R11" s="247">
        <f>MAX(I11:N11)</f>
        <v>220</v>
      </c>
    </row>
    <row r="12" spans="1:18" ht="18.75" customHeight="1">
      <c r="A12" s="146">
        <v>9</v>
      </c>
      <c r="B12" s="233">
        <v>3</v>
      </c>
      <c r="C12" s="234"/>
      <c r="D12" s="234"/>
      <c r="E12" s="235" t="s">
        <v>92</v>
      </c>
      <c r="F12" s="248"/>
      <c r="G12" s="237" t="s">
        <v>93</v>
      </c>
      <c r="H12" s="238"/>
      <c r="I12" s="261">
        <v>180</v>
      </c>
      <c r="J12" s="258">
        <v>167</v>
      </c>
      <c r="K12" s="251">
        <v>233</v>
      </c>
      <c r="L12" s="251">
        <v>205</v>
      </c>
      <c r="M12" s="251">
        <v>219</v>
      </c>
      <c r="N12" s="260">
        <v>205</v>
      </c>
      <c r="O12" s="244">
        <f t="shared" si="0"/>
        <v>1209</v>
      </c>
      <c r="P12" s="245">
        <f t="shared" si="1"/>
        <v>1209</v>
      </c>
      <c r="Q12" s="246">
        <f t="shared" si="2"/>
        <v>201.5</v>
      </c>
      <c r="R12" s="247">
        <f>MAX(I12:N12)</f>
        <v>233</v>
      </c>
    </row>
    <row r="13" spans="1:18" ht="18.75">
      <c r="A13" s="146">
        <v>10</v>
      </c>
      <c r="B13" s="233">
        <v>3</v>
      </c>
      <c r="C13" s="234"/>
      <c r="D13" s="234"/>
      <c r="E13" s="235" t="s">
        <v>94</v>
      </c>
      <c r="F13" s="248"/>
      <c r="G13" s="237" t="s">
        <v>38</v>
      </c>
      <c r="H13" s="238">
        <v>8</v>
      </c>
      <c r="I13" s="262">
        <v>193</v>
      </c>
      <c r="J13" s="258">
        <v>169</v>
      </c>
      <c r="K13" s="250">
        <v>160</v>
      </c>
      <c r="L13" s="250">
        <v>168</v>
      </c>
      <c r="M13" s="251">
        <v>209</v>
      </c>
      <c r="N13" s="253">
        <v>234</v>
      </c>
      <c r="O13" s="244">
        <f t="shared" si="0"/>
        <v>1133</v>
      </c>
      <c r="P13" s="245">
        <f t="shared" si="1"/>
        <v>1181</v>
      </c>
      <c r="Q13" s="246">
        <f t="shared" si="2"/>
        <v>188.83333333333334</v>
      </c>
      <c r="R13" s="247">
        <f>MAX(I13:N13)</f>
        <v>234</v>
      </c>
    </row>
    <row r="14" spans="1:18" ht="18.75">
      <c r="A14" s="146">
        <v>11</v>
      </c>
      <c r="B14" s="233">
        <v>3</v>
      </c>
      <c r="C14" s="234"/>
      <c r="D14" s="234"/>
      <c r="E14" s="235" t="s">
        <v>78</v>
      </c>
      <c r="F14" s="248"/>
      <c r="G14" s="237" t="s">
        <v>38</v>
      </c>
      <c r="H14" s="238"/>
      <c r="I14" s="249">
        <v>193</v>
      </c>
      <c r="J14" s="254">
        <v>171</v>
      </c>
      <c r="K14" s="250">
        <v>169</v>
      </c>
      <c r="L14" s="250">
        <v>196</v>
      </c>
      <c r="M14" s="250">
        <v>186</v>
      </c>
      <c r="N14" s="253">
        <v>238</v>
      </c>
      <c r="O14" s="244">
        <f t="shared" si="0"/>
        <v>1153</v>
      </c>
      <c r="P14" s="245">
        <f t="shared" si="1"/>
        <v>1153</v>
      </c>
      <c r="Q14" s="246">
        <f t="shared" si="2"/>
        <v>192.16666666666666</v>
      </c>
      <c r="R14" s="247">
        <f>MAX(I14:N14)</f>
        <v>238</v>
      </c>
    </row>
    <row r="15" spans="1:18" ht="18.75" customHeight="1">
      <c r="A15" s="146">
        <v>12</v>
      </c>
      <c r="B15" s="233">
        <v>3</v>
      </c>
      <c r="C15" s="234"/>
      <c r="D15" s="234"/>
      <c r="E15" s="235" t="s">
        <v>82</v>
      </c>
      <c r="F15" s="248"/>
      <c r="G15" s="237" t="s">
        <v>69</v>
      </c>
      <c r="H15" s="238"/>
      <c r="I15" s="249">
        <v>205</v>
      </c>
      <c r="J15" s="254">
        <v>141</v>
      </c>
      <c r="K15" s="250">
        <v>185</v>
      </c>
      <c r="L15" s="251">
        <v>211</v>
      </c>
      <c r="M15" s="251">
        <v>203</v>
      </c>
      <c r="N15" s="255">
        <v>172</v>
      </c>
      <c r="O15" s="244">
        <f t="shared" si="0"/>
        <v>1117</v>
      </c>
      <c r="P15" s="245">
        <f t="shared" si="1"/>
        <v>1117</v>
      </c>
      <c r="Q15" s="246">
        <f t="shared" si="2"/>
        <v>186.16666666666666</v>
      </c>
      <c r="R15" s="247">
        <f>MAX(I15:N15)</f>
        <v>211</v>
      </c>
    </row>
    <row r="16" spans="1:18" ht="18.75" customHeight="1">
      <c r="A16" s="146">
        <v>13</v>
      </c>
      <c r="B16" s="233">
        <v>3</v>
      </c>
      <c r="C16" s="234"/>
      <c r="D16" s="234"/>
      <c r="E16" s="235" t="s">
        <v>95</v>
      </c>
      <c r="F16" s="248"/>
      <c r="G16" s="237" t="s">
        <v>33</v>
      </c>
      <c r="H16" s="238"/>
      <c r="I16" s="261">
        <v>153</v>
      </c>
      <c r="J16" s="258">
        <v>192</v>
      </c>
      <c r="K16" s="251">
        <v>226</v>
      </c>
      <c r="L16" s="250">
        <v>170</v>
      </c>
      <c r="M16" s="251">
        <v>178</v>
      </c>
      <c r="N16" s="257">
        <v>168</v>
      </c>
      <c r="O16" s="244">
        <f t="shared" si="0"/>
        <v>1087</v>
      </c>
      <c r="P16" s="245">
        <f t="shared" si="1"/>
        <v>1087</v>
      </c>
      <c r="Q16" s="246">
        <f t="shared" si="2"/>
        <v>181.16666666666666</v>
      </c>
      <c r="R16" s="247">
        <f>MAX(I16:N16)</f>
        <v>226</v>
      </c>
    </row>
    <row r="17" spans="1:18" ht="18.75">
      <c r="A17" s="146">
        <v>14</v>
      </c>
      <c r="B17" s="233">
        <v>3</v>
      </c>
      <c r="C17" s="234"/>
      <c r="D17" s="234"/>
      <c r="E17" s="235" t="s">
        <v>84</v>
      </c>
      <c r="F17" s="248"/>
      <c r="G17" s="237" t="s">
        <v>33</v>
      </c>
      <c r="H17" s="238">
        <v>8</v>
      </c>
      <c r="I17" s="261">
        <v>138</v>
      </c>
      <c r="J17" s="250">
        <v>191</v>
      </c>
      <c r="K17" s="250">
        <v>170</v>
      </c>
      <c r="L17" s="250">
        <v>177</v>
      </c>
      <c r="M17" s="250">
        <v>174</v>
      </c>
      <c r="N17" s="257">
        <v>156</v>
      </c>
      <c r="O17" s="244">
        <f t="shared" si="0"/>
        <v>1006</v>
      </c>
      <c r="P17" s="245">
        <f t="shared" si="1"/>
        <v>1054</v>
      </c>
      <c r="Q17" s="246">
        <f t="shared" si="2"/>
        <v>167.66666666666666</v>
      </c>
      <c r="R17" s="247">
        <f>MAX(I17:N17)</f>
        <v>191</v>
      </c>
    </row>
  </sheetData>
  <mergeCells count="1">
    <mergeCell ref="A2:K2"/>
  </mergeCells>
  <pageMargins left="0.43333333333333302" right="0.15763888888888899" top="0.78749999999999998" bottom="0.51180555555555496" header="0.118055555555556" footer="0.51180555555555496"/>
  <pageSetup paperSize="0" scale="0" firstPageNumber="0" orientation="portrait" usePrinterDefaults="0" horizontalDpi="0" verticalDpi="0" copies="0"/>
  <headerFooter>
    <oddHeader>&amp;C&amp;F&amp;R&amp;D /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R19"/>
  <sheetViews>
    <sheetView topLeftCell="A2" zoomScale="90" zoomScaleNormal="90" workbookViewId="0">
      <selection activeCell="R2" sqref="R1:R1048576"/>
    </sheetView>
  </sheetViews>
  <sheetFormatPr defaultRowHeight="15.75"/>
  <cols>
    <col min="1" max="1" width="7.28515625" style="10"/>
    <col min="2" max="3" width="4.7109375" style="10"/>
    <col min="4" max="4" width="7.85546875" style="14"/>
    <col min="5" max="5" width="32.5703125" style="225"/>
    <col min="6" max="6" width="0" style="225" hidden="1"/>
    <col min="7" max="7" width="14.42578125" style="12"/>
    <col min="8" max="8" width="8.28515625" style="12"/>
    <col min="9" max="10" width="8.28515625" style="10"/>
    <col min="11" max="14" width="8.28515625" style="14"/>
    <col min="15" max="15" width="10.7109375" style="14"/>
    <col min="16" max="16" width="17.28515625" style="14"/>
    <col min="17" max="17" width="9.85546875"/>
    <col min="18" max="18" width="8.5703125" style="16"/>
    <col min="19" max="1024" width="12.7109375"/>
  </cols>
  <sheetData>
    <row r="1" spans="1:18" ht="70.7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R1"/>
    </row>
    <row r="2" spans="1:18" ht="20.25" thickBo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226"/>
      <c r="M2" s="226"/>
      <c r="N2" s="226"/>
      <c r="O2"/>
      <c r="P2"/>
      <c r="R2" s="227">
        <f>MAX(I4:N8)</f>
        <v>300</v>
      </c>
    </row>
    <row r="3" spans="1:18" s="34" customFormat="1" ht="39" customHeight="1" thickBot="1">
      <c r="A3" s="263" t="s">
        <v>4</v>
      </c>
      <c r="B3" s="264" t="s">
        <v>90</v>
      </c>
      <c r="C3" s="265" t="s">
        <v>6</v>
      </c>
      <c r="D3" s="266" t="s">
        <v>7</v>
      </c>
      <c r="E3" s="267" t="s">
        <v>8</v>
      </c>
      <c r="F3" s="267"/>
      <c r="G3" s="267" t="s">
        <v>9</v>
      </c>
      <c r="H3" s="267" t="s">
        <v>10</v>
      </c>
      <c r="I3" s="268" t="s">
        <v>11</v>
      </c>
      <c r="J3" s="268" t="s">
        <v>12</v>
      </c>
      <c r="K3" s="268" t="s">
        <v>13</v>
      </c>
      <c r="L3" s="268" t="s">
        <v>14</v>
      </c>
      <c r="M3" s="268" t="s">
        <v>15</v>
      </c>
      <c r="N3" s="268" t="s">
        <v>16</v>
      </c>
      <c r="O3" s="269" t="s">
        <v>21</v>
      </c>
      <c r="P3" s="270" t="s">
        <v>22</v>
      </c>
      <c r="Q3" s="271" t="s">
        <v>23</v>
      </c>
      <c r="R3" s="272" t="s">
        <v>25</v>
      </c>
    </row>
    <row r="4" spans="1:18" ht="18" hidden="1">
      <c r="A4" s="135"/>
      <c r="B4" s="273"/>
      <c r="C4" s="274"/>
      <c r="D4" s="275"/>
      <c r="E4" s="276"/>
      <c r="F4" s="276"/>
      <c r="G4" s="277"/>
      <c r="H4" s="277"/>
      <c r="I4" s="278"/>
      <c r="J4" s="279"/>
      <c r="K4" s="280"/>
      <c r="L4" s="280"/>
      <c r="M4" s="281"/>
      <c r="N4" s="281"/>
      <c r="O4" s="282">
        <f t="shared" ref="O4:O19" si="0">SUM(I4:N4)</f>
        <v>0</v>
      </c>
      <c r="P4" s="283">
        <f>SUM(I4:N4)</f>
        <v>0</v>
      </c>
      <c r="Q4" s="284">
        <f t="shared" ref="Q4:Q19" si="1">IF(P4,AVERAGE(I4:N4),0)</f>
        <v>0</v>
      </c>
      <c r="R4" s="285">
        <f t="shared" ref="R4:R19" si="2">MAX(I4:N4)</f>
        <v>0</v>
      </c>
    </row>
    <row r="5" spans="1:18" ht="18.75" thickBot="1">
      <c r="A5" s="146">
        <v>1</v>
      </c>
      <c r="B5" s="286">
        <v>2</v>
      </c>
      <c r="C5" s="287"/>
      <c r="D5" s="287" t="s">
        <v>45</v>
      </c>
      <c r="E5" s="235" t="s">
        <v>32</v>
      </c>
      <c r="F5" s="288"/>
      <c r="G5" s="289" t="s">
        <v>33</v>
      </c>
      <c r="H5" s="290"/>
      <c r="I5" s="291">
        <v>238</v>
      </c>
      <c r="J5" s="292">
        <v>226</v>
      </c>
      <c r="K5" s="292">
        <v>257</v>
      </c>
      <c r="L5" s="292">
        <v>300</v>
      </c>
      <c r="M5" s="292">
        <v>246</v>
      </c>
      <c r="N5" s="293">
        <v>194</v>
      </c>
      <c r="O5" s="244">
        <f t="shared" si="0"/>
        <v>1461</v>
      </c>
      <c r="P5" s="245">
        <f t="shared" ref="P5:P19" si="3">COUNT(I5:N5)*H5+O5</f>
        <v>1461</v>
      </c>
      <c r="Q5" s="246">
        <f t="shared" si="1"/>
        <v>243.5</v>
      </c>
      <c r="R5" s="247">
        <f t="shared" si="2"/>
        <v>300</v>
      </c>
    </row>
    <row r="6" spans="1:18" ht="18">
      <c r="A6" s="146">
        <v>2</v>
      </c>
      <c r="B6" s="286">
        <v>2</v>
      </c>
      <c r="C6" s="287"/>
      <c r="D6" s="287" t="s">
        <v>31</v>
      </c>
      <c r="E6" s="235" t="s">
        <v>29</v>
      </c>
      <c r="F6" s="288"/>
      <c r="G6" s="289" t="s">
        <v>30</v>
      </c>
      <c r="H6" s="290"/>
      <c r="I6" s="294">
        <v>202</v>
      </c>
      <c r="J6" s="295">
        <v>267</v>
      </c>
      <c r="K6" s="295">
        <v>266</v>
      </c>
      <c r="L6" s="295">
        <v>246</v>
      </c>
      <c r="M6" s="295">
        <v>246</v>
      </c>
      <c r="N6" s="296">
        <v>197</v>
      </c>
      <c r="O6" s="244">
        <f t="shared" si="0"/>
        <v>1424</v>
      </c>
      <c r="P6" s="245">
        <f t="shared" si="3"/>
        <v>1424</v>
      </c>
      <c r="Q6" s="246">
        <f t="shared" si="1"/>
        <v>237.33333333333334</v>
      </c>
      <c r="R6" s="247">
        <f t="shared" si="2"/>
        <v>267</v>
      </c>
    </row>
    <row r="7" spans="1:18" ht="18">
      <c r="A7" s="146">
        <v>3</v>
      </c>
      <c r="B7" s="286">
        <v>2</v>
      </c>
      <c r="C7" s="287"/>
      <c r="D7" s="287" t="s">
        <v>49</v>
      </c>
      <c r="E7" s="235" t="s">
        <v>53</v>
      </c>
      <c r="F7" s="288"/>
      <c r="G7" s="289" t="s">
        <v>33</v>
      </c>
      <c r="H7" s="290">
        <v>8</v>
      </c>
      <c r="I7" s="297">
        <v>181</v>
      </c>
      <c r="J7" s="292">
        <v>243</v>
      </c>
      <c r="K7" s="292">
        <v>237</v>
      </c>
      <c r="L7" s="292">
        <v>246</v>
      </c>
      <c r="M7" s="292">
        <v>210</v>
      </c>
      <c r="N7" s="298">
        <v>203</v>
      </c>
      <c r="O7" s="244">
        <f t="shared" si="0"/>
        <v>1320</v>
      </c>
      <c r="P7" s="245">
        <f t="shared" si="3"/>
        <v>1368</v>
      </c>
      <c r="Q7" s="246">
        <f t="shared" si="1"/>
        <v>220</v>
      </c>
      <c r="R7" s="247">
        <f t="shared" si="2"/>
        <v>246</v>
      </c>
    </row>
    <row r="8" spans="1:18" ht="18">
      <c r="A8" s="146">
        <v>4</v>
      </c>
      <c r="B8" s="286">
        <v>2</v>
      </c>
      <c r="C8" s="287"/>
      <c r="D8" s="287" t="s">
        <v>43</v>
      </c>
      <c r="E8" s="235" t="s">
        <v>40</v>
      </c>
      <c r="F8" s="288"/>
      <c r="G8" s="289" t="s">
        <v>38</v>
      </c>
      <c r="H8" s="290"/>
      <c r="I8" s="291">
        <v>257</v>
      </c>
      <c r="J8" s="292">
        <v>213</v>
      </c>
      <c r="K8" s="292">
        <v>277</v>
      </c>
      <c r="L8" s="292">
        <v>203</v>
      </c>
      <c r="M8" s="292">
        <v>201</v>
      </c>
      <c r="N8" s="293">
        <v>176</v>
      </c>
      <c r="O8" s="244">
        <f t="shared" si="0"/>
        <v>1327</v>
      </c>
      <c r="P8" s="245">
        <f t="shared" si="3"/>
        <v>1327</v>
      </c>
      <c r="Q8" s="246">
        <f t="shared" si="1"/>
        <v>221.16666666666666</v>
      </c>
      <c r="R8" s="247">
        <f t="shared" si="2"/>
        <v>277</v>
      </c>
    </row>
    <row r="9" spans="1:18" ht="18">
      <c r="A9" s="146">
        <v>5</v>
      </c>
      <c r="B9" s="286">
        <v>2</v>
      </c>
      <c r="C9" s="287"/>
      <c r="D9" s="287" t="s">
        <v>97</v>
      </c>
      <c r="E9" s="235" t="s">
        <v>44</v>
      </c>
      <c r="F9" s="288"/>
      <c r="G9" s="289" t="s">
        <v>38</v>
      </c>
      <c r="H9" s="290"/>
      <c r="I9" s="297">
        <v>198</v>
      </c>
      <c r="J9" s="292">
        <v>275</v>
      </c>
      <c r="K9" s="292">
        <v>247</v>
      </c>
      <c r="L9" s="299">
        <v>182</v>
      </c>
      <c r="M9" s="292">
        <v>225</v>
      </c>
      <c r="N9" s="293">
        <v>172</v>
      </c>
      <c r="O9" s="244">
        <f t="shared" si="0"/>
        <v>1299</v>
      </c>
      <c r="P9" s="245">
        <f t="shared" si="3"/>
        <v>1299</v>
      </c>
      <c r="Q9" s="246">
        <f t="shared" si="1"/>
        <v>216.5</v>
      </c>
      <c r="R9" s="247">
        <f t="shared" si="2"/>
        <v>275</v>
      </c>
    </row>
    <row r="10" spans="1:18" ht="18">
      <c r="A10" s="146">
        <v>6</v>
      </c>
      <c r="B10" s="286">
        <v>2</v>
      </c>
      <c r="C10" s="287"/>
      <c r="D10" s="287" t="s">
        <v>98</v>
      </c>
      <c r="E10" s="235" t="s">
        <v>64</v>
      </c>
      <c r="F10" s="288"/>
      <c r="G10" s="289" t="s">
        <v>38</v>
      </c>
      <c r="H10" s="290"/>
      <c r="I10" s="291">
        <v>203</v>
      </c>
      <c r="J10" s="299">
        <v>182</v>
      </c>
      <c r="K10" s="292">
        <v>236</v>
      </c>
      <c r="L10" s="292">
        <v>216</v>
      </c>
      <c r="M10" s="299">
        <v>162</v>
      </c>
      <c r="N10" s="298">
        <v>245</v>
      </c>
      <c r="O10" s="244">
        <f t="shared" si="0"/>
        <v>1244</v>
      </c>
      <c r="P10" s="245">
        <f t="shared" si="3"/>
        <v>1244</v>
      </c>
      <c r="Q10" s="246">
        <f t="shared" si="1"/>
        <v>207.33333333333334</v>
      </c>
      <c r="R10" s="247">
        <f t="shared" si="2"/>
        <v>245</v>
      </c>
    </row>
    <row r="11" spans="1:18" ht="18">
      <c r="A11" s="146">
        <v>7</v>
      </c>
      <c r="B11" s="286">
        <v>2</v>
      </c>
      <c r="C11" s="287"/>
      <c r="D11" s="287" t="s">
        <v>65</v>
      </c>
      <c r="E11" s="235" t="s">
        <v>62</v>
      </c>
      <c r="F11" s="288"/>
      <c r="G11" s="289" t="s">
        <v>38</v>
      </c>
      <c r="H11" s="290"/>
      <c r="I11" s="291">
        <v>217</v>
      </c>
      <c r="J11" s="292">
        <v>201</v>
      </c>
      <c r="K11" s="292">
        <v>225</v>
      </c>
      <c r="L11" s="299">
        <v>161</v>
      </c>
      <c r="M11" s="299">
        <v>172</v>
      </c>
      <c r="N11" s="298">
        <v>236</v>
      </c>
      <c r="O11" s="244">
        <f t="shared" si="0"/>
        <v>1212</v>
      </c>
      <c r="P11" s="245">
        <f t="shared" si="3"/>
        <v>1212</v>
      </c>
      <c r="Q11" s="246">
        <f t="shared" si="1"/>
        <v>202</v>
      </c>
      <c r="R11" s="247">
        <f t="shared" si="2"/>
        <v>236</v>
      </c>
    </row>
    <row r="12" spans="1:18" ht="18">
      <c r="A12" s="146">
        <v>8</v>
      </c>
      <c r="B12" s="286">
        <v>2</v>
      </c>
      <c r="C12" s="287"/>
      <c r="D12" s="287" t="s">
        <v>59</v>
      </c>
      <c r="E12" s="235" t="s">
        <v>42</v>
      </c>
      <c r="F12" s="288"/>
      <c r="G12" s="289" t="s">
        <v>33</v>
      </c>
      <c r="H12" s="290"/>
      <c r="I12" s="291">
        <v>235</v>
      </c>
      <c r="J12" s="299">
        <v>174</v>
      </c>
      <c r="K12" s="292">
        <v>201</v>
      </c>
      <c r="L12" s="299">
        <v>183</v>
      </c>
      <c r="M12" s="299">
        <v>180</v>
      </c>
      <c r="N12" s="298">
        <v>212</v>
      </c>
      <c r="O12" s="244">
        <f t="shared" si="0"/>
        <v>1185</v>
      </c>
      <c r="P12" s="245">
        <f t="shared" si="3"/>
        <v>1185</v>
      </c>
      <c r="Q12" s="246">
        <f t="shared" si="1"/>
        <v>197.5</v>
      </c>
      <c r="R12" s="247">
        <f t="shared" si="2"/>
        <v>235</v>
      </c>
    </row>
    <row r="13" spans="1:18" ht="18">
      <c r="A13" s="146">
        <v>9</v>
      </c>
      <c r="B13" s="286">
        <v>2</v>
      </c>
      <c r="C13" s="287"/>
      <c r="D13" s="287" t="s">
        <v>58</v>
      </c>
      <c r="E13" s="235" t="s">
        <v>99</v>
      </c>
      <c r="F13" s="288"/>
      <c r="G13" s="289" t="s">
        <v>38</v>
      </c>
      <c r="H13" s="290"/>
      <c r="I13" s="297">
        <v>185</v>
      </c>
      <c r="J13" s="299">
        <v>171</v>
      </c>
      <c r="K13" s="299">
        <v>191</v>
      </c>
      <c r="L13" s="292">
        <v>216</v>
      </c>
      <c r="M13" s="299">
        <v>176</v>
      </c>
      <c r="N13" s="298">
        <v>233</v>
      </c>
      <c r="O13" s="244">
        <f t="shared" si="0"/>
        <v>1172</v>
      </c>
      <c r="P13" s="245">
        <f t="shared" si="3"/>
        <v>1172</v>
      </c>
      <c r="Q13" s="246">
        <f t="shared" si="1"/>
        <v>195.33333333333334</v>
      </c>
      <c r="R13" s="247">
        <f t="shared" si="2"/>
        <v>233</v>
      </c>
    </row>
    <row r="14" spans="1:18" ht="18">
      <c r="A14" s="146">
        <v>10</v>
      </c>
      <c r="B14" s="286">
        <v>2</v>
      </c>
      <c r="C14" s="287"/>
      <c r="D14" s="287" t="s">
        <v>39</v>
      </c>
      <c r="E14" s="235" t="s">
        <v>79</v>
      </c>
      <c r="F14" s="288"/>
      <c r="G14" s="289" t="s">
        <v>80</v>
      </c>
      <c r="H14" s="290"/>
      <c r="I14" s="291">
        <v>201</v>
      </c>
      <c r="J14" s="299">
        <v>168</v>
      </c>
      <c r="K14" s="292">
        <v>236</v>
      </c>
      <c r="L14" s="299">
        <v>184</v>
      </c>
      <c r="M14" s="299">
        <v>195</v>
      </c>
      <c r="N14" s="293">
        <v>160</v>
      </c>
      <c r="O14" s="244">
        <f t="shared" si="0"/>
        <v>1144</v>
      </c>
      <c r="P14" s="245">
        <f t="shared" si="3"/>
        <v>1144</v>
      </c>
      <c r="Q14" s="246">
        <f t="shared" si="1"/>
        <v>190.66666666666666</v>
      </c>
      <c r="R14" s="247">
        <f t="shared" si="2"/>
        <v>236</v>
      </c>
    </row>
    <row r="15" spans="1:18" ht="18">
      <c r="A15" s="146">
        <v>11</v>
      </c>
      <c r="B15" s="286">
        <v>2</v>
      </c>
      <c r="C15" s="287"/>
      <c r="D15" s="287" t="s">
        <v>28</v>
      </c>
      <c r="E15" s="235" t="s">
        <v>81</v>
      </c>
      <c r="F15" s="288"/>
      <c r="G15" s="289" t="s">
        <v>33</v>
      </c>
      <c r="H15" s="290"/>
      <c r="I15" s="297">
        <v>227</v>
      </c>
      <c r="J15" s="299">
        <v>184</v>
      </c>
      <c r="K15" s="299">
        <v>179</v>
      </c>
      <c r="L15" s="299">
        <v>131</v>
      </c>
      <c r="M15" s="292">
        <v>231</v>
      </c>
      <c r="N15" s="293">
        <v>174</v>
      </c>
      <c r="O15" s="244">
        <f t="shared" si="0"/>
        <v>1126</v>
      </c>
      <c r="P15" s="245">
        <f t="shared" si="3"/>
        <v>1126</v>
      </c>
      <c r="Q15" s="246">
        <f t="shared" si="1"/>
        <v>187.66666666666666</v>
      </c>
      <c r="R15" s="247">
        <f t="shared" si="2"/>
        <v>231</v>
      </c>
    </row>
    <row r="16" spans="1:18" ht="18">
      <c r="A16" s="146">
        <v>12</v>
      </c>
      <c r="B16" s="286">
        <v>2</v>
      </c>
      <c r="C16" s="287"/>
      <c r="D16" s="287" t="s">
        <v>52</v>
      </c>
      <c r="E16" s="235" t="s">
        <v>82</v>
      </c>
      <c r="F16" s="288"/>
      <c r="G16" s="289" t="s">
        <v>30</v>
      </c>
      <c r="H16" s="290"/>
      <c r="I16" s="297">
        <v>191</v>
      </c>
      <c r="J16" s="292">
        <v>221</v>
      </c>
      <c r="K16" s="299">
        <v>165</v>
      </c>
      <c r="L16" s="299">
        <v>152</v>
      </c>
      <c r="M16" s="299">
        <v>179</v>
      </c>
      <c r="N16" s="293">
        <v>191</v>
      </c>
      <c r="O16" s="244">
        <f t="shared" si="0"/>
        <v>1099</v>
      </c>
      <c r="P16" s="245">
        <f t="shared" si="3"/>
        <v>1099</v>
      </c>
      <c r="Q16" s="246">
        <f t="shared" si="1"/>
        <v>183.16666666666666</v>
      </c>
      <c r="R16" s="247">
        <f t="shared" si="2"/>
        <v>221</v>
      </c>
    </row>
    <row r="17" spans="1:18" ht="18">
      <c r="A17" s="146">
        <v>13</v>
      </c>
      <c r="B17" s="286">
        <v>2</v>
      </c>
      <c r="C17" s="287"/>
      <c r="D17" s="287" t="s">
        <v>55</v>
      </c>
      <c r="E17" s="235" t="s">
        <v>75</v>
      </c>
      <c r="F17" s="288"/>
      <c r="G17" s="289" t="s">
        <v>93</v>
      </c>
      <c r="H17" s="290"/>
      <c r="I17" s="297">
        <v>189</v>
      </c>
      <c r="J17" s="299">
        <v>198</v>
      </c>
      <c r="K17" s="299">
        <v>174</v>
      </c>
      <c r="L17" s="299">
        <v>151</v>
      </c>
      <c r="M17" s="299">
        <v>151</v>
      </c>
      <c r="N17" s="293">
        <v>180</v>
      </c>
      <c r="O17" s="244">
        <f t="shared" si="0"/>
        <v>1043</v>
      </c>
      <c r="P17" s="245">
        <f t="shared" si="3"/>
        <v>1043</v>
      </c>
      <c r="Q17" s="246">
        <f t="shared" si="1"/>
        <v>173.83333333333334</v>
      </c>
      <c r="R17" s="247">
        <f t="shared" si="2"/>
        <v>198</v>
      </c>
    </row>
    <row r="18" spans="1:18" ht="18">
      <c r="A18" s="146">
        <v>14</v>
      </c>
      <c r="B18" s="286">
        <v>2</v>
      </c>
      <c r="C18" s="287"/>
      <c r="D18" s="287" t="s">
        <v>97</v>
      </c>
      <c r="E18" s="235" t="s">
        <v>86</v>
      </c>
      <c r="F18" s="288"/>
      <c r="G18" s="289" t="s">
        <v>38</v>
      </c>
      <c r="H18" s="290">
        <v>8</v>
      </c>
      <c r="I18" s="297">
        <v>145</v>
      </c>
      <c r="J18" s="299">
        <v>143</v>
      </c>
      <c r="K18" s="299">
        <v>142</v>
      </c>
      <c r="L18" s="299">
        <v>178</v>
      </c>
      <c r="M18" s="299">
        <v>170</v>
      </c>
      <c r="N18" s="293">
        <v>191</v>
      </c>
      <c r="O18" s="244">
        <f t="shared" si="0"/>
        <v>969</v>
      </c>
      <c r="P18" s="245">
        <f t="shared" si="3"/>
        <v>1017</v>
      </c>
      <c r="Q18" s="246">
        <f t="shared" si="1"/>
        <v>161.5</v>
      </c>
      <c r="R18" s="247">
        <f t="shared" si="2"/>
        <v>191</v>
      </c>
    </row>
    <row r="19" spans="1:18" ht="18">
      <c r="A19" s="146">
        <v>15</v>
      </c>
      <c r="B19" s="286">
        <v>2</v>
      </c>
      <c r="C19" s="287"/>
      <c r="D19" s="287" t="s">
        <v>100</v>
      </c>
      <c r="E19" s="235" t="s">
        <v>87</v>
      </c>
      <c r="F19" s="288"/>
      <c r="G19" s="289" t="s">
        <v>38</v>
      </c>
      <c r="H19" s="290"/>
      <c r="I19" s="297">
        <v>166</v>
      </c>
      <c r="J19" s="299">
        <v>169</v>
      </c>
      <c r="K19" s="299">
        <v>169</v>
      </c>
      <c r="L19" s="299">
        <v>137</v>
      </c>
      <c r="M19" s="299">
        <v>165</v>
      </c>
      <c r="N19" s="293">
        <v>132</v>
      </c>
      <c r="O19" s="244">
        <f t="shared" si="0"/>
        <v>938</v>
      </c>
      <c r="P19" s="245">
        <f t="shared" si="3"/>
        <v>938</v>
      </c>
      <c r="Q19" s="246">
        <f t="shared" si="1"/>
        <v>156.33333333333334</v>
      </c>
      <c r="R19" s="247">
        <f t="shared" si="2"/>
        <v>169</v>
      </c>
    </row>
  </sheetData>
  <mergeCells count="1">
    <mergeCell ref="A2:K2"/>
  </mergeCells>
  <pageMargins left="0.43333333333333302" right="0.15763888888888899" top="0.78749999999999998" bottom="0.51180555555555496" header="0.118055555555556" footer="0.51180555555555496"/>
  <pageSetup paperSize="0" scale="0" firstPageNumber="0" orientation="portrait" usePrinterDefaults="0" horizontalDpi="0" verticalDpi="0" copies="0"/>
  <headerFooter>
    <oddHeader>&amp;C&amp;F&amp;R&amp;D / 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R18"/>
  <sheetViews>
    <sheetView topLeftCell="A2" zoomScale="90" zoomScaleNormal="90" workbookViewId="0">
      <selection activeCell="O5" sqref="O5"/>
    </sheetView>
  </sheetViews>
  <sheetFormatPr defaultRowHeight="15.75"/>
  <cols>
    <col min="1" max="1" width="7.28515625" style="10"/>
    <col min="2" max="3" width="4.7109375" style="10"/>
    <col min="4" max="4" width="4.140625" style="14"/>
    <col min="5" max="5" width="31" style="225"/>
    <col min="6" max="6" width="0" style="225" hidden="1"/>
    <col min="7" max="7" width="16" style="12"/>
    <col min="8" max="8" width="8.28515625" style="12"/>
    <col min="9" max="10" width="8.28515625" style="10"/>
    <col min="11" max="14" width="8.28515625" style="14"/>
    <col min="15" max="15" width="10.7109375" style="14"/>
    <col min="16" max="16" width="17.28515625" style="14"/>
    <col min="17" max="17" width="9.85546875"/>
    <col min="18" max="18" width="8.5703125" style="16"/>
    <col min="19" max="1024" width="12.7109375"/>
  </cols>
  <sheetData>
    <row r="1" spans="1:18" ht="70.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R1"/>
    </row>
    <row r="2" spans="1:18" ht="19.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226"/>
      <c r="M2" s="226"/>
      <c r="N2" s="226"/>
      <c r="O2"/>
      <c r="P2"/>
      <c r="R2" s="227">
        <f>MAX(I4:N10)</f>
        <v>266</v>
      </c>
    </row>
    <row r="3" spans="1:18" s="34" customFormat="1" ht="39" customHeight="1" thickBot="1">
      <c r="A3" s="157" t="s">
        <v>4</v>
      </c>
      <c r="B3" s="228" t="s">
        <v>90</v>
      </c>
      <c r="C3" s="229" t="s">
        <v>6</v>
      </c>
      <c r="D3" s="230" t="s">
        <v>7</v>
      </c>
      <c r="E3" s="36" t="s">
        <v>8</v>
      </c>
      <c r="F3" s="36"/>
      <c r="G3" s="36" t="s">
        <v>9</v>
      </c>
      <c r="H3" s="36" t="s">
        <v>10</v>
      </c>
      <c r="I3" s="231" t="s">
        <v>11</v>
      </c>
      <c r="J3" s="231" t="s">
        <v>12</v>
      </c>
      <c r="K3" s="231" t="s">
        <v>13</v>
      </c>
      <c r="L3" s="231" t="s">
        <v>14</v>
      </c>
      <c r="M3" s="231" t="s">
        <v>15</v>
      </c>
      <c r="N3" s="231" t="s">
        <v>16</v>
      </c>
      <c r="O3" s="39" t="s">
        <v>21</v>
      </c>
      <c r="P3" s="40" t="s">
        <v>22</v>
      </c>
      <c r="Q3" s="232" t="s">
        <v>23</v>
      </c>
      <c r="R3" s="231" t="s">
        <v>25</v>
      </c>
    </row>
    <row r="4" spans="1:18" ht="18.75" hidden="1" thickBot="1">
      <c r="A4" s="135"/>
      <c r="B4" s="273"/>
      <c r="C4" s="274"/>
      <c r="D4" s="275"/>
      <c r="E4" s="276"/>
      <c r="F4" s="276"/>
      <c r="G4" s="277"/>
      <c r="H4" s="277"/>
      <c r="I4" s="278"/>
      <c r="J4" s="279"/>
      <c r="K4" s="280"/>
      <c r="L4" s="280"/>
      <c r="M4" s="281"/>
      <c r="N4" s="281"/>
      <c r="O4" s="282">
        <f t="shared" ref="O4:O10" si="0">SUM(I4:N4)</f>
        <v>0</v>
      </c>
      <c r="P4" s="283">
        <f>SUM(I4:N4)</f>
        <v>0</v>
      </c>
      <c r="Q4" s="284">
        <f t="shared" ref="Q4:Q18" si="1">IF(P4,AVERAGE(I4:N4),0)</f>
        <v>0</v>
      </c>
      <c r="R4" s="285">
        <f t="shared" ref="R4:R18" si="2">MAX(I4:N4)</f>
        <v>0</v>
      </c>
    </row>
    <row r="5" spans="1:18" ht="18">
      <c r="A5" s="146">
        <v>5</v>
      </c>
      <c r="B5" s="286">
        <v>1</v>
      </c>
      <c r="C5" s="287"/>
      <c r="D5" s="287" t="s">
        <v>58</v>
      </c>
      <c r="E5" s="235" t="s">
        <v>46</v>
      </c>
      <c r="F5" s="288"/>
      <c r="G5" s="289" t="s">
        <v>33</v>
      </c>
      <c r="H5" s="290"/>
      <c r="I5" s="294">
        <v>232</v>
      </c>
      <c r="J5" s="295">
        <v>237</v>
      </c>
      <c r="K5" s="295">
        <v>265</v>
      </c>
      <c r="L5" s="295">
        <v>266</v>
      </c>
      <c r="M5" s="300">
        <v>188</v>
      </c>
      <c r="N5" s="296">
        <v>166</v>
      </c>
      <c r="O5" s="244">
        <f t="shared" si="0"/>
        <v>1354</v>
      </c>
      <c r="P5" s="245">
        <f t="shared" ref="P5:P18" si="3">COUNT(I5:N5)*H5+O5</f>
        <v>1354</v>
      </c>
      <c r="Q5" s="246">
        <f t="shared" si="1"/>
        <v>225.66666666666666</v>
      </c>
      <c r="R5" s="247">
        <f t="shared" si="2"/>
        <v>266</v>
      </c>
    </row>
    <row r="6" spans="1:18" ht="18">
      <c r="A6" s="146">
        <v>2</v>
      </c>
      <c r="B6" s="286">
        <v>1</v>
      </c>
      <c r="C6" s="287"/>
      <c r="D6" s="287" t="s">
        <v>65</v>
      </c>
      <c r="E6" s="235" t="s">
        <v>50</v>
      </c>
      <c r="F6" s="288"/>
      <c r="G6" s="289" t="s">
        <v>51</v>
      </c>
      <c r="H6" s="290"/>
      <c r="I6" s="291">
        <v>264</v>
      </c>
      <c r="J6" s="292">
        <v>200</v>
      </c>
      <c r="K6" s="292">
        <v>210</v>
      </c>
      <c r="L6" s="292">
        <v>247</v>
      </c>
      <c r="M6" s="292">
        <v>213</v>
      </c>
      <c r="N6" s="293">
        <v>174</v>
      </c>
      <c r="O6" s="244">
        <f t="shared" si="0"/>
        <v>1308</v>
      </c>
      <c r="P6" s="245">
        <f t="shared" si="3"/>
        <v>1308</v>
      </c>
      <c r="Q6" s="246">
        <f t="shared" si="1"/>
        <v>218</v>
      </c>
      <c r="R6" s="247">
        <f t="shared" si="2"/>
        <v>264</v>
      </c>
    </row>
    <row r="7" spans="1:18" ht="18">
      <c r="A7" s="146">
        <v>3</v>
      </c>
      <c r="B7" s="286">
        <v>1</v>
      </c>
      <c r="C7" s="287"/>
      <c r="D7" s="287" t="s">
        <v>102</v>
      </c>
      <c r="E7" s="235" t="s">
        <v>37</v>
      </c>
      <c r="F7" s="288"/>
      <c r="G7" s="289" t="s">
        <v>51</v>
      </c>
      <c r="H7" s="290"/>
      <c r="I7" s="297">
        <v>147</v>
      </c>
      <c r="J7" s="292">
        <v>232</v>
      </c>
      <c r="K7" s="292">
        <v>218</v>
      </c>
      <c r="L7" s="292">
        <v>232</v>
      </c>
      <c r="M7" s="292">
        <v>233</v>
      </c>
      <c r="N7" s="298">
        <v>213</v>
      </c>
      <c r="O7" s="244">
        <f t="shared" si="0"/>
        <v>1275</v>
      </c>
      <c r="P7" s="245">
        <f t="shared" si="3"/>
        <v>1275</v>
      </c>
      <c r="Q7" s="246">
        <f t="shared" si="1"/>
        <v>212.5</v>
      </c>
      <c r="R7" s="247">
        <f t="shared" si="2"/>
        <v>233</v>
      </c>
    </row>
    <row r="8" spans="1:18" ht="18">
      <c r="A8" s="146">
        <v>4</v>
      </c>
      <c r="B8" s="286">
        <v>1</v>
      </c>
      <c r="C8" s="287"/>
      <c r="D8" s="287" t="s">
        <v>39</v>
      </c>
      <c r="E8" s="235" t="s">
        <v>103</v>
      </c>
      <c r="F8" s="288"/>
      <c r="G8" s="289" t="s">
        <v>51</v>
      </c>
      <c r="H8" s="290"/>
      <c r="I8" s="291">
        <v>233</v>
      </c>
      <c r="J8" s="292">
        <v>206</v>
      </c>
      <c r="K8" s="299">
        <v>186</v>
      </c>
      <c r="L8" s="292">
        <v>254</v>
      </c>
      <c r="M8" s="292">
        <v>233</v>
      </c>
      <c r="N8" s="293">
        <v>152</v>
      </c>
      <c r="O8" s="244">
        <f t="shared" si="0"/>
        <v>1264</v>
      </c>
      <c r="P8" s="245">
        <f t="shared" si="3"/>
        <v>1264</v>
      </c>
      <c r="Q8" s="246">
        <f t="shared" si="1"/>
        <v>210.66666666666666</v>
      </c>
      <c r="R8" s="247">
        <f t="shared" si="2"/>
        <v>254</v>
      </c>
    </row>
    <row r="9" spans="1:18" ht="18">
      <c r="A9" s="146">
        <v>5</v>
      </c>
      <c r="B9" s="286">
        <v>1</v>
      </c>
      <c r="C9" s="287"/>
      <c r="D9" s="287" t="s">
        <v>61</v>
      </c>
      <c r="E9" s="235" t="s">
        <v>60</v>
      </c>
      <c r="F9" s="288"/>
      <c r="G9" s="289" t="s">
        <v>51</v>
      </c>
      <c r="H9" s="290"/>
      <c r="I9" s="297">
        <v>169</v>
      </c>
      <c r="J9" s="292">
        <v>257</v>
      </c>
      <c r="K9" s="299">
        <v>187</v>
      </c>
      <c r="L9" s="292">
        <v>221</v>
      </c>
      <c r="M9" s="292">
        <v>221</v>
      </c>
      <c r="N9" s="298">
        <v>202</v>
      </c>
      <c r="O9" s="244">
        <f t="shared" si="0"/>
        <v>1257</v>
      </c>
      <c r="P9" s="245">
        <f t="shared" si="3"/>
        <v>1257</v>
      </c>
      <c r="Q9" s="246">
        <f t="shared" si="1"/>
        <v>209.5</v>
      </c>
      <c r="R9" s="247">
        <f t="shared" si="2"/>
        <v>257</v>
      </c>
    </row>
    <row r="10" spans="1:18" ht="18">
      <c r="A10" s="146">
        <v>6</v>
      </c>
      <c r="B10" s="286">
        <v>1</v>
      </c>
      <c r="C10" s="287"/>
      <c r="D10" s="287" t="s">
        <v>31</v>
      </c>
      <c r="E10" s="235" t="s">
        <v>74</v>
      </c>
      <c r="F10" s="288"/>
      <c r="G10" s="289" t="s">
        <v>33</v>
      </c>
      <c r="H10" s="290"/>
      <c r="I10" s="297">
        <v>194</v>
      </c>
      <c r="J10" s="292">
        <v>215</v>
      </c>
      <c r="K10" s="292">
        <v>227</v>
      </c>
      <c r="L10" s="292">
        <v>220</v>
      </c>
      <c r="M10" s="292">
        <v>205</v>
      </c>
      <c r="N10" s="293">
        <v>158</v>
      </c>
      <c r="O10" s="244">
        <f t="shared" si="0"/>
        <v>1219</v>
      </c>
      <c r="P10" s="245">
        <f t="shared" si="3"/>
        <v>1219</v>
      </c>
      <c r="Q10" s="246">
        <f t="shared" si="1"/>
        <v>203.16666666666666</v>
      </c>
      <c r="R10" s="247">
        <f t="shared" si="2"/>
        <v>227</v>
      </c>
    </row>
    <row r="11" spans="1:18" ht="18">
      <c r="A11" s="146">
        <v>7</v>
      </c>
      <c r="B11" s="286">
        <v>1</v>
      </c>
      <c r="C11" s="287"/>
      <c r="D11" s="287" t="s">
        <v>59</v>
      </c>
      <c r="E11" s="235" t="s">
        <v>62</v>
      </c>
      <c r="F11" s="288"/>
      <c r="G11" s="289" t="s">
        <v>51</v>
      </c>
      <c r="H11" s="290"/>
      <c r="I11" s="291">
        <v>208</v>
      </c>
      <c r="J11" s="299">
        <v>153</v>
      </c>
      <c r="K11" s="299">
        <v>191</v>
      </c>
      <c r="L11" s="292">
        <v>265</v>
      </c>
      <c r="M11" s="292">
        <v>216</v>
      </c>
      <c r="N11" s="293">
        <v>184</v>
      </c>
      <c r="O11" s="244">
        <f>I11+J11+K11+L11+M11+N11</f>
        <v>1217</v>
      </c>
      <c r="P11" s="245">
        <f t="shared" si="3"/>
        <v>1217</v>
      </c>
      <c r="Q11" s="246">
        <f t="shared" si="1"/>
        <v>202.83333333333334</v>
      </c>
      <c r="R11" s="247">
        <f t="shared" si="2"/>
        <v>265</v>
      </c>
    </row>
    <row r="12" spans="1:18" ht="18">
      <c r="A12" s="146">
        <v>8</v>
      </c>
      <c r="B12" s="286">
        <v>1</v>
      </c>
      <c r="C12" s="287"/>
      <c r="D12" s="287" t="s">
        <v>98</v>
      </c>
      <c r="E12" s="235" t="s">
        <v>75</v>
      </c>
      <c r="F12" s="288"/>
      <c r="G12" s="289" t="s">
        <v>51</v>
      </c>
      <c r="H12" s="290"/>
      <c r="I12" s="297">
        <v>137</v>
      </c>
      <c r="J12" s="292">
        <v>224</v>
      </c>
      <c r="K12" s="299">
        <v>183</v>
      </c>
      <c r="L12" s="292">
        <v>205</v>
      </c>
      <c r="M12" s="292">
        <v>256</v>
      </c>
      <c r="N12" s="298">
        <v>211</v>
      </c>
      <c r="O12" s="244">
        <f t="shared" ref="O12:O18" si="4">SUM(I12:N12)</f>
        <v>1216</v>
      </c>
      <c r="P12" s="245">
        <f t="shared" si="3"/>
        <v>1216</v>
      </c>
      <c r="Q12" s="246">
        <f t="shared" si="1"/>
        <v>202.66666666666666</v>
      </c>
      <c r="R12" s="247">
        <f t="shared" si="2"/>
        <v>256</v>
      </c>
    </row>
    <row r="13" spans="1:18" ht="18">
      <c r="A13" s="146">
        <v>9</v>
      </c>
      <c r="B13" s="286">
        <v>1</v>
      </c>
      <c r="C13" s="287"/>
      <c r="D13" s="287" t="s">
        <v>97</v>
      </c>
      <c r="E13" s="235" t="s">
        <v>76</v>
      </c>
      <c r="F13" s="288"/>
      <c r="G13" s="289" t="s">
        <v>51</v>
      </c>
      <c r="H13" s="290">
        <v>8</v>
      </c>
      <c r="I13" s="297">
        <v>161</v>
      </c>
      <c r="J13" s="299">
        <v>156</v>
      </c>
      <c r="K13" s="299">
        <v>210</v>
      </c>
      <c r="L13" s="292">
        <v>257</v>
      </c>
      <c r="M13" s="299">
        <v>137</v>
      </c>
      <c r="N13" s="298">
        <v>222</v>
      </c>
      <c r="O13" s="244">
        <f t="shared" si="4"/>
        <v>1143</v>
      </c>
      <c r="P13" s="245">
        <f t="shared" si="3"/>
        <v>1191</v>
      </c>
      <c r="Q13" s="246">
        <f t="shared" si="1"/>
        <v>190.5</v>
      </c>
      <c r="R13" s="247">
        <f t="shared" si="2"/>
        <v>257</v>
      </c>
    </row>
    <row r="14" spans="1:18" ht="18">
      <c r="A14" s="146">
        <v>10</v>
      </c>
      <c r="B14" s="286">
        <v>1</v>
      </c>
      <c r="C14" s="287"/>
      <c r="D14" s="287" t="s">
        <v>45</v>
      </c>
      <c r="E14" s="235" t="s">
        <v>77</v>
      </c>
      <c r="F14" s="288"/>
      <c r="G14" s="289" t="s">
        <v>51</v>
      </c>
      <c r="H14" s="290"/>
      <c r="I14" s="291">
        <v>209</v>
      </c>
      <c r="J14" s="292">
        <v>213</v>
      </c>
      <c r="K14" s="299">
        <v>189</v>
      </c>
      <c r="L14" s="299">
        <v>184</v>
      </c>
      <c r="M14" s="299">
        <v>182</v>
      </c>
      <c r="N14" s="298">
        <v>207</v>
      </c>
      <c r="O14" s="244">
        <f t="shared" si="4"/>
        <v>1184</v>
      </c>
      <c r="P14" s="245">
        <f t="shared" si="3"/>
        <v>1184</v>
      </c>
      <c r="Q14" s="246">
        <f t="shared" si="1"/>
        <v>197.33333333333334</v>
      </c>
      <c r="R14" s="247">
        <f t="shared" si="2"/>
        <v>213</v>
      </c>
    </row>
    <row r="15" spans="1:18" ht="18">
      <c r="A15" s="146">
        <v>11</v>
      </c>
      <c r="B15" s="286">
        <v>1</v>
      </c>
      <c r="C15" s="287"/>
      <c r="D15" s="287" t="s">
        <v>100</v>
      </c>
      <c r="E15" s="235" t="s">
        <v>78</v>
      </c>
      <c r="F15" s="288"/>
      <c r="G15" s="289" t="s">
        <v>51</v>
      </c>
      <c r="H15" s="290"/>
      <c r="I15" s="291">
        <v>212</v>
      </c>
      <c r="J15" s="292">
        <v>236</v>
      </c>
      <c r="K15" s="292">
        <v>226</v>
      </c>
      <c r="L15" s="299">
        <v>173</v>
      </c>
      <c r="M15" s="299">
        <v>164</v>
      </c>
      <c r="N15" s="293">
        <v>155</v>
      </c>
      <c r="O15" s="244">
        <f t="shared" si="4"/>
        <v>1166</v>
      </c>
      <c r="P15" s="245">
        <f t="shared" si="3"/>
        <v>1166</v>
      </c>
      <c r="Q15" s="246">
        <f t="shared" si="1"/>
        <v>194.33333333333334</v>
      </c>
      <c r="R15" s="247">
        <f t="shared" si="2"/>
        <v>236</v>
      </c>
    </row>
    <row r="16" spans="1:18" ht="18">
      <c r="A16" s="146">
        <v>12</v>
      </c>
      <c r="B16" s="286">
        <v>1</v>
      </c>
      <c r="C16" s="287"/>
      <c r="D16" s="287" t="s">
        <v>28</v>
      </c>
      <c r="E16" s="235" t="s">
        <v>42</v>
      </c>
      <c r="F16" s="288"/>
      <c r="G16" s="289" t="s">
        <v>33</v>
      </c>
      <c r="H16" s="290"/>
      <c r="I16" s="291">
        <v>227</v>
      </c>
      <c r="J16" s="299">
        <v>199</v>
      </c>
      <c r="K16" s="299">
        <v>156</v>
      </c>
      <c r="L16" s="299">
        <v>193</v>
      </c>
      <c r="M16" s="299">
        <v>174</v>
      </c>
      <c r="N16" s="298">
        <v>207</v>
      </c>
      <c r="O16" s="244">
        <f t="shared" si="4"/>
        <v>1156</v>
      </c>
      <c r="P16" s="245">
        <f t="shared" si="3"/>
        <v>1156</v>
      </c>
      <c r="Q16" s="246">
        <f t="shared" si="1"/>
        <v>192.66666666666666</v>
      </c>
      <c r="R16" s="247">
        <f t="shared" si="2"/>
        <v>227</v>
      </c>
    </row>
    <row r="17" spans="1:18" ht="18">
      <c r="A17" s="146">
        <v>13</v>
      </c>
      <c r="B17" s="286">
        <v>1</v>
      </c>
      <c r="C17" s="287"/>
      <c r="D17" s="287" t="s">
        <v>49</v>
      </c>
      <c r="E17" s="235" t="s">
        <v>83</v>
      </c>
      <c r="F17" s="288"/>
      <c r="G17" s="289" t="s">
        <v>80</v>
      </c>
      <c r="H17" s="290"/>
      <c r="I17" s="291">
        <v>205</v>
      </c>
      <c r="J17" s="299">
        <v>151</v>
      </c>
      <c r="K17" s="299">
        <v>162</v>
      </c>
      <c r="L17" s="299">
        <v>155</v>
      </c>
      <c r="M17" s="292">
        <v>251</v>
      </c>
      <c r="N17" s="293">
        <v>177</v>
      </c>
      <c r="O17" s="244">
        <f t="shared" si="4"/>
        <v>1101</v>
      </c>
      <c r="P17" s="245">
        <f t="shared" si="3"/>
        <v>1101</v>
      </c>
      <c r="Q17" s="246">
        <f t="shared" si="1"/>
        <v>183.5</v>
      </c>
      <c r="R17" s="247">
        <f t="shared" si="2"/>
        <v>251</v>
      </c>
    </row>
    <row r="18" spans="1:18" ht="18">
      <c r="A18" s="146">
        <v>14</v>
      </c>
      <c r="B18" s="286">
        <v>1</v>
      </c>
      <c r="C18" s="287"/>
      <c r="D18" s="287" t="s">
        <v>55</v>
      </c>
      <c r="E18" s="235" t="s">
        <v>85</v>
      </c>
      <c r="F18" s="288"/>
      <c r="G18" s="289" t="s">
        <v>33</v>
      </c>
      <c r="H18" s="290">
        <v>8</v>
      </c>
      <c r="I18" s="297">
        <v>152</v>
      </c>
      <c r="J18" s="299">
        <v>147</v>
      </c>
      <c r="K18" s="299">
        <v>183</v>
      </c>
      <c r="L18" s="299">
        <v>177</v>
      </c>
      <c r="M18" s="299">
        <v>167</v>
      </c>
      <c r="N18" s="293">
        <v>149</v>
      </c>
      <c r="O18" s="244">
        <f t="shared" si="4"/>
        <v>975</v>
      </c>
      <c r="P18" s="245">
        <f t="shared" si="3"/>
        <v>1023</v>
      </c>
      <c r="Q18" s="246">
        <f t="shared" si="1"/>
        <v>162.5</v>
      </c>
      <c r="R18" s="247">
        <f t="shared" si="2"/>
        <v>183</v>
      </c>
    </row>
  </sheetData>
  <mergeCells count="2">
    <mergeCell ref="A1:N1"/>
    <mergeCell ref="A2:K2"/>
  </mergeCells>
  <pageMargins left="0.43333333333333302" right="0.15763888888888899" top="0.78749999999999998" bottom="0.51180555555555496" header="0.118055555555556" footer="0.51180555555555496"/>
  <pageSetup paperSize="0" scale="0" firstPageNumber="0" orientation="portrait" usePrinterDefaults="0" horizontalDpi="0" verticalDpi="0" copies="0"/>
  <headerFooter>
    <oddHeader>&amp;C&amp;F&amp;R&amp;D /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Final standing 15</vt:lpstr>
      <vt:lpstr>Pusfināls&gt;Fināls 15</vt:lpstr>
      <vt:lpstr>Total Qualif.Results</vt:lpstr>
      <vt:lpstr>Sq.3</vt:lpstr>
      <vt:lpstr>Sq.2</vt:lpstr>
      <vt:lpstr>Sq.1</vt:lpstr>
      <vt:lpstr>'Pusfināls&gt;Fināls 15'!Excel_BuiltIn_Print_Area</vt:lpstr>
      <vt:lpstr>'Total Qualif.Results'!Excel_BuiltIn_Print_Area</vt:lpstr>
      <vt:lpstr>'Final standing 15'!Print_Area</vt:lpstr>
      <vt:lpstr>'Pusfināls&gt;Fināls 15'!Print_Area</vt:lpstr>
      <vt:lpstr>Sq.1!Print_Area</vt:lpstr>
      <vt:lpstr>Sq.2!Print_Area</vt:lpstr>
      <vt:lpstr>Sq.3!Print_Area</vt:lpstr>
      <vt:lpstr>'Total Qualif.Results'!Print_Area</vt:lpstr>
      <vt:lpstr>'Final standing 15'!Print_Area_0</vt:lpstr>
      <vt:lpstr>'Pusfināls&gt;Fināls 15'!Print_Area_0</vt:lpstr>
      <vt:lpstr>Sq.1!Print_Area_0</vt:lpstr>
      <vt:lpstr>Sq.2!Print_Area_0</vt:lpstr>
      <vt:lpstr>Sq.3!Print_Area_0</vt:lpstr>
      <vt:lpstr>'Total Qualif.Results'!Print_Area_0</vt:lpstr>
      <vt:lpstr>'Final standing 15'!Print_Area_0_0</vt:lpstr>
      <vt:lpstr>'Pusfināls&gt;Fināls 15'!Print_Area_0_0</vt:lpstr>
      <vt:lpstr>Sq.1!Print_Area_0_0</vt:lpstr>
      <vt:lpstr>Sq.2!Print_Area_0_0</vt:lpstr>
      <vt:lpstr>Sq.3!Print_Area_0_0</vt:lpstr>
      <vt:lpstr>'Total Qualif.Results'!Print_Area_0_0</vt:lpstr>
      <vt:lpstr>'Final standing 15'!Print_Area_0_0_0</vt:lpstr>
      <vt:lpstr>'Pusfināls&gt;Fināls 15'!Print_Area_0_0_0</vt:lpstr>
      <vt:lpstr>Sq.1!Print_Area_0_0_0</vt:lpstr>
      <vt:lpstr>Sq.2!Print_Area_0_0_0</vt:lpstr>
      <vt:lpstr>Sq.3!Print_Area_0_0_0</vt:lpstr>
      <vt:lpstr>'Total Qualif.Results'!Print_Area_0_0_0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51</cp:revision>
  <dcterms:created xsi:type="dcterms:W3CDTF">2016-02-06T07:51:30Z</dcterms:created>
  <dcterms:modified xsi:type="dcterms:W3CDTF">2016-04-10T12:51:20Z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