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6\"/>
    </mc:Choice>
  </mc:AlternateContent>
  <bookViews>
    <workbookView xWindow="0" yWindow="0" windowWidth="20490" windowHeight="7755" tabRatio="367" firstSheet="3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Desperado!$A$2:$F$9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7" i="5" l="1"/>
  <c r="C5" i="5"/>
  <c r="C4" i="5"/>
  <c r="C8" i="2"/>
  <c r="C6" i="2"/>
  <c r="C11" i="2"/>
  <c r="C14" i="2"/>
  <c r="C13" i="2"/>
  <c r="F21" i="2"/>
  <c r="F17" i="2"/>
  <c r="F19" i="2"/>
  <c r="F20" i="2"/>
  <c r="F22" i="2"/>
  <c r="F18" i="2"/>
  <c r="C22" i="2"/>
  <c r="C20" i="2"/>
  <c r="B7" i="4"/>
  <c r="C21" i="2"/>
  <c r="C17" i="2"/>
  <c r="C19" i="2"/>
  <c r="C18" i="2"/>
  <c r="C12" i="2"/>
  <c r="C7" i="2"/>
  <c r="B9" i="4"/>
  <c r="B8" i="4"/>
  <c r="B9" i="7"/>
  <c r="B11" i="7"/>
  <c r="B10" i="7"/>
  <c r="B8" i="7"/>
  <c r="B12" i="7"/>
  <c r="B7" i="7"/>
  <c r="B8" i="3"/>
  <c r="C8" i="3"/>
  <c r="D8" i="3"/>
  <c r="E8" i="3"/>
  <c r="F8" i="3"/>
  <c r="G8" i="3"/>
  <c r="H8" i="3"/>
  <c r="I8" i="3"/>
  <c r="B7" i="3"/>
  <c r="C7" i="3"/>
  <c r="D7" i="3"/>
  <c r="E7" i="3"/>
  <c r="F7" i="3"/>
  <c r="G7" i="3"/>
  <c r="H7" i="3"/>
  <c r="I7" i="3"/>
  <c r="B12" i="3"/>
  <c r="C12" i="3"/>
  <c r="D12" i="3"/>
  <c r="E12" i="3"/>
  <c r="F12" i="3"/>
  <c r="G12" i="3"/>
  <c r="H12" i="3"/>
  <c r="I12" i="3"/>
  <c r="B9" i="3"/>
  <c r="C9" i="3"/>
  <c r="D9" i="3"/>
  <c r="E9" i="3"/>
  <c r="F9" i="3"/>
  <c r="G9" i="3"/>
  <c r="H9" i="3"/>
  <c r="I9" i="3"/>
  <c r="B11" i="3"/>
  <c r="C11" i="3"/>
  <c r="D11" i="3"/>
  <c r="E11" i="3"/>
  <c r="F11" i="3"/>
  <c r="G11" i="3"/>
  <c r="H11" i="3"/>
  <c r="I11" i="3"/>
  <c r="B5" i="3"/>
  <c r="C5" i="3"/>
  <c r="D5" i="3"/>
  <c r="E5" i="3"/>
  <c r="F5" i="3"/>
  <c r="G5" i="3"/>
  <c r="H5" i="3"/>
  <c r="I5" i="3"/>
  <c r="B6" i="3"/>
  <c r="C6" i="3"/>
  <c r="D6" i="3"/>
  <c r="E6" i="3"/>
  <c r="F6" i="3"/>
  <c r="G6" i="3"/>
  <c r="H6" i="3"/>
  <c r="I6" i="3"/>
  <c r="B14" i="3"/>
  <c r="C14" i="3"/>
  <c r="D14" i="3"/>
  <c r="E14" i="3"/>
  <c r="F14" i="3"/>
  <c r="G14" i="3"/>
  <c r="H14" i="3"/>
  <c r="I14" i="3"/>
  <c r="B10" i="3"/>
  <c r="C10" i="3"/>
  <c r="D10" i="3"/>
  <c r="E10" i="3"/>
  <c r="F10" i="3"/>
  <c r="G10" i="3"/>
  <c r="H10" i="3"/>
  <c r="I10" i="3"/>
  <c r="B4" i="3"/>
  <c r="C4" i="3"/>
  <c r="D4" i="3"/>
  <c r="E4" i="3"/>
  <c r="F4" i="3"/>
  <c r="G4" i="3"/>
  <c r="H4" i="3"/>
  <c r="I4" i="3"/>
  <c r="C13" i="3"/>
  <c r="D13" i="3"/>
  <c r="E13" i="3"/>
  <c r="F13" i="3"/>
  <c r="G13" i="3"/>
  <c r="H13" i="3"/>
  <c r="I13" i="3"/>
  <c r="B13" i="3"/>
  <c r="F8" i="4" l="1"/>
  <c r="F8" i="7"/>
  <c r="F9" i="7"/>
  <c r="F10" i="7"/>
  <c r="F11" i="7"/>
  <c r="F12" i="7"/>
  <c r="C8" i="5"/>
  <c r="C6" i="5" l="1"/>
  <c r="F9" i="4"/>
  <c r="F7" i="7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35" i="1"/>
  <c r="K35" i="1"/>
  <c r="J36" i="1"/>
  <c r="K36" i="1"/>
  <c r="F7" i="2" l="1"/>
  <c r="F6" i="2"/>
  <c r="F8" i="2"/>
  <c r="F14" i="2"/>
  <c r="F11" i="2"/>
  <c r="F12" i="2"/>
  <c r="F13" i="2"/>
  <c r="F7" i="4" l="1"/>
  <c r="C9" i="5" l="1"/>
  <c r="C10" i="5"/>
  <c r="C11" i="5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L35" i="1"/>
  <c r="M35" i="1"/>
  <c r="L36" i="1"/>
  <c r="M36" i="1"/>
  <c r="J4" i="1"/>
  <c r="J13" i="3" s="1"/>
  <c r="K4" i="1"/>
  <c r="K13" i="3" s="1"/>
  <c r="L4" i="1"/>
  <c r="L13" i="3" s="1"/>
  <c r="M4" i="1"/>
  <c r="M13" i="3" s="1"/>
  <c r="J25" i="1"/>
  <c r="K25" i="1"/>
  <c r="L25" i="1"/>
  <c r="M25" i="1"/>
  <c r="J5" i="1"/>
  <c r="J8" i="3" s="1"/>
  <c r="K5" i="1"/>
  <c r="K8" i="3" s="1"/>
  <c r="M5" i="1"/>
  <c r="M8" i="3" s="1"/>
  <c r="J12" i="1"/>
  <c r="J14" i="3" s="1"/>
  <c r="K12" i="1"/>
  <c r="K14" i="3" s="1"/>
  <c r="M12" i="1"/>
  <c r="M14" i="3" s="1"/>
  <c r="J9" i="1"/>
  <c r="J11" i="3" s="1"/>
  <c r="K9" i="1"/>
  <c r="K11" i="3" s="1"/>
  <c r="M9" i="1"/>
  <c r="M11" i="3" s="1"/>
  <c r="J26" i="1"/>
  <c r="K26" i="1"/>
  <c r="L26" i="1"/>
  <c r="M26" i="1"/>
  <c r="J20" i="1"/>
  <c r="K20" i="1"/>
  <c r="M20" i="1"/>
  <c r="J19" i="1"/>
  <c r="K19" i="1"/>
  <c r="M19" i="1"/>
  <c r="J14" i="1"/>
  <c r="J4" i="3" s="1"/>
  <c r="K14" i="1"/>
  <c r="K4" i="3" s="1"/>
  <c r="M14" i="1"/>
  <c r="M4" i="3" s="1"/>
  <c r="J27" i="1"/>
  <c r="K27" i="1"/>
  <c r="L27" i="1"/>
  <c r="M27" i="1"/>
  <c r="J28" i="1"/>
  <c r="K28" i="1"/>
  <c r="L28" i="1"/>
  <c r="M28" i="1"/>
  <c r="J29" i="1"/>
  <c r="K29" i="1"/>
  <c r="L29" i="1"/>
  <c r="M29" i="1"/>
  <c r="J10" i="1"/>
  <c r="J5" i="3" s="1"/>
  <c r="K10" i="1"/>
  <c r="K5" i="3" s="1"/>
  <c r="M10" i="1"/>
  <c r="M5" i="3" s="1"/>
  <c r="J23" i="1"/>
  <c r="K23" i="1"/>
  <c r="L23" i="1"/>
  <c r="N23" i="1"/>
  <c r="M23" i="1"/>
  <c r="J15" i="1"/>
  <c r="K15" i="1"/>
  <c r="M15" i="1"/>
  <c r="J16" i="1"/>
  <c r="K16" i="1"/>
  <c r="M16" i="1"/>
  <c r="J17" i="1"/>
  <c r="K17" i="1"/>
  <c r="M17" i="1"/>
  <c r="J18" i="1"/>
  <c r="K18" i="1"/>
  <c r="L18" i="1"/>
  <c r="M18" i="1"/>
  <c r="J21" i="1"/>
  <c r="K21" i="1"/>
  <c r="M21" i="1"/>
  <c r="J24" i="1"/>
  <c r="K24" i="1"/>
  <c r="L24" i="1"/>
  <c r="N24" i="1"/>
  <c r="M24" i="1"/>
  <c r="J11" i="1"/>
  <c r="J6" i="3" s="1"/>
  <c r="K11" i="1"/>
  <c r="K6" i="3" s="1"/>
  <c r="M11" i="1"/>
  <c r="M6" i="3" s="1"/>
  <c r="J6" i="1"/>
  <c r="J7" i="3" s="1"/>
  <c r="K6" i="1"/>
  <c r="K7" i="3" s="1"/>
  <c r="M6" i="1"/>
  <c r="M7" i="3" s="1"/>
  <c r="J13" i="1"/>
  <c r="J10" i="3" s="1"/>
  <c r="K13" i="1"/>
  <c r="K10" i="3" s="1"/>
  <c r="M13" i="1"/>
  <c r="M10" i="3" s="1"/>
  <c r="J7" i="1"/>
  <c r="J12" i="3" s="1"/>
  <c r="K7" i="1"/>
  <c r="K12" i="3" s="1"/>
  <c r="M7" i="1"/>
  <c r="M12" i="3" s="1"/>
  <c r="J22" i="1"/>
  <c r="K22" i="1"/>
  <c r="M22" i="1"/>
  <c r="J8" i="1"/>
  <c r="J9" i="3" s="1"/>
  <c r="K8" i="1"/>
  <c r="K9" i="3" s="1"/>
  <c r="M8" i="1"/>
  <c r="M9" i="3" s="1"/>
  <c r="D45" i="3"/>
  <c r="D47" i="3"/>
  <c r="D51" i="3"/>
  <c r="D43" i="3"/>
  <c r="D50" i="3"/>
  <c r="D49" i="3"/>
  <c r="D48" i="3"/>
  <c r="D46" i="3"/>
  <c r="D52" i="3"/>
  <c r="D44" i="3"/>
  <c r="L9" i="1"/>
  <c r="L11" i="3" s="1"/>
  <c r="L22" i="1"/>
  <c r="N22" i="1"/>
  <c r="L11" i="1"/>
  <c r="L6" i="3" s="1"/>
  <c r="L17" i="1"/>
  <c r="L15" i="1"/>
  <c r="L5" i="1"/>
  <c r="L8" i="3" s="1"/>
  <c r="L13" i="1"/>
  <c r="L10" i="3" s="1"/>
  <c r="N13" i="1"/>
  <c r="L10" i="1"/>
  <c r="L5" i="3" s="1"/>
  <c r="L8" i="1"/>
  <c r="L9" i="3" s="1"/>
  <c r="N17" i="1"/>
  <c r="N8" i="1"/>
  <c r="L21" i="1" l="1"/>
  <c r="L20" i="1"/>
  <c r="L19" i="1"/>
  <c r="N18" i="1"/>
  <c r="L16" i="1"/>
  <c r="L12" i="1"/>
  <c r="L14" i="3" s="1"/>
  <c r="L14" i="1"/>
  <c r="L4" i="3" s="1"/>
  <c r="N11" i="1"/>
  <c r="L7" i="1"/>
  <c r="L12" i="3" s="1"/>
  <c r="L6" i="1"/>
  <c r="L7" i="3" s="1"/>
  <c r="N35" i="3"/>
  <c r="N15" i="1"/>
  <c r="N16" i="1"/>
  <c r="N14" i="3" l="1"/>
  <c r="N16" i="3"/>
  <c r="N20" i="3"/>
  <c r="N12" i="3"/>
  <c r="N8" i="3"/>
  <c r="N6" i="3"/>
  <c r="N7" i="3"/>
  <c r="N19" i="3"/>
  <c r="N21" i="3"/>
  <c r="N4" i="3"/>
  <c r="N25" i="3"/>
  <c r="N26" i="3"/>
  <c r="N27" i="3"/>
  <c r="N28" i="3"/>
  <c r="N18" i="3"/>
  <c r="N24" i="3"/>
  <c r="N10" i="3"/>
  <c r="N11" i="3"/>
  <c r="N22" i="3"/>
  <c r="N23" i="3"/>
  <c r="N17" i="3"/>
  <c r="N15" i="3"/>
  <c r="N5" i="3"/>
  <c r="N13" i="3"/>
  <c r="N34" i="3"/>
  <c r="N21" i="1"/>
  <c r="N36" i="3"/>
  <c r="N7" i="1"/>
  <c r="N6" i="1"/>
  <c r="N29" i="3"/>
  <c r="N30" i="3"/>
  <c r="N31" i="3"/>
  <c r="N32" i="3"/>
  <c r="N37" i="3" l="1"/>
  <c r="N33" i="3"/>
  <c r="N38" i="3"/>
</calcChain>
</file>

<file path=xl/sharedStrings.xml><?xml version="1.0" encoding="utf-8"?>
<sst xmlns="http://schemas.openxmlformats.org/spreadsheetml/2006/main" count="152" uniqueCount="89">
  <si>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</si>
  <si>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</si>
  <si>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</si>
  <si>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</si>
  <si>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</si>
  <si>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</si>
  <si>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</si>
  <si>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</si>
  <si>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</si>
  <si>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</si>
  <si>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</si>
  <si>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</si>
  <si>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</si>
  <si>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</si>
  <si>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</si>
  <si>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</si>
  <si>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</si>
  <si>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</si>
  <si>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</si>
  <si>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</si>
  <si>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</si>
  <si>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</si>
  <si>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</si>
  <si>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</si>
  <si>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</si>
  <si>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</si>
  <si>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</si>
  <si>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</si>
  <si>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</si>
  <si>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</si>
  <si>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</si>
  <si>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</si>
  <si>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</si>
  <si>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</si>
  <si>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</si>
  <si>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</si>
  <si>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</si>
  <si>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</si>
  <si>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CROSS LINE NAV</t>
  </si>
  <si>
    <t>08A</t>
  </si>
  <si>
    <t>05A</t>
  </si>
  <si>
    <t>06B</t>
  </si>
  <si>
    <t>07A</t>
  </si>
  <si>
    <t>05B</t>
  </si>
  <si>
    <t>06A</t>
  </si>
  <si>
    <t>Artūrs Perepjolkins</t>
  </si>
  <si>
    <t>Mārtiņš Vilnis</t>
  </si>
  <si>
    <t>Artemijs Hudjakovs</t>
  </si>
  <si>
    <t>Edgars Poišs</t>
  </si>
  <si>
    <t>Jānis Zalītis</t>
  </si>
  <si>
    <t>07B</t>
  </si>
  <si>
    <t>X</t>
  </si>
  <si>
    <t>Vladimirs Pribiļevs</t>
  </si>
  <si>
    <t>Veronika Hudjakova</t>
  </si>
  <si>
    <t>Vladislavs Saveļjevs</t>
  </si>
  <si>
    <t>Kristaps Liecinieks</t>
  </si>
  <si>
    <t>Olga Morozova</t>
  </si>
  <si>
    <t>Sergejs Meņšikovs</t>
  </si>
  <si>
    <t>Maksims Jefimovs</t>
  </si>
  <si>
    <t>Jānis Bojārs</t>
  </si>
  <si>
    <t>Maksims Gerasimenko</t>
  </si>
  <si>
    <t>Andis Dārziņš</t>
  </si>
  <si>
    <t>Valdis Skudra</t>
  </si>
  <si>
    <t>Jurijs Dumcevs</t>
  </si>
  <si>
    <t>Jeļena  Šorohova</t>
  </si>
  <si>
    <t>10B</t>
  </si>
  <si>
    <t>10A</t>
  </si>
  <si>
    <t>Verners Veidulis</t>
  </si>
  <si>
    <t>Maksims Isajevs</t>
  </si>
  <si>
    <t>Aleksandrs Komars</t>
  </si>
  <si>
    <t>Normunds Bundzenieks</t>
  </si>
  <si>
    <t>Dace Anspaks</t>
  </si>
  <si>
    <t>Pēteris Cimdiņš</t>
  </si>
  <si>
    <t>Aleksandrs Aleksejevs</t>
  </si>
  <si>
    <t>Ivars Lauris</t>
  </si>
  <si>
    <t>Vladimirs Lagunovs</t>
  </si>
  <si>
    <t>Sergejs Ļeonovs</t>
  </si>
  <si>
    <t>Karīna Petrova</t>
  </si>
  <si>
    <t>Tomass Dārziņš</t>
  </si>
  <si>
    <t>Gints Aksiks</t>
  </si>
  <si>
    <t>Aivars Dolģis</t>
  </si>
  <si>
    <t>Edgars Vilnis</t>
  </si>
  <si>
    <t>Māris Dukurs</t>
  </si>
  <si>
    <t>Elvijs Dimpers</t>
  </si>
  <si>
    <t>Dmitrijs Dumcevs</t>
  </si>
  <si>
    <t>Valērijs Nizkodubovs</t>
  </si>
  <si>
    <t>09A</t>
  </si>
  <si>
    <t>09B</t>
  </si>
  <si>
    <t>Maija 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</si>
</sst>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"/>
    <numFmt numFmtId="165" formatCode="0.0"/>
  </numFmts>
  <fonts count="54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theme="1"/>
      <name val="CentSchbook TL"/>
      <charset val="204"/>
    </font>
    <font>
      <b/>
      <sz val="14"/>
      <color indexed="8"/>
      <name val="CentSchbook TL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rgb="FFFF0000"/>
      <name val="Verdana"/>
      <family val="2"/>
      <charset val="204"/>
    </font>
    <font>
      <b/>
      <i/>
      <sz val="14"/>
      <color rgb="FFFF0000"/>
      <name val="Verdana"/>
      <family val="2"/>
      <charset val="204"/>
    </font>
    <font>
      <b/>
      <sz val="14"/>
      <color rgb="FF0000FF"/>
      <name val="Verdana"/>
      <family val="2"/>
      <charset val="204"/>
    </font>
    <font>
      <b/>
      <i/>
      <sz val="14"/>
      <color rgb="FF0000FF"/>
      <name val="Verdana"/>
      <family val="2"/>
      <charset val="204"/>
    </font>
    <font>
      <b/>
      <sz val="12"/>
      <color theme="1"/>
      <name val="Verdana"/>
      <family val="2"/>
      <charset val="186"/>
    </font>
    <font>
      <b/>
      <sz val="15"/>
      <color rgb="FFFF0000"/>
      <name val="Verdana"/>
      <family val="2"/>
    </font>
    <font>
      <sz val="12"/>
      <color rgb="FFFF0000"/>
      <name val="Arial"/>
      <family val="2"/>
    </font>
    <font>
      <sz val="12"/>
      <color rgb="FFFF0000"/>
      <name val="Arial"/>
      <family val="2"/>
      <charset val="204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0" fillId="5" borderId="2" xfId="0" applyNumberFormat="1" applyFont="1" applyFill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4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5" fillId="0" borderId="0" xfId="0" applyFont="1" applyAlignment="1"/>
    <xf numFmtId="0" fontId="36" fillId="0" borderId="0" xfId="0" applyFont="1" applyAlignment="1"/>
    <xf numFmtId="0" fontId="37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8" fillId="7" borderId="2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40" fillId="7" borderId="2" xfId="0" applyFont="1" applyFill="1" applyBorder="1" applyAlignment="1">
      <alignment horizontal="center"/>
    </xf>
    <xf numFmtId="1" fontId="41" fillId="5" borderId="2" xfId="0" applyNumberFormat="1" applyFont="1" applyFill="1" applyBorder="1" applyAlignment="1">
      <alignment horizontal="center"/>
    </xf>
    <xf numFmtId="0" fontId="42" fillId="0" borderId="2" xfId="0" applyFont="1" applyBorder="1" applyAlignment="1">
      <alignment horizontal="right"/>
    </xf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6" fillId="0" borderId="7" xfId="0" applyFont="1" applyBorder="1" applyAlignment="1">
      <alignment horizontal="center" vertical="center" wrapText="1"/>
    </xf>
    <xf numFmtId="164" fontId="46" fillId="0" borderId="10" xfId="0" applyNumberFormat="1" applyFont="1" applyBorder="1" applyAlignment="1">
      <alignment horizontal="center" vertical="center"/>
    </xf>
    <xf numFmtId="1" fontId="45" fillId="0" borderId="2" xfId="0" applyNumberFormat="1" applyFont="1" applyBorder="1" applyAlignment="1">
      <alignment horizontal="center" vertical="center"/>
    </xf>
    <xf numFmtId="1" fontId="45" fillId="0" borderId="13" xfId="0" applyNumberFormat="1" applyFont="1" applyBorder="1" applyAlignment="1">
      <alignment horizontal="center" vertical="center"/>
    </xf>
    <xf numFmtId="1" fontId="46" fillId="2" borderId="13" xfId="0" applyNumberFormat="1" applyFont="1" applyFill="1" applyBorder="1" applyAlignment="1">
      <alignment horizontal="center" vertical="center"/>
    </xf>
    <xf numFmtId="1" fontId="47" fillId="0" borderId="10" xfId="0" applyNumberFormat="1" applyFont="1" applyBorder="1" applyAlignment="1">
      <alignment horizontal="center" vertical="center"/>
    </xf>
    <xf numFmtId="1" fontId="47" fillId="0" borderId="2" xfId="0" applyNumberFormat="1" applyFont="1" applyBorder="1" applyAlignment="1">
      <alignment horizontal="center" vertical="center"/>
    </xf>
    <xf numFmtId="164" fontId="48" fillId="0" borderId="2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  <xf numFmtId="2" fontId="4" fillId="0" borderId="10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left"/>
    </xf>
    <xf numFmtId="0" fontId="52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2" fillId="0" borderId="2" xfId="0" applyFont="1" applyBorder="1" applyAlignment="1">
      <alignment horizontal="left"/>
    </xf>
    <xf numFmtId="0" fontId="53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2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2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3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3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4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4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4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4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5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5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6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0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0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3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3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4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4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7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7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8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8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9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9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2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2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2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2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2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2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3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3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3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3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3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3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3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3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3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3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4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4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4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4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4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4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4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4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4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4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5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5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5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5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5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5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5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5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5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5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6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6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6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6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6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6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6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6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6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6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7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7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7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7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7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7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7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7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7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7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8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8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8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8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8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8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8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8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8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8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9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9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9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9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9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9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9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9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09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09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0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0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0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0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0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0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0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0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0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0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1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1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1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1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14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15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16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17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18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19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20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21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8122" name="WordArt 9"/>
        <xdr:cNvSpPr>
          <a:spLocks noChangeArrowheads="1" noChangeShapeType="1" noTextEdit="1"/>
        </xdr:cNvSpPr>
      </xdr:nvSpPr>
      <xdr:spPr bwMode="auto">
        <a:xfrm>
          <a:off x="5362575" y="20097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8123" name="WordArt 11"/>
        <xdr:cNvSpPr>
          <a:spLocks noChangeArrowheads="1" noChangeShapeType="1" noTextEdit="1"/>
        </xdr:cNvSpPr>
      </xdr:nvSpPr>
      <xdr:spPr bwMode="auto">
        <a:xfrm>
          <a:off x="5362575" y="20193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1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1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1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1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1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1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2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2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2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2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2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2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2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2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2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2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3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3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3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3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3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3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3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3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3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3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4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4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4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4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4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4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4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4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4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4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5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5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5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5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5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5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5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5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5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5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6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6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6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6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6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6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6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6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6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6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7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7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7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7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7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7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7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7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7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7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8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8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8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8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8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8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8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8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8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8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9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9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9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9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9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9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9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9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89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89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0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0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0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0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0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0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0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0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0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0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1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1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1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1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1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1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1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1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1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1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2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2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2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2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2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2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2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2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2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2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3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3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3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3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3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3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3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3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3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3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4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4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4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4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4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4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4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4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4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4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5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5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5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5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5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5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5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5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5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5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6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6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6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6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6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6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6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6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6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6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7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7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7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7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7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7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7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7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7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7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8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8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8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8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8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8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8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8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8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8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9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9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9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9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9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9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9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9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99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199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0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0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0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0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0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0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0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0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0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0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1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1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1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1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1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1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1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1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1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1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2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2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2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2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2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2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2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2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2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2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3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3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3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3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3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3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3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3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3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3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4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4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4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4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4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4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4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4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4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4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5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5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5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5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5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5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5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5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205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205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4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4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4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4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4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4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5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5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5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5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5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5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5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5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5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5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6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6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6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6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6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6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6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6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6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6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7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7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7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7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7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7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7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7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7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7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8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8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8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8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8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8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8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8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8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8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9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9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9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9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9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9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9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9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9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9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0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0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0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0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0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0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0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0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0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0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1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1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1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1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1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1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1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1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1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1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2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2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2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2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2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2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2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2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2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2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3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3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3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3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3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3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3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3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3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3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4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4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4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4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4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4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4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4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4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4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5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5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5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5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5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5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5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5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5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5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6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6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6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6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6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6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6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6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6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6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7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7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7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7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7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7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7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7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7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7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8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8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8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8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8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8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8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8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8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8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9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9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9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9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9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9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9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9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9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9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0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0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0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0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0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0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0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0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0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0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1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1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1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1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1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1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1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1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1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1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2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2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2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2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2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2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2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2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2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2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3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3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3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3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3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3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3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3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3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3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4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4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4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4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4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4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4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4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4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4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5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5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5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5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5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5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5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5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5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5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6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6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6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6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6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6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6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6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6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6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7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7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7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7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7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7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7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7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7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7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80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81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82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83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84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85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86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87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88" name="WordArt 9"/>
        <xdr:cNvSpPr>
          <a:spLocks noChangeArrowheads="1" noChangeShapeType="1" noTextEdit="1"/>
        </xdr:cNvSpPr>
      </xdr:nvSpPr>
      <xdr:spPr bwMode="auto">
        <a:xfrm>
          <a:off x="5362575" y="12763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89" name="WordArt 11"/>
        <xdr:cNvSpPr>
          <a:spLocks noChangeArrowheads="1" noChangeShapeType="1" noTextEdit="1"/>
        </xdr:cNvSpPr>
      </xdr:nvSpPr>
      <xdr:spPr bwMode="auto">
        <a:xfrm>
          <a:off x="5362575" y="1285875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60" zoomScaleNormal="70" workbookViewId="0">
      <selection activeCell="B39" sqref="B39:M40"/>
    </sheetView>
  </sheetViews>
  <sheetFormatPr defaultRowHeight="18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9" width="8.42578125" style="5" bestFit="1" customWidth="1" outlineLevel="1"/>
    <col min="10" max="10" width="10.5703125" style="5" bestFit="1" customWidth="1"/>
    <col min="11" max="11" width="10" style="2" customWidth="1"/>
    <col min="12" max="12" width="10.85546875" style="2" bestFit="1" customWidth="1"/>
    <col min="13" max="13" width="14" style="2" bestFit="1" customWidth="1"/>
    <col min="14" max="14" width="15.85546875" style="99" bestFit="1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12" t="s">
        <v>32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0" ht="7.5" customHeight="1" thickBot="1">
      <c r="S2" s="2"/>
      <c r="T2" s="2"/>
    </row>
    <row r="3" spans="1:20" ht="42" customHeight="1" thickBot="1">
      <c r="A3" s="30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12</v>
      </c>
      <c r="L3" s="31" t="s">
        <v>10</v>
      </c>
      <c r="M3" s="32" t="s">
        <v>13</v>
      </c>
      <c r="N3" s="100" t="s">
        <v>11</v>
      </c>
    </row>
    <row r="4" spans="1:20" s="11" customFormat="1" ht="31.5" customHeight="1">
      <c r="A4" s="33">
        <v>1</v>
      </c>
      <c r="B4" s="28" t="str">
        <f>Rezultāti!B14</f>
        <v>Valdis Skudra</v>
      </c>
      <c r="C4" s="51" t="str">
        <f>Rezultāti!C14</f>
        <v>10B</v>
      </c>
      <c r="D4" s="51">
        <f>Rezultāti!D14</f>
        <v>0</v>
      </c>
      <c r="E4" s="110">
        <f>Rezultāti!E14</f>
        <v>300</v>
      </c>
      <c r="F4" s="51">
        <f>Rezultāti!F14</f>
        <v>254</v>
      </c>
      <c r="G4" s="51">
        <f>Rezultāti!G14</f>
        <v>233</v>
      </c>
      <c r="H4" s="51">
        <f>Rezultāti!H14</f>
        <v>241</v>
      </c>
      <c r="I4" s="51">
        <f>Rezultāti!I14</f>
        <v>262</v>
      </c>
      <c r="J4" s="51">
        <f>Rezultāti!J14</f>
        <v>1290</v>
      </c>
      <c r="K4" s="51">
        <f>Rezultāti!K14</f>
        <v>0</v>
      </c>
      <c r="L4" s="51">
        <f>Rezultāti!L14</f>
        <v>1290</v>
      </c>
      <c r="M4" s="124">
        <f>Rezultāti!M14</f>
        <v>258</v>
      </c>
      <c r="N4" s="101">
        <f>L4-L9</f>
        <v>213</v>
      </c>
      <c r="O4" s="116" t="s">
        <v>16</v>
      </c>
    </row>
    <row r="5" spans="1:20" s="11" customFormat="1" ht="31.5" customHeight="1">
      <c r="A5" s="34">
        <v>2</v>
      </c>
      <c r="B5" s="28" t="str">
        <f>Rezultāti!B10</f>
        <v>Jānis Zalītis</v>
      </c>
      <c r="C5" s="51" t="str">
        <f>Rezultāti!C10</f>
        <v>08A</v>
      </c>
      <c r="D5" s="51">
        <f>Rezultāti!D10</f>
        <v>0</v>
      </c>
      <c r="E5" s="51">
        <f>Rezultāti!E10</f>
        <v>290</v>
      </c>
      <c r="F5" s="51">
        <f>Rezultāti!F10</f>
        <v>215</v>
      </c>
      <c r="G5" s="51">
        <f>Rezultāti!G10</f>
        <v>255</v>
      </c>
      <c r="H5" s="51">
        <f>Rezultāti!H10</f>
        <v>265</v>
      </c>
      <c r="I5" s="51">
        <f>Rezultāti!I10</f>
        <v>203</v>
      </c>
      <c r="J5" s="51">
        <f>Rezultāti!J10</f>
        <v>1228</v>
      </c>
      <c r="K5" s="51">
        <f>Rezultāti!K10</f>
        <v>0</v>
      </c>
      <c r="L5" s="51">
        <f>Rezultāti!L10</f>
        <v>1228</v>
      </c>
      <c r="M5" s="124">
        <f>Rezultāti!M10</f>
        <v>245.6</v>
      </c>
      <c r="N5" s="102">
        <f>L5-L9</f>
        <v>151</v>
      </c>
      <c r="O5" s="116"/>
    </row>
    <row r="6" spans="1:20" s="11" customFormat="1" ht="31.5" customHeight="1">
      <c r="A6" s="34">
        <v>3</v>
      </c>
      <c r="B6" s="28" t="str">
        <f>Rezultāti!B11</f>
        <v>Vladimirs Pribiļevs</v>
      </c>
      <c r="C6" s="51" t="str">
        <f>Rezultāti!C11</f>
        <v>09A</v>
      </c>
      <c r="D6" s="51">
        <f>Rezultāti!D11</f>
        <v>0</v>
      </c>
      <c r="E6" s="51">
        <f>Rezultāti!E11</f>
        <v>286</v>
      </c>
      <c r="F6" s="51">
        <f>Rezultāti!F11</f>
        <v>243</v>
      </c>
      <c r="G6" s="51">
        <f>Rezultāti!G11</f>
        <v>253</v>
      </c>
      <c r="H6" s="51">
        <f>Rezultāti!H11</f>
        <v>211</v>
      </c>
      <c r="I6" s="51">
        <f>Rezultāti!I11</f>
        <v>231</v>
      </c>
      <c r="J6" s="51">
        <f>Rezultāti!J11</f>
        <v>1224</v>
      </c>
      <c r="K6" s="51">
        <f>Rezultāti!K11</f>
        <v>0</v>
      </c>
      <c r="L6" s="51">
        <f>Rezultāti!L11</f>
        <v>1224</v>
      </c>
      <c r="M6" s="124">
        <f>Rezultāti!M11</f>
        <v>244.8</v>
      </c>
      <c r="N6" s="103">
        <f>L6-L9</f>
        <v>147</v>
      </c>
      <c r="O6" s="116"/>
    </row>
    <row r="7" spans="1:20" s="11" customFormat="1" ht="31.5" customHeight="1">
      <c r="A7" s="34">
        <v>4</v>
      </c>
      <c r="B7" s="28" t="str">
        <f>Rezultāti!B6</f>
        <v>Elvijs Dimpers</v>
      </c>
      <c r="C7" s="51" t="str">
        <f>Rezultāti!C6</f>
        <v>06A</v>
      </c>
      <c r="D7" s="51">
        <f>Rezultāti!D6</f>
        <v>0</v>
      </c>
      <c r="E7" s="51">
        <f>Rezultāti!E6</f>
        <v>202</v>
      </c>
      <c r="F7" s="51">
        <f>Rezultāti!F6</f>
        <v>298</v>
      </c>
      <c r="G7" s="51">
        <f>Rezultāti!G6</f>
        <v>222</v>
      </c>
      <c r="H7" s="51">
        <f>Rezultāti!H6</f>
        <v>215</v>
      </c>
      <c r="I7" s="51">
        <f>Rezultāti!I6</f>
        <v>238</v>
      </c>
      <c r="J7" s="51">
        <f>Rezultāti!J6</f>
        <v>1175</v>
      </c>
      <c r="K7" s="51">
        <f>Rezultāti!K6</f>
        <v>0</v>
      </c>
      <c r="L7" s="51">
        <f>Rezultāti!L6</f>
        <v>1175</v>
      </c>
      <c r="M7" s="124">
        <f>Rezultāti!M6</f>
        <v>235</v>
      </c>
      <c r="N7" s="103">
        <f>L7-L9</f>
        <v>98</v>
      </c>
      <c r="O7" s="116"/>
    </row>
    <row r="8" spans="1:20" s="11" customFormat="1" ht="31.5" customHeight="1">
      <c r="A8" s="33">
        <v>5</v>
      </c>
      <c r="B8" s="28" t="str">
        <f>Rezultāti!B5</f>
        <v>Artūrs Perepjolkins</v>
      </c>
      <c r="C8" s="51" t="str">
        <f>Rezultāti!C5</f>
        <v>05B</v>
      </c>
      <c r="D8" s="51">
        <f>Rezultāti!D5</f>
        <v>0</v>
      </c>
      <c r="E8" s="51">
        <f>Rezultāti!E5</f>
        <v>277</v>
      </c>
      <c r="F8" s="51">
        <f>Rezultāti!F5</f>
        <v>234</v>
      </c>
      <c r="G8" s="51">
        <f>Rezultāti!G5</f>
        <v>226</v>
      </c>
      <c r="H8" s="51">
        <f>Rezultāti!H5</f>
        <v>229</v>
      </c>
      <c r="I8" s="51">
        <f>Rezultāti!I5</f>
        <v>187</v>
      </c>
      <c r="J8" s="51">
        <f>Rezultāti!J5</f>
        <v>1153</v>
      </c>
      <c r="K8" s="51">
        <f>Rezultāti!K5</f>
        <v>0</v>
      </c>
      <c r="L8" s="51">
        <f>Rezultāti!L5</f>
        <v>1153</v>
      </c>
      <c r="M8" s="124">
        <f>Rezultāti!M5</f>
        <v>230.6</v>
      </c>
      <c r="N8" s="103">
        <f>L8-L9</f>
        <v>76</v>
      </c>
      <c r="O8" s="116"/>
    </row>
    <row r="9" spans="1:20" s="11" customFormat="1" ht="31.5" customHeight="1" thickBot="1">
      <c r="A9" s="35">
        <v>6</v>
      </c>
      <c r="B9" s="28" t="str">
        <f>Rezultāti!B8</f>
        <v>Mārtiņš Vilnis</v>
      </c>
      <c r="C9" s="51" t="str">
        <f>Rezultāti!C8</f>
        <v>07A</v>
      </c>
      <c r="D9" s="51">
        <f>Rezultāti!D8</f>
        <v>0</v>
      </c>
      <c r="E9" s="51">
        <f>Rezultāti!E8</f>
        <v>222</v>
      </c>
      <c r="F9" s="51">
        <f>Rezultāti!F8</f>
        <v>193</v>
      </c>
      <c r="G9" s="51">
        <f>Rezultāti!G8</f>
        <v>231</v>
      </c>
      <c r="H9" s="51">
        <f>Rezultāti!H8</f>
        <v>232</v>
      </c>
      <c r="I9" s="51">
        <f>Rezultāti!I8</f>
        <v>199</v>
      </c>
      <c r="J9" s="51">
        <f>Rezultāti!J8</f>
        <v>1077</v>
      </c>
      <c r="K9" s="51">
        <f>Rezultāti!K8</f>
        <v>0</v>
      </c>
      <c r="L9" s="51">
        <f>Rezultāti!L8</f>
        <v>1077</v>
      </c>
      <c r="M9" s="124">
        <f>Rezultāti!M8</f>
        <v>215.4</v>
      </c>
      <c r="N9" s="104">
        <v>0</v>
      </c>
      <c r="O9" s="116"/>
    </row>
    <row r="10" spans="1:20" s="11" customFormat="1" ht="31.5" customHeight="1" thickTop="1">
      <c r="A10" s="25">
        <v>7</v>
      </c>
      <c r="B10" s="28" t="str">
        <f>Rezultāti!B13</f>
        <v>Dace Anspaks</v>
      </c>
      <c r="C10" s="51" t="str">
        <f>Rezultāti!C13</f>
        <v>10A</v>
      </c>
      <c r="D10" s="51">
        <f>Rezultāti!D13</f>
        <v>8</v>
      </c>
      <c r="E10" s="51">
        <f>Rezultāti!E13</f>
        <v>220</v>
      </c>
      <c r="F10" s="51">
        <f>Rezultāti!F13</f>
        <v>181</v>
      </c>
      <c r="G10" s="51">
        <f>Rezultāti!G13</f>
        <v>202</v>
      </c>
      <c r="H10" s="51">
        <f>Rezultāti!H13</f>
        <v>223</v>
      </c>
      <c r="I10" s="51">
        <f>Rezultāti!I13</f>
        <v>197</v>
      </c>
      <c r="J10" s="51">
        <f>Rezultāti!J13</f>
        <v>1023</v>
      </c>
      <c r="K10" s="51">
        <f>Rezultāti!K13</f>
        <v>40</v>
      </c>
      <c r="L10" s="51">
        <f>Rezultāti!L13</f>
        <v>1063</v>
      </c>
      <c r="M10" s="124">
        <f>Rezultāti!M13</f>
        <v>204.6</v>
      </c>
      <c r="N10" s="105">
        <f>L10-L9</f>
        <v>-14</v>
      </c>
      <c r="O10" s="116"/>
    </row>
    <row r="11" spans="1:20" s="11" customFormat="1" ht="31.5" customHeight="1">
      <c r="A11" s="26">
        <v>8</v>
      </c>
      <c r="B11" s="28" t="str">
        <f>Rezultāti!B9</f>
        <v>Vladislavs Saveļjevs</v>
      </c>
      <c r="C11" s="51" t="str">
        <f>Rezultāti!C9</f>
        <v>07B</v>
      </c>
      <c r="D11" s="51">
        <f>Rezultāti!D9</f>
        <v>0</v>
      </c>
      <c r="E11" s="51">
        <f>Rezultāti!E9</f>
        <v>237</v>
      </c>
      <c r="F11" s="51">
        <f>Rezultāti!F9</f>
        <v>154</v>
      </c>
      <c r="G11" s="51">
        <f>Rezultāti!G9</f>
        <v>161</v>
      </c>
      <c r="H11" s="51">
        <f>Rezultāti!H9</f>
        <v>175</v>
      </c>
      <c r="I11" s="51">
        <f>Rezultāti!I9</f>
        <v>264</v>
      </c>
      <c r="J11" s="51">
        <f>Rezultāti!J9</f>
        <v>991</v>
      </c>
      <c r="K11" s="51">
        <f>Rezultāti!K9</f>
        <v>0</v>
      </c>
      <c r="L11" s="51">
        <f>Rezultāti!L9</f>
        <v>991</v>
      </c>
      <c r="M11" s="124">
        <f>Rezultāti!M9</f>
        <v>198.2</v>
      </c>
      <c r="N11" s="106">
        <f>L11-L9</f>
        <v>-86</v>
      </c>
      <c r="O11" s="116"/>
    </row>
    <row r="12" spans="1:20" s="11" customFormat="1" ht="31.5" customHeight="1">
      <c r="A12" s="26">
        <v>9</v>
      </c>
      <c r="B12" s="28" t="str">
        <f>Rezultāti!B7</f>
        <v>Toms Pultraks</v>
      </c>
      <c r="C12" s="51" t="str">
        <f>Rezultāti!C7</f>
        <v>06B</v>
      </c>
      <c r="D12" s="51">
        <f>Rezultāti!D7</f>
        <v>0</v>
      </c>
      <c r="E12" s="51">
        <f>Rezultāti!E7</f>
        <v>220</v>
      </c>
      <c r="F12" s="51">
        <f>Rezultāti!F7</f>
        <v>201</v>
      </c>
      <c r="G12" s="51">
        <f>Rezultāti!G7</f>
        <v>159</v>
      </c>
      <c r="H12" s="51">
        <f>Rezultāti!H7</f>
        <v>174</v>
      </c>
      <c r="I12" s="51">
        <f>Rezultāti!I7</f>
        <v>187</v>
      </c>
      <c r="J12" s="51">
        <f>Rezultāti!J7</f>
        <v>941</v>
      </c>
      <c r="K12" s="51">
        <f>Rezultāti!K7</f>
        <v>0</v>
      </c>
      <c r="L12" s="51">
        <f>Rezultāti!L7</f>
        <v>941</v>
      </c>
      <c r="M12" s="124">
        <f>Rezultāti!M7</f>
        <v>188.2</v>
      </c>
      <c r="N12" s="107">
        <f>L12-L9</f>
        <v>-136</v>
      </c>
      <c r="O12" s="116"/>
    </row>
    <row r="13" spans="1:20" s="11" customFormat="1" ht="31.5" customHeight="1">
      <c r="A13" s="26">
        <v>10</v>
      </c>
      <c r="B13" s="28" t="str">
        <f>Rezultāti!B4</f>
        <v>Maksims Gerasimenko</v>
      </c>
      <c r="C13" s="51" t="str">
        <f>Rezultāti!C4</f>
        <v>05A</v>
      </c>
      <c r="D13" s="51">
        <f>Rezultāti!D4</f>
        <v>0</v>
      </c>
      <c r="E13" s="51">
        <f>Rezultāti!E4</f>
        <v>209</v>
      </c>
      <c r="F13" s="51">
        <f>Rezultāti!F4</f>
        <v>162</v>
      </c>
      <c r="G13" s="51">
        <f>Rezultāti!G4</f>
        <v>144</v>
      </c>
      <c r="H13" s="51">
        <f>Rezultāti!H4</f>
        <v>165</v>
      </c>
      <c r="I13" s="51">
        <f>Rezultāti!I4</f>
        <v>207</v>
      </c>
      <c r="J13" s="51">
        <f>Rezultāti!J4</f>
        <v>887</v>
      </c>
      <c r="K13" s="51">
        <f>Rezultāti!K4</f>
        <v>0</v>
      </c>
      <c r="L13" s="51">
        <f>Rezultāti!L4</f>
        <v>887</v>
      </c>
      <c r="M13" s="124">
        <f>Rezultāti!M4</f>
        <v>177.4</v>
      </c>
      <c r="N13" s="106">
        <f>L13-L9</f>
        <v>-190</v>
      </c>
      <c r="O13" s="116"/>
    </row>
    <row r="14" spans="1:20" s="11" customFormat="1" ht="28.5" customHeight="1">
      <c r="A14" s="26">
        <v>11</v>
      </c>
      <c r="B14" s="28" t="str">
        <f>Rezultāti!B12</f>
        <v>Edgars Vilnis</v>
      </c>
      <c r="C14" s="51" t="str">
        <f>Rezultāti!C12</f>
        <v>09B</v>
      </c>
      <c r="D14" s="51">
        <f>Rezultāti!D12</f>
        <v>0</v>
      </c>
      <c r="E14" s="51">
        <f>Rezultāti!E12</f>
        <v>163</v>
      </c>
      <c r="F14" s="51">
        <f>Rezultāti!F12</f>
        <v>161</v>
      </c>
      <c r="G14" s="51">
        <f>Rezultāti!G12</f>
        <v>183</v>
      </c>
      <c r="H14" s="51">
        <f>Rezultāti!H12</f>
        <v>139</v>
      </c>
      <c r="I14" s="51">
        <f>Rezultāti!I12</f>
        <v>127</v>
      </c>
      <c r="J14" s="51">
        <f>Rezultāti!J12</f>
        <v>773</v>
      </c>
      <c r="K14" s="51">
        <f>Rezultāti!K12</f>
        <v>0</v>
      </c>
      <c r="L14" s="51">
        <f>Rezultāti!L12</f>
        <v>773</v>
      </c>
      <c r="M14" s="124">
        <f>Rezultāti!M12</f>
        <v>154.6</v>
      </c>
      <c r="N14" s="106">
        <f>L14-L9</f>
        <v>-304</v>
      </c>
      <c r="O14" s="116"/>
    </row>
    <row r="15" spans="1:20" s="11" customFormat="1" ht="31.5" hidden="1" customHeight="1">
      <c r="A15" s="26">
        <v>12</v>
      </c>
      <c r="B15" s="28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106">
        <f>L15-L9</f>
        <v>-1077</v>
      </c>
      <c r="O15" s="116"/>
    </row>
    <row r="16" spans="1:20" s="11" customFormat="1" ht="31.5" hidden="1" customHeight="1">
      <c r="A16" s="26">
        <v>13</v>
      </c>
      <c r="B16" s="2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106">
        <f>L16-L9</f>
        <v>-1077</v>
      </c>
      <c r="O16" s="116"/>
    </row>
    <row r="17" spans="1:20" s="11" customFormat="1" ht="31.5" hidden="1" customHeight="1">
      <c r="A17" s="26">
        <v>14</v>
      </c>
      <c r="B17" s="2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106">
        <f>L17-L9</f>
        <v>-1077</v>
      </c>
      <c r="O17" s="116"/>
    </row>
    <row r="18" spans="1:20" s="11" customFormat="1" ht="31.5" hidden="1" customHeight="1">
      <c r="A18" s="26">
        <v>15</v>
      </c>
      <c r="B18" s="2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109"/>
      <c r="N18" s="106">
        <f>L18-L9</f>
        <v>-1077</v>
      </c>
      <c r="O18" s="116"/>
    </row>
    <row r="19" spans="1:20" s="11" customFormat="1" ht="31.5" hidden="1" customHeight="1">
      <c r="A19" s="26">
        <v>16</v>
      </c>
      <c r="B19" s="28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109"/>
      <c r="N19" s="107">
        <f>L19-L9</f>
        <v>-1077</v>
      </c>
      <c r="O19" s="116"/>
      <c r="Q19"/>
      <c r="R19"/>
      <c r="S19"/>
    </row>
    <row r="20" spans="1:20" s="11" customFormat="1" ht="31.5" hidden="1" customHeight="1">
      <c r="A20" s="26">
        <v>17</v>
      </c>
      <c r="B20" s="28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109"/>
      <c r="N20" s="106">
        <f>L20-L9</f>
        <v>-1077</v>
      </c>
      <c r="O20" s="116"/>
      <c r="Q20"/>
      <c r="R20"/>
      <c r="S20"/>
    </row>
    <row r="21" spans="1:20" s="11" customFormat="1" ht="31.5" hidden="1" customHeight="1">
      <c r="A21" s="26">
        <v>18</v>
      </c>
      <c r="B21" s="28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109"/>
      <c r="N21" s="106">
        <f>L21-L9</f>
        <v>-1077</v>
      </c>
      <c r="O21" s="116"/>
      <c r="Q21"/>
      <c r="R21"/>
      <c r="S21"/>
      <c r="T21"/>
    </row>
    <row r="22" spans="1:20" s="11" customFormat="1" ht="31.5" hidden="1" customHeight="1">
      <c r="A22" s="26">
        <v>19</v>
      </c>
      <c r="B22" s="28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109"/>
      <c r="N22" s="106">
        <f>L22-L9</f>
        <v>-1077</v>
      </c>
      <c r="O22" s="116"/>
      <c r="Q22"/>
      <c r="R22"/>
      <c r="S22"/>
      <c r="T22"/>
    </row>
    <row r="23" spans="1:20" s="11" customFormat="1" ht="30.75" hidden="1" customHeight="1">
      <c r="A23" s="26">
        <v>20</v>
      </c>
      <c r="B23" s="28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109"/>
      <c r="N23" s="106">
        <f>L23-L9</f>
        <v>-1077</v>
      </c>
      <c r="O23" s="116"/>
      <c r="Q23"/>
      <c r="R23"/>
      <c r="S23"/>
      <c r="T23"/>
    </row>
    <row r="24" spans="1:20" s="11" customFormat="1" ht="31.5" hidden="1" customHeight="1">
      <c r="A24" s="26">
        <v>21</v>
      </c>
      <c r="B24" s="28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106">
        <f>L24-L9</f>
        <v>-1077</v>
      </c>
      <c r="O24" s="116"/>
      <c r="Q24"/>
      <c r="R24"/>
      <c r="S24"/>
      <c r="T24"/>
    </row>
    <row r="25" spans="1:20" s="11" customFormat="1" ht="31.5" hidden="1" customHeight="1">
      <c r="A25" s="26">
        <v>22</v>
      </c>
      <c r="B25" s="28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106">
        <f>L25-L9</f>
        <v>-1077</v>
      </c>
      <c r="O25" s="116"/>
      <c r="Q25"/>
      <c r="R25"/>
      <c r="S25"/>
      <c r="T25"/>
    </row>
    <row r="26" spans="1:20" s="11" customFormat="1" ht="31.5" hidden="1" customHeight="1">
      <c r="A26" s="26">
        <v>23</v>
      </c>
      <c r="B26" s="28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106">
        <f>L26-L9</f>
        <v>-1077</v>
      </c>
      <c r="O26" s="116"/>
      <c r="Q26"/>
      <c r="R26"/>
      <c r="S26"/>
      <c r="T26"/>
    </row>
    <row r="27" spans="1:20" s="11" customFormat="1" ht="31.5" hidden="1" customHeight="1">
      <c r="A27" s="26">
        <v>24</v>
      </c>
      <c r="B27" s="28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106">
        <f>L27-L9</f>
        <v>-1077</v>
      </c>
      <c r="O27" s="116"/>
      <c r="Q27"/>
      <c r="R27"/>
      <c r="S27"/>
      <c r="T27"/>
    </row>
    <row r="28" spans="1:20" s="11" customFormat="1" ht="31.5" hidden="1" customHeight="1">
      <c r="A28" s="26">
        <v>25</v>
      </c>
      <c r="B28" s="28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109"/>
      <c r="N28" s="106">
        <f>L28-L9</f>
        <v>-1077</v>
      </c>
      <c r="O28" s="52"/>
      <c r="Q28"/>
      <c r="R28"/>
      <c r="S28"/>
      <c r="T28"/>
    </row>
    <row r="29" spans="1:20" s="11" customFormat="1" ht="20.25" hidden="1">
      <c r="A29" s="26">
        <v>26</v>
      </c>
      <c r="B29" s="28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102">
        <f t="shared" ref="N29:N38" si="0">L29-L12</f>
        <v>-941</v>
      </c>
      <c r="O29" s="52"/>
      <c r="Q29"/>
      <c r="R29"/>
      <c r="S29"/>
      <c r="T29"/>
    </row>
    <row r="30" spans="1:20" s="11" customFormat="1" ht="20.25" hidden="1">
      <c r="A30" s="26">
        <v>27</v>
      </c>
      <c r="B30" s="28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102">
        <f t="shared" si="0"/>
        <v>-887</v>
      </c>
      <c r="O30" s="52"/>
      <c r="Q30"/>
      <c r="R30"/>
      <c r="S30"/>
      <c r="T30"/>
    </row>
    <row r="31" spans="1:20" s="11" customFormat="1" ht="20.25" hidden="1">
      <c r="A31" s="26">
        <v>28</v>
      </c>
      <c r="B31" s="28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102">
        <f t="shared" si="0"/>
        <v>-773</v>
      </c>
      <c r="O31" s="52"/>
      <c r="Q31"/>
      <c r="R31"/>
      <c r="S31"/>
      <c r="T31"/>
    </row>
    <row r="32" spans="1:20" ht="20.25" hidden="1">
      <c r="A32" s="26">
        <v>29</v>
      </c>
      <c r="B32" s="28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102">
        <f t="shared" si="0"/>
        <v>0</v>
      </c>
    </row>
    <row r="33" spans="1:14" ht="20.25" hidden="1">
      <c r="A33" s="26">
        <v>30</v>
      </c>
      <c r="B33" s="28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102">
        <f t="shared" si="0"/>
        <v>0</v>
      </c>
    </row>
    <row r="34" spans="1:14" ht="20.25" hidden="1">
      <c r="A34" s="26">
        <v>31</v>
      </c>
      <c r="B34" s="28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02">
        <f t="shared" si="0"/>
        <v>0</v>
      </c>
    </row>
    <row r="35" spans="1:14" ht="20.25" hidden="1">
      <c r="A35" s="26">
        <v>32</v>
      </c>
      <c r="B35" s="28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102">
        <f t="shared" si="0"/>
        <v>0</v>
      </c>
    </row>
    <row r="36" spans="1:14" ht="20.25" hidden="1">
      <c r="A36" s="26">
        <v>33</v>
      </c>
      <c r="B36" s="28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102">
        <f t="shared" si="0"/>
        <v>0</v>
      </c>
    </row>
    <row r="37" spans="1:14" ht="20.25" hidden="1">
      <c r="A37" s="26">
        <v>34</v>
      </c>
      <c r="B37" s="28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102">
        <f t="shared" si="0"/>
        <v>0</v>
      </c>
    </row>
    <row r="38" spans="1:14" ht="20.25" hidden="1">
      <c r="A38" s="26">
        <v>35</v>
      </c>
      <c r="B38" s="28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102">
        <f t="shared" si="0"/>
        <v>0</v>
      </c>
    </row>
    <row r="39" spans="1:14">
      <c r="B39" s="115" t="s">
        <v>15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4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</row>
    <row r="41" spans="1:14" ht="45" hidden="1">
      <c r="A41" s="117" t="s">
        <v>18</v>
      </c>
      <c r="B41" s="117"/>
      <c r="C41" s="117"/>
      <c r="D41" s="117"/>
    </row>
    <row r="42" spans="1:14" ht="38.25" hidden="1" thickBot="1">
      <c r="A42" s="39" t="s">
        <v>0</v>
      </c>
      <c r="B42" s="40" t="s">
        <v>1</v>
      </c>
      <c r="C42" s="40" t="s">
        <v>10</v>
      </c>
      <c r="D42" s="41" t="s">
        <v>19</v>
      </c>
    </row>
    <row r="43" spans="1:14" ht="25.5" hidden="1" customHeight="1">
      <c r="A43" s="118">
        <v>1</v>
      </c>
      <c r="B43" s="42"/>
      <c r="C43" s="43"/>
      <c r="D43" s="44">
        <f>C44+C43</f>
        <v>0</v>
      </c>
    </row>
    <row r="44" spans="1:14" ht="25.5" hidden="1" customHeight="1" thickBot="1">
      <c r="A44" s="119"/>
      <c r="B44" s="45"/>
      <c r="C44" s="46"/>
      <c r="D44" s="47">
        <f>C44+C43</f>
        <v>0</v>
      </c>
    </row>
    <row r="45" spans="1:14" ht="25.5" hidden="1" customHeight="1">
      <c r="A45" s="113">
        <v>2</v>
      </c>
      <c r="B45" s="42"/>
      <c r="C45" s="43"/>
      <c r="D45" s="44">
        <f>C45+C46</f>
        <v>0</v>
      </c>
    </row>
    <row r="46" spans="1:14" ht="25.5" hidden="1" customHeight="1" thickBot="1">
      <c r="A46" s="114"/>
      <c r="B46" s="45"/>
      <c r="C46" s="46"/>
      <c r="D46" s="47">
        <f>C45+C46</f>
        <v>0</v>
      </c>
    </row>
    <row r="47" spans="1:14" ht="25.5" hidden="1" customHeight="1">
      <c r="A47" s="113">
        <v>3</v>
      </c>
      <c r="B47" s="42"/>
      <c r="C47" s="43"/>
      <c r="D47" s="44">
        <f>C48+C47</f>
        <v>0</v>
      </c>
    </row>
    <row r="48" spans="1:14" ht="23.25" hidden="1" thickBot="1">
      <c r="A48" s="114"/>
      <c r="B48" s="45"/>
      <c r="C48" s="46"/>
      <c r="D48" s="47">
        <f>C48+C47</f>
        <v>0</v>
      </c>
    </row>
    <row r="49" spans="1:4" ht="22.5" hidden="1">
      <c r="A49" s="113">
        <v>4</v>
      </c>
      <c r="B49" s="42"/>
      <c r="C49" s="43"/>
      <c r="D49" s="44">
        <f>C50+C49</f>
        <v>0</v>
      </c>
    </row>
    <row r="50" spans="1:4" ht="23.25" hidden="1" thickBot="1">
      <c r="A50" s="114"/>
      <c r="B50" s="45"/>
      <c r="C50" s="46"/>
      <c r="D50" s="47">
        <f>C50+C49</f>
        <v>0</v>
      </c>
    </row>
    <row r="51" spans="1:4" ht="22.5" hidden="1">
      <c r="A51" s="113">
        <v>5</v>
      </c>
      <c r="B51" s="42"/>
      <c r="C51" s="43"/>
      <c r="D51" s="44">
        <f>C52+C51</f>
        <v>0</v>
      </c>
    </row>
    <row r="52" spans="1:4" ht="23.25" hidden="1" thickBot="1">
      <c r="A52" s="114"/>
      <c r="B52" s="45"/>
      <c r="C52" s="46"/>
      <c r="D52" s="49">
        <f>C52+C51</f>
        <v>0</v>
      </c>
    </row>
  </sheetData>
  <sortState ref="B4:M14">
    <sortCondition descending="1" ref="L4:L14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F11" sqref="F11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98" customWidth="1"/>
    <col min="4" max="4" width="8.42578125" style="63" customWidth="1" outlineLevel="1"/>
    <col min="5" max="9" width="7.42578125" style="98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67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7" t="s">
        <v>9</v>
      </c>
      <c r="K3" s="67" t="s">
        <v>12</v>
      </c>
      <c r="L3" s="67" t="s">
        <v>10</v>
      </c>
      <c r="M3" s="6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70">
        <v>1</v>
      </c>
      <c r="B4" s="71" t="s">
        <v>60</v>
      </c>
      <c r="C4" s="72" t="s">
        <v>40</v>
      </c>
      <c r="D4" s="54">
        <v>0</v>
      </c>
      <c r="E4" s="66">
        <v>209</v>
      </c>
      <c r="F4" s="66">
        <v>162</v>
      </c>
      <c r="G4" s="66">
        <v>144</v>
      </c>
      <c r="H4" s="66">
        <v>165</v>
      </c>
      <c r="I4" s="66">
        <v>207</v>
      </c>
      <c r="J4" s="16">
        <f t="shared" ref="J4:J29" si="0">SUM(E4:I4)</f>
        <v>887</v>
      </c>
      <c r="K4" s="16">
        <f t="shared" ref="K4:K29" si="1">D4*(COUNT(E4:I4))</f>
        <v>0</v>
      </c>
      <c r="L4" s="16">
        <f t="shared" ref="L4:L29" si="2">SUM(J4:K4)</f>
        <v>887</v>
      </c>
      <c r="M4" s="16">
        <f t="shared" ref="M4:M29" si="3">(AVERAGE(E4:I4))</f>
        <v>177.4</v>
      </c>
      <c r="N4" s="59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70">
        <v>2</v>
      </c>
      <c r="B5" s="71" t="s">
        <v>45</v>
      </c>
      <c r="C5" s="72" t="s">
        <v>43</v>
      </c>
      <c r="D5" s="54">
        <v>0</v>
      </c>
      <c r="E5" s="66">
        <v>277</v>
      </c>
      <c r="F5" s="66">
        <v>234</v>
      </c>
      <c r="G5" s="66">
        <v>226</v>
      </c>
      <c r="H5" s="66">
        <v>229</v>
      </c>
      <c r="I5" s="87">
        <v>187</v>
      </c>
      <c r="J5" s="16">
        <f t="shared" si="0"/>
        <v>1153</v>
      </c>
      <c r="K5" s="16">
        <f t="shared" si="1"/>
        <v>0</v>
      </c>
      <c r="L5" s="16">
        <f t="shared" si="2"/>
        <v>1153</v>
      </c>
      <c r="M5" s="16">
        <f t="shared" si="3"/>
        <v>230.6</v>
      </c>
      <c r="N5" s="60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70">
        <v>3</v>
      </c>
      <c r="B6" s="71" t="s">
        <v>83</v>
      </c>
      <c r="C6" s="72" t="s">
        <v>44</v>
      </c>
      <c r="D6" s="54">
        <v>0</v>
      </c>
      <c r="E6" s="66">
        <v>202</v>
      </c>
      <c r="F6" s="66">
        <v>298</v>
      </c>
      <c r="G6" s="66">
        <v>222</v>
      </c>
      <c r="H6" s="66">
        <v>215</v>
      </c>
      <c r="I6" s="66">
        <v>238</v>
      </c>
      <c r="J6" s="16">
        <f t="shared" si="0"/>
        <v>1175</v>
      </c>
      <c r="K6" s="16">
        <f t="shared" si="1"/>
        <v>0</v>
      </c>
      <c r="L6" s="16">
        <f t="shared" si="2"/>
        <v>1175</v>
      </c>
      <c r="M6" s="16">
        <f t="shared" si="3"/>
        <v>235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70">
        <v>4</v>
      </c>
      <c r="B7" s="71" t="s">
        <v>30</v>
      </c>
      <c r="C7" s="72" t="s">
        <v>41</v>
      </c>
      <c r="D7" s="54">
        <v>0</v>
      </c>
      <c r="E7" s="66">
        <v>220</v>
      </c>
      <c r="F7" s="66">
        <v>201</v>
      </c>
      <c r="G7" s="66">
        <v>159</v>
      </c>
      <c r="H7" s="66">
        <v>174</v>
      </c>
      <c r="I7" s="66">
        <v>187</v>
      </c>
      <c r="J7" s="16">
        <f t="shared" si="0"/>
        <v>941</v>
      </c>
      <c r="K7" s="16">
        <f t="shared" si="1"/>
        <v>0</v>
      </c>
      <c r="L7" s="16">
        <f t="shared" si="2"/>
        <v>941</v>
      </c>
      <c r="M7" s="16">
        <f t="shared" si="3"/>
        <v>188.2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36"/>
    </row>
    <row r="8" spans="1:23" s="14" customFormat="1" ht="18.75">
      <c r="A8" s="70">
        <v>5</v>
      </c>
      <c r="B8" s="71" t="s">
        <v>46</v>
      </c>
      <c r="C8" s="72" t="s">
        <v>42</v>
      </c>
      <c r="D8" s="54">
        <v>0</v>
      </c>
      <c r="E8" s="66">
        <v>222</v>
      </c>
      <c r="F8" s="87">
        <v>193</v>
      </c>
      <c r="G8" s="66">
        <v>231</v>
      </c>
      <c r="H8" s="66">
        <v>232</v>
      </c>
      <c r="I8" s="66">
        <v>199</v>
      </c>
      <c r="J8" s="16">
        <f t="shared" si="0"/>
        <v>1077</v>
      </c>
      <c r="K8" s="16">
        <f t="shared" si="1"/>
        <v>0</v>
      </c>
      <c r="L8" s="16">
        <f t="shared" si="2"/>
        <v>1077</v>
      </c>
      <c r="M8" s="16">
        <f t="shared" si="3"/>
        <v>215.4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70">
        <v>6</v>
      </c>
      <c r="B9" s="71" t="s">
        <v>54</v>
      </c>
      <c r="C9" s="72" t="s">
        <v>50</v>
      </c>
      <c r="D9" s="54">
        <v>0</v>
      </c>
      <c r="E9" s="66">
        <v>237</v>
      </c>
      <c r="F9" s="66">
        <v>154</v>
      </c>
      <c r="G9" s="66">
        <v>161</v>
      </c>
      <c r="H9" s="66">
        <v>175</v>
      </c>
      <c r="I9" s="66">
        <v>264</v>
      </c>
      <c r="J9" s="16">
        <f t="shared" si="0"/>
        <v>991</v>
      </c>
      <c r="K9" s="16">
        <f t="shared" si="1"/>
        <v>0</v>
      </c>
      <c r="L9" s="16">
        <f t="shared" si="2"/>
        <v>991</v>
      </c>
      <c r="M9" s="16">
        <f t="shared" si="3"/>
        <v>198.2</v>
      </c>
      <c r="N9" s="60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70">
        <v>7</v>
      </c>
      <c r="B10" s="71" t="s">
        <v>49</v>
      </c>
      <c r="C10" s="72" t="s">
        <v>39</v>
      </c>
      <c r="D10" s="89">
        <v>0</v>
      </c>
      <c r="E10" s="66">
        <v>290</v>
      </c>
      <c r="F10" s="87">
        <v>215</v>
      </c>
      <c r="G10" s="66">
        <v>255</v>
      </c>
      <c r="H10" s="66">
        <v>265</v>
      </c>
      <c r="I10" s="66">
        <v>203</v>
      </c>
      <c r="J10" s="16">
        <f t="shared" si="0"/>
        <v>1228</v>
      </c>
      <c r="K10" s="16">
        <f t="shared" si="1"/>
        <v>0</v>
      </c>
      <c r="L10" s="16">
        <f t="shared" si="2"/>
        <v>1228</v>
      </c>
      <c r="M10" s="16">
        <f t="shared" si="3"/>
        <v>245.6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70">
        <v>8</v>
      </c>
      <c r="B11" s="71" t="s">
        <v>52</v>
      </c>
      <c r="C11" s="72" t="s">
        <v>86</v>
      </c>
      <c r="D11" s="54">
        <v>0</v>
      </c>
      <c r="E11" s="66">
        <v>286</v>
      </c>
      <c r="F11" s="87">
        <v>243</v>
      </c>
      <c r="G11" s="66">
        <v>253</v>
      </c>
      <c r="H11" s="66">
        <v>211</v>
      </c>
      <c r="I11" s="66">
        <v>231</v>
      </c>
      <c r="J11" s="16">
        <f t="shared" si="0"/>
        <v>1224</v>
      </c>
      <c r="K11" s="16">
        <f t="shared" si="1"/>
        <v>0</v>
      </c>
      <c r="L11" s="16">
        <f t="shared" si="2"/>
        <v>1224</v>
      </c>
      <c r="M11" s="16">
        <f t="shared" si="3"/>
        <v>244.8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70">
        <v>9</v>
      </c>
      <c r="B12" s="71" t="s">
        <v>81</v>
      </c>
      <c r="C12" s="72" t="s">
        <v>87</v>
      </c>
      <c r="D12" s="54">
        <v>0</v>
      </c>
      <c r="E12" s="66">
        <v>163</v>
      </c>
      <c r="F12" s="66">
        <v>161</v>
      </c>
      <c r="G12" s="66">
        <v>183</v>
      </c>
      <c r="H12" s="66">
        <v>139</v>
      </c>
      <c r="I12" s="66">
        <v>127</v>
      </c>
      <c r="J12" s="16">
        <f t="shared" si="0"/>
        <v>773</v>
      </c>
      <c r="K12" s="16">
        <f t="shared" si="1"/>
        <v>0</v>
      </c>
      <c r="L12" s="16">
        <f t="shared" si="2"/>
        <v>773</v>
      </c>
      <c r="M12" s="16">
        <f t="shared" si="3"/>
        <v>154.6</v>
      </c>
      <c r="N12" s="60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70">
        <v>10</v>
      </c>
      <c r="B13" s="71" t="s">
        <v>71</v>
      </c>
      <c r="C13" s="72" t="s">
        <v>66</v>
      </c>
      <c r="D13" s="54">
        <v>8</v>
      </c>
      <c r="E13" s="87">
        <v>220</v>
      </c>
      <c r="F13" s="66">
        <v>181</v>
      </c>
      <c r="G13" s="66">
        <v>202</v>
      </c>
      <c r="H13" s="66">
        <v>223</v>
      </c>
      <c r="I13" s="66">
        <v>197</v>
      </c>
      <c r="J13" s="16">
        <f t="shared" si="0"/>
        <v>1023</v>
      </c>
      <c r="K13" s="16">
        <f t="shared" si="1"/>
        <v>40</v>
      </c>
      <c r="L13" s="16">
        <f t="shared" si="2"/>
        <v>1063</v>
      </c>
      <c r="M13" s="16">
        <f t="shared" si="3"/>
        <v>204.6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70">
        <v>11</v>
      </c>
      <c r="B14" s="71" t="s">
        <v>62</v>
      </c>
      <c r="C14" s="72" t="s">
        <v>65</v>
      </c>
      <c r="D14" s="54">
        <v>0</v>
      </c>
      <c r="E14" s="66">
        <v>300</v>
      </c>
      <c r="F14" s="66">
        <v>254</v>
      </c>
      <c r="G14" s="66">
        <v>233</v>
      </c>
      <c r="H14" s="66">
        <v>241</v>
      </c>
      <c r="I14" s="87">
        <v>262</v>
      </c>
      <c r="J14" s="16">
        <f t="shared" si="0"/>
        <v>1290</v>
      </c>
      <c r="K14" s="16">
        <f t="shared" si="1"/>
        <v>0</v>
      </c>
      <c r="L14" s="16">
        <f t="shared" si="2"/>
        <v>1290</v>
      </c>
      <c r="M14" s="16">
        <f t="shared" si="3"/>
        <v>258</v>
      </c>
      <c r="N14" s="60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70">
        <v>12</v>
      </c>
      <c r="B15" s="71" t="s">
        <v>80</v>
      </c>
      <c r="C15" s="72"/>
      <c r="D15" s="54"/>
      <c r="E15" s="66"/>
      <c r="F15" s="66"/>
      <c r="G15" s="66"/>
      <c r="H15" s="66"/>
      <c r="I15" s="66"/>
      <c r="J15" s="16">
        <f t="shared" si="0"/>
        <v>0</v>
      </c>
      <c r="K15" s="16">
        <f t="shared" si="1"/>
        <v>0</v>
      </c>
      <c r="L15" s="16">
        <f t="shared" si="2"/>
        <v>0</v>
      </c>
      <c r="M15" s="16" t="e">
        <f t="shared" si="3"/>
        <v>#DIV/0!</v>
      </c>
      <c r="N15" s="17">
        <f>L15-L16</f>
        <v>0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70">
        <v>13</v>
      </c>
      <c r="B16" s="71" t="s">
        <v>73</v>
      </c>
      <c r="C16" s="72"/>
      <c r="D16" s="54"/>
      <c r="E16" s="66"/>
      <c r="F16" s="66"/>
      <c r="G16" s="66"/>
      <c r="H16" s="66"/>
      <c r="I16" s="66"/>
      <c r="J16" s="16">
        <f t="shared" si="0"/>
        <v>0</v>
      </c>
      <c r="K16" s="16">
        <f t="shared" si="1"/>
        <v>0</v>
      </c>
      <c r="L16" s="16">
        <f t="shared" si="2"/>
        <v>0</v>
      </c>
      <c r="M16" s="16" t="e">
        <f t="shared" si="3"/>
        <v>#DIV/0!</v>
      </c>
      <c r="N16" s="18">
        <f>L16-L14</f>
        <v>-1290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70">
        <v>14</v>
      </c>
      <c r="B17" s="71" t="s">
        <v>69</v>
      </c>
      <c r="C17" s="72"/>
      <c r="D17" s="54"/>
      <c r="E17" s="66"/>
      <c r="F17" s="66"/>
      <c r="G17" s="66"/>
      <c r="H17" s="66"/>
      <c r="I17" s="66"/>
      <c r="J17" s="16">
        <f t="shared" si="0"/>
        <v>0</v>
      </c>
      <c r="K17" s="16">
        <f t="shared" si="1"/>
        <v>0</v>
      </c>
      <c r="L17" s="16">
        <f t="shared" si="2"/>
        <v>0</v>
      </c>
      <c r="M17" s="16" t="e">
        <f t="shared" si="3"/>
        <v>#DIV/0!</v>
      </c>
      <c r="N17" s="18">
        <f>L17-L11</f>
        <v>-1224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70">
        <v>15</v>
      </c>
      <c r="B18" s="71" t="s">
        <v>61</v>
      </c>
      <c r="C18" s="72"/>
      <c r="D18" s="54"/>
      <c r="E18" s="66"/>
      <c r="F18" s="66"/>
      <c r="G18" s="66"/>
      <c r="H18" s="66"/>
      <c r="I18" s="66"/>
      <c r="J18" s="16">
        <f t="shared" si="0"/>
        <v>0</v>
      </c>
      <c r="K18" s="16">
        <f t="shared" si="1"/>
        <v>0</v>
      </c>
      <c r="L18" s="16">
        <f t="shared" si="2"/>
        <v>0</v>
      </c>
      <c r="M18" s="16" t="e">
        <f t="shared" si="3"/>
        <v>#DIV/0!</v>
      </c>
      <c r="N18" s="58" t="e">
        <f>L18-#REF!</f>
        <v>#REF!</v>
      </c>
      <c r="O18" s="15"/>
    </row>
    <row r="19" spans="1:23" ht="18.75" customHeight="1">
      <c r="A19" s="70">
        <v>16</v>
      </c>
      <c r="B19" s="71" t="s">
        <v>47</v>
      </c>
      <c r="C19" s="72"/>
      <c r="D19" s="54"/>
      <c r="E19" s="66"/>
      <c r="F19" s="66"/>
      <c r="G19" s="66"/>
      <c r="H19" s="66"/>
      <c r="I19" s="66"/>
      <c r="J19" s="16">
        <f t="shared" si="0"/>
        <v>0</v>
      </c>
      <c r="K19" s="16">
        <f t="shared" si="1"/>
        <v>0</v>
      </c>
      <c r="L19" s="16">
        <f t="shared" si="2"/>
        <v>0</v>
      </c>
      <c r="M19" s="16" t="e">
        <f t="shared" si="3"/>
        <v>#DIV/0!</v>
      </c>
    </row>
    <row r="20" spans="1:23" ht="18.75" customHeight="1">
      <c r="A20" s="70">
        <v>17</v>
      </c>
      <c r="B20" s="71" t="s">
        <v>84</v>
      </c>
      <c r="C20" s="72"/>
      <c r="D20" s="54"/>
      <c r="E20" s="66"/>
      <c r="F20" s="66"/>
      <c r="G20" s="66"/>
      <c r="H20" s="66"/>
      <c r="I20" s="66"/>
      <c r="J20" s="16">
        <f t="shared" si="0"/>
        <v>0</v>
      </c>
      <c r="K20" s="16">
        <f t="shared" si="1"/>
        <v>0</v>
      </c>
      <c r="L20" s="16">
        <f t="shared" si="2"/>
        <v>0</v>
      </c>
      <c r="M20" s="16" t="e">
        <f t="shared" si="3"/>
        <v>#DIV/0!</v>
      </c>
    </row>
    <row r="21" spans="1:23" ht="18.75">
      <c r="A21" s="70">
        <v>18</v>
      </c>
      <c r="B21" s="71" t="s">
        <v>48</v>
      </c>
      <c r="C21" s="72"/>
      <c r="D21" s="54"/>
      <c r="E21" s="66"/>
      <c r="F21" s="66"/>
      <c r="G21" s="66"/>
      <c r="H21" s="66"/>
      <c r="I21" s="66"/>
      <c r="J21" s="16">
        <f t="shared" si="0"/>
        <v>0</v>
      </c>
      <c r="K21" s="16">
        <f t="shared" si="1"/>
        <v>0</v>
      </c>
      <c r="L21" s="16">
        <f t="shared" si="2"/>
        <v>0</v>
      </c>
      <c r="M21" s="16" t="e">
        <f t="shared" si="3"/>
        <v>#DIV/0!</v>
      </c>
      <c r="N21" s="58" t="e">
        <f>L21-#REF!</f>
        <v>#REF!</v>
      </c>
      <c r="O21" s="15"/>
    </row>
    <row r="22" spans="1:23" ht="18.75">
      <c r="A22" s="70">
        <v>19</v>
      </c>
      <c r="B22" s="71" t="s">
        <v>83</v>
      </c>
      <c r="C22" s="72"/>
      <c r="D22" s="54"/>
      <c r="E22" s="66"/>
      <c r="F22" s="66"/>
      <c r="G22" s="66"/>
      <c r="H22" s="66"/>
      <c r="I22" s="66"/>
      <c r="J22" s="16">
        <f t="shared" si="0"/>
        <v>0</v>
      </c>
      <c r="K22" s="16">
        <f t="shared" si="1"/>
        <v>0</v>
      </c>
      <c r="L22" s="16">
        <f t="shared" si="2"/>
        <v>0</v>
      </c>
      <c r="M22" s="16" t="e">
        <f t="shared" si="3"/>
        <v>#DIV/0!</v>
      </c>
      <c r="N22" s="58" t="e">
        <f>L22-#REF!</f>
        <v>#REF!</v>
      </c>
      <c r="O22" s="15"/>
    </row>
    <row r="23" spans="1:23" ht="18.75">
      <c r="A23" s="70">
        <v>20</v>
      </c>
      <c r="B23" s="71" t="s">
        <v>79</v>
      </c>
      <c r="C23" s="72"/>
      <c r="D23" s="54"/>
      <c r="E23" s="66"/>
      <c r="F23" s="66"/>
      <c r="G23" s="66"/>
      <c r="H23" s="66"/>
      <c r="I23" s="66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61">
        <f>L23-L25</f>
        <v>0</v>
      </c>
      <c r="O23" s="12"/>
    </row>
    <row r="24" spans="1:23" ht="18.75">
      <c r="A24" s="70">
        <v>21</v>
      </c>
      <c r="B24" s="71" t="s">
        <v>74</v>
      </c>
      <c r="C24" s="72"/>
      <c r="D24" s="65"/>
      <c r="E24" s="66"/>
      <c r="F24" s="66"/>
      <c r="G24" s="66"/>
      <c r="H24" s="66"/>
      <c r="I24" s="66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58" t="e">
        <f>L24-#REF!</f>
        <v>#REF!</v>
      </c>
      <c r="O24" s="15"/>
    </row>
    <row r="25" spans="1:23" ht="18.75">
      <c r="A25" s="70">
        <v>22</v>
      </c>
      <c r="B25" s="71" t="s">
        <v>59</v>
      </c>
      <c r="C25" s="66"/>
      <c r="D25" s="54"/>
      <c r="E25" s="66"/>
      <c r="F25" s="66"/>
      <c r="G25" s="66"/>
      <c r="H25" s="66"/>
      <c r="I25" s="66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8.75">
      <c r="A26" s="70">
        <v>23</v>
      </c>
      <c r="B26" s="71" t="s">
        <v>64</v>
      </c>
      <c r="C26" s="66"/>
      <c r="D26" s="89"/>
      <c r="E26" s="66"/>
      <c r="F26" s="66"/>
      <c r="G26" s="66"/>
      <c r="H26" s="66"/>
      <c r="I26" s="66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8.75">
      <c r="A27" s="70">
        <v>24</v>
      </c>
      <c r="B27" s="71" t="s">
        <v>63</v>
      </c>
      <c r="C27" s="72"/>
      <c r="D27" s="54"/>
      <c r="E27" s="66"/>
      <c r="F27" s="66"/>
      <c r="G27" s="66"/>
      <c r="H27" s="66"/>
      <c r="I27" s="66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70">
        <v>25</v>
      </c>
      <c r="B28" s="71" t="s">
        <v>77</v>
      </c>
      <c r="C28" s="72"/>
      <c r="D28" s="54"/>
      <c r="E28" s="66"/>
      <c r="F28" s="66"/>
      <c r="G28" s="66"/>
      <c r="H28" s="66"/>
      <c r="I28" s="66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70">
        <v>26</v>
      </c>
      <c r="B29" s="71" t="s">
        <v>55</v>
      </c>
      <c r="C29" s="72"/>
      <c r="D29" s="54"/>
      <c r="E29" s="66"/>
      <c r="F29" s="66"/>
      <c r="G29" s="66"/>
      <c r="H29" s="66"/>
      <c r="I29" s="66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 customHeight="1">
      <c r="A30" s="70">
        <v>27</v>
      </c>
      <c r="B30" s="90" t="s">
        <v>68</v>
      </c>
      <c r="C30" s="72"/>
      <c r="D30" s="54"/>
      <c r="E30" s="66"/>
      <c r="F30" s="66"/>
      <c r="G30" s="66"/>
      <c r="H30" s="66"/>
      <c r="I30" s="66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s="94" customFormat="1" ht="18.75">
      <c r="A31" s="26">
        <v>28</v>
      </c>
      <c r="B31" s="71" t="s">
        <v>58</v>
      </c>
      <c r="C31" s="72"/>
      <c r="D31" s="54"/>
      <c r="E31" s="66"/>
      <c r="F31" s="66"/>
      <c r="G31" s="66"/>
      <c r="H31" s="66"/>
      <c r="I31" s="66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  <c r="N31" s="91"/>
      <c r="O31" s="91"/>
      <c r="P31" s="92"/>
      <c r="Q31" s="92"/>
      <c r="R31" s="92"/>
      <c r="S31" s="92"/>
      <c r="T31" s="92"/>
      <c r="U31" s="92"/>
      <c r="V31" s="92"/>
      <c r="W31" s="93"/>
    </row>
    <row r="32" spans="1:23" s="94" customFormat="1" ht="18.75">
      <c r="A32" s="26">
        <v>29</v>
      </c>
      <c r="B32" s="71" t="s">
        <v>82</v>
      </c>
      <c r="C32" s="72"/>
      <c r="D32" s="54"/>
      <c r="E32" s="66"/>
      <c r="F32" s="66"/>
      <c r="G32" s="66"/>
      <c r="H32" s="66"/>
      <c r="I32" s="66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  <c r="N32" s="91"/>
      <c r="O32" s="91"/>
      <c r="P32" s="92"/>
      <c r="Q32" s="92"/>
      <c r="R32" s="92"/>
      <c r="S32" s="92"/>
      <c r="T32" s="92"/>
      <c r="U32" s="92"/>
      <c r="V32" s="92"/>
      <c r="W32" s="93"/>
    </row>
    <row r="33" spans="1:13" ht="18.75">
      <c r="A33" s="70">
        <v>30</v>
      </c>
      <c r="B33" s="71" t="s">
        <v>70</v>
      </c>
      <c r="C33" s="72"/>
      <c r="D33" s="54"/>
      <c r="E33" s="66"/>
      <c r="F33" s="66"/>
      <c r="G33" s="66"/>
      <c r="H33" s="66"/>
      <c r="I33" s="66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70">
        <v>31</v>
      </c>
      <c r="B34" s="71" t="s">
        <v>56</v>
      </c>
      <c r="C34" s="72"/>
      <c r="D34" s="54"/>
      <c r="E34" s="66"/>
      <c r="F34" s="66"/>
      <c r="G34" s="66"/>
      <c r="H34" s="66"/>
      <c r="I34" s="66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70">
        <v>32</v>
      </c>
      <c r="B35" s="71" t="s">
        <v>72</v>
      </c>
      <c r="C35" s="66"/>
      <c r="D35" s="54"/>
      <c r="E35" s="72"/>
      <c r="F35" s="66"/>
      <c r="G35" s="72"/>
      <c r="H35" s="72"/>
      <c r="I35" s="72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70">
        <v>33</v>
      </c>
      <c r="B36" s="71" t="s">
        <v>76</v>
      </c>
      <c r="C36" s="66"/>
      <c r="D36" s="54"/>
      <c r="E36" s="72"/>
      <c r="F36" s="72"/>
      <c r="G36" s="66"/>
      <c r="H36" s="72"/>
      <c r="I36" s="108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  <row r="37" spans="1:13" ht="18.75">
      <c r="A37" s="70">
        <v>34</v>
      </c>
      <c r="B37" s="71" t="s">
        <v>57</v>
      </c>
      <c r="C37" s="72"/>
      <c r="D37" s="54"/>
      <c r="E37" s="72"/>
      <c r="F37" s="72"/>
      <c r="G37" s="66"/>
      <c r="H37" s="72"/>
      <c r="I37" s="108"/>
      <c r="J37" s="16">
        <f t="shared" ref="J37:J42" si="8">SUM(E37:I37)</f>
        <v>0</v>
      </c>
      <c r="K37" s="16">
        <f t="shared" ref="K37:K42" si="9">D37*(COUNT(E37:I37))</f>
        <v>0</v>
      </c>
      <c r="L37" s="16">
        <f t="shared" ref="L37:L42" si="10">SUM(J37:K37)</f>
        <v>0</v>
      </c>
    </row>
    <row r="38" spans="1:13" ht="18.75">
      <c r="A38" s="70">
        <v>35</v>
      </c>
      <c r="B38" s="71" t="s">
        <v>78</v>
      </c>
      <c r="C38" s="72"/>
      <c r="D38" s="54"/>
      <c r="E38" s="72"/>
      <c r="F38" s="72"/>
      <c r="G38" s="66"/>
      <c r="H38" s="72"/>
      <c r="I38" s="108"/>
      <c r="J38" s="16">
        <f t="shared" si="8"/>
        <v>0</v>
      </c>
      <c r="K38" s="16">
        <f t="shared" si="9"/>
        <v>0</v>
      </c>
      <c r="L38" s="16">
        <f t="shared" si="10"/>
        <v>0</v>
      </c>
    </row>
    <row r="39" spans="1:13" ht="18.75">
      <c r="A39" s="70">
        <v>36</v>
      </c>
      <c r="B39" s="71" t="s">
        <v>85</v>
      </c>
      <c r="C39" s="66"/>
      <c r="D39" s="54"/>
      <c r="E39" s="72"/>
      <c r="F39" s="72"/>
      <c r="G39" s="66"/>
      <c r="H39" s="72"/>
      <c r="I39" s="108"/>
      <c r="J39" s="16">
        <f t="shared" si="8"/>
        <v>0</v>
      </c>
      <c r="K39" s="16">
        <f t="shared" si="9"/>
        <v>0</v>
      </c>
      <c r="L39" s="16">
        <f t="shared" si="10"/>
        <v>0</v>
      </c>
    </row>
    <row r="40" spans="1:13" ht="18.75">
      <c r="A40" s="70">
        <v>37</v>
      </c>
      <c r="B40" s="71" t="s">
        <v>67</v>
      </c>
      <c r="C40" s="72"/>
      <c r="D40" s="54"/>
      <c r="E40" s="72"/>
      <c r="F40" s="72"/>
      <c r="G40" s="66"/>
      <c r="H40" s="72"/>
      <c r="I40" s="108"/>
      <c r="J40" s="16">
        <f t="shared" si="8"/>
        <v>0</v>
      </c>
      <c r="K40" s="16">
        <f t="shared" si="9"/>
        <v>0</v>
      </c>
      <c r="L40" s="16">
        <f t="shared" si="10"/>
        <v>0</v>
      </c>
    </row>
    <row r="41" spans="1:13" ht="18.75">
      <c r="A41" s="70">
        <v>38</v>
      </c>
      <c r="B41" s="71" t="s">
        <v>53</v>
      </c>
      <c r="C41" s="72"/>
      <c r="D41" s="54"/>
      <c r="E41" s="72"/>
      <c r="F41" s="72"/>
      <c r="G41" s="66"/>
      <c r="H41" s="72"/>
      <c r="I41" s="108"/>
      <c r="J41" s="16">
        <f t="shared" si="8"/>
        <v>0</v>
      </c>
      <c r="K41" s="16">
        <f t="shared" si="9"/>
        <v>0</v>
      </c>
      <c r="L41" s="16">
        <f t="shared" si="10"/>
        <v>0</v>
      </c>
    </row>
    <row r="42" spans="1:13" ht="18.75">
      <c r="A42" s="70">
        <v>39</v>
      </c>
      <c r="B42" s="71" t="s">
        <v>75</v>
      </c>
      <c r="C42" s="72"/>
      <c r="D42" s="54"/>
      <c r="E42" s="72"/>
      <c r="F42" s="72"/>
      <c r="G42" s="66"/>
      <c r="H42" s="72"/>
      <c r="I42" s="108"/>
      <c r="J42" s="16">
        <f t="shared" si="8"/>
        <v>0</v>
      </c>
      <c r="K42" s="16">
        <f t="shared" si="9"/>
        <v>0</v>
      </c>
      <c r="L42" s="16">
        <f t="shared" si="10"/>
        <v>0</v>
      </c>
    </row>
  </sheetData>
  <sortState ref="B4:D42">
    <sortCondition ref="C4:C42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11" sqref="G11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29" customWidth="1"/>
  </cols>
  <sheetData>
    <row r="1" spans="1:14" ht="42" customHeight="1">
      <c r="A1" s="121" t="s">
        <v>32</v>
      </c>
      <c r="B1" s="121"/>
      <c r="C1" s="121"/>
      <c r="D1" s="121"/>
      <c r="E1" s="121"/>
      <c r="F1" s="121"/>
      <c r="G1" s="73"/>
      <c r="H1" s="73"/>
      <c r="I1" s="73"/>
      <c r="J1" s="73"/>
      <c r="K1" s="73"/>
      <c r="L1" s="73"/>
      <c r="M1" s="73"/>
      <c r="N1" s="73"/>
    </row>
    <row r="2" spans="1:14">
      <c r="A2" s="120" t="s">
        <v>33</v>
      </c>
      <c r="B2" s="120"/>
      <c r="C2" s="120"/>
      <c r="D2" s="120"/>
      <c r="E2" s="120"/>
      <c r="F2" s="120"/>
    </row>
    <row r="3" spans="1:14" ht="18.75" customHeight="1">
      <c r="A3" s="120"/>
      <c r="B3" s="120"/>
      <c r="C3" s="120"/>
      <c r="D3" s="120"/>
      <c r="E3" s="120"/>
      <c r="F3" s="120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55" t="str">
        <f>Rezultāti!B14</f>
        <v>Valdis Skudra</v>
      </c>
      <c r="C7" s="56" t="s">
        <v>40</v>
      </c>
      <c r="D7" s="57"/>
      <c r="E7" s="56">
        <v>262</v>
      </c>
      <c r="F7" s="27">
        <f t="shared" ref="F7" si="0">SUM(D7:E7)</f>
        <v>262</v>
      </c>
      <c r="G7" s="62" t="s">
        <v>51</v>
      </c>
    </row>
    <row r="8" spans="1:14" ht="19.5" customHeight="1" thickBot="1">
      <c r="A8" s="19">
        <v>2</v>
      </c>
      <c r="B8" s="55" t="str">
        <f>Rezultāti!B11</f>
        <v>Vladimirs Pribiļevs</v>
      </c>
      <c r="C8" s="56" t="s">
        <v>44</v>
      </c>
      <c r="D8" s="57"/>
      <c r="E8" s="56">
        <v>243</v>
      </c>
      <c r="F8" s="27">
        <f t="shared" ref="F8:F12" si="1">SUM(D8:E8)</f>
        <v>243</v>
      </c>
      <c r="G8" s="62" t="s">
        <v>51</v>
      </c>
    </row>
    <row r="9" spans="1:14" ht="19.5" customHeight="1" thickBot="1">
      <c r="A9" s="19">
        <v>3</v>
      </c>
      <c r="B9" s="55" t="str">
        <f>Rezultāti!B5</f>
        <v>Artūrs Perepjolkins</v>
      </c>
      <c r="C9" s="56" t="s">
        <v>42</v>
      </c>
      <c r="D9" s="57"/>
      <c r="E9" s="56">
        <v>144</v>
      </c>
      <c r="F9" s="27">
        <f t="shared" si="1"/>
        <v>144</v>
      </c>
      <c r="G9" s="62" t="s">
        <v>51</v>
      </c>
    </row>
    <row r="10" spans="1:14" ht="19.5" customHeight="1" thickBot="1">
      <c r="A10" s="19">
        <v>4</v>
      </c>
      <c r="B10" s="55" t="str">
        <f>Rezultāti!B10</f>
        <v>Jānis Zalītis</v>
      </c>
      <c r="C10" s="56" t="s">
        <v>39</v>
      </c>
      <c r="D10" s="57"/>
      <c r="E10" s="56">
        <v>215</v>
      </c>
      <c r="F10" s="27">
        <f t="shared" si="1"/>
        <v>215</v>
      </c>
      <c r="G10" s="62" t="s">
        <v>51</v>
      </c>
    </row>
    <row r="11" spans="1:14" ht="16.5" thickBot="1">
      <c r="A11" s="19">
        <v>5</v>
      </c>
      <c r="B11" s="55" t="str">
        <f>Rezultāti!B8</f>
        <v>Mārtiņš Vilnis</v>
      </c>
      <c r="C11" s="56" t="s">
        <v>86</v>
      </c>
      <c r="D11" s="57"/>
      <c r="E11" s="56">
        <v>193</v>
      </c>
      <c r="F11" s="27">
        <f t="shared" si="1"/>
        <v>193</v>
      </c>
      <c r="G11" s="62" t="s">
        <v>51</v>
      </c>
    </row>
    <row r="12" spans="1:14" ht="16.5" thickBot="1">
      <c r="A12" s="19">
        <v>6</v>
      </c>
      <c r="B12" s="55" t="str">
        <f>Rezultāti!B13</f>
        <v>Dace Anspaks</v>
      </c>
      <c r="C12" s="56" t="s">
        <v>66</v>
      </c>
      <c r="D12" s="57"/>
      <c r="E12" s="56">
        <v>220</v>
      </c>
      <c r="F12" s="27">
        <f t="shared" si="1"/>
        <v>220</v>
      </c>
      <c r="G12" s="62" t="s">
        <v>51</v>
      </c>
    </row>
  </sheetData>
  <sortState ref="B7:C17">
    <sortCondition ref="C7:C17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view="pageBreakPreview" zoomScaleNormal="75" zoomScaleSheetLayoutView="100" workbookViewId="0">
      <selection activeCell="C16" sqref="C16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29" customWidth="1"/>
  </cols>
  <sheetData>
    <row r="1" spans="1:14" ht="3.75" customHeight="1"/>
    <row r="2" spans="1:14" s="82" customFormat="1" ht="42" customHeight="1">
      <c r="A2" s="121" t="s">
        <v>32</v>
      </c>
      <c r="B2" s="121"/>
      <c r="C2" s="121"/>
      <c r="D2" s="121"/>
      <c r="E2" s="121"/>
      <c r="F2" s="121"/>
      <c r="G2" s="81"/>
      <c r="H2" s="81"/>
      <c r="I2" s="81"/>
      <c r="J2" s="81"/>
      <c r="K2" s="81"/>
      <c r="L2" s="81"/>
      <c r="M2" s="81"/>
      <c r="N2" s="81"/>
    </row>
    <row r="3" spans="1:14" s="82" customFormat="1">
      <c r="A3" s="120" t="s">
        <v>37</v>
      </c>
      <c r="B3" s="120"/>
      <c r="C3" s="120"/>
      <c r="D3" s="120"/>
      <c r="E3" s="120"/>
      <c r="F3" s="120"/>
    </row>
    <row r="4" spans="1:14" s="82" customFormat="1" ht="15" customHeight="1">
      <c r="A4" s="120"/>
      <c r="B4" s="120"/>
      <c r="C4" s="120"/>
      <c r="D4" s="120"/>
      <c r="E4" s="120"/>
      <c r="F4" s="120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8" customHeight="1" thickBot="1">
      <c r="A7" s="37">
        <v>1</v>
      </c>
      <c r="B7" s="55" t="str">
        <f>Rezultāti!B7</f>
        <v>Toms Pultraks</v>
      </c>
      <c r="C7" s="56" t="s">
        <v>44</v>
      </c>
      <c r="D7" s="57">
        <v>0</v>
      </c>
      <c r="E7" s="95">
        <v>286</v>
      </c>
      <c r="F7" s="27">
        <f>SUM(D7:E7)</f>
        <v>286</v>
      </c>
    </row>
    <row r="8" spans="1:14" ht="18" customHeight="1" thickBot="1">
      <c r="A8" s="38">
        <v>2</v>
      </c>
      <c r="B8" s="55" t="str">
        <f>Rezultāti!B13</f>
        <v>Dace Anspaks</v>
      </c>
      <c r="C8" s="56" t="s">
        <v>40</v>
      </c>
      <c r="D8" s="57">
        <v>8</v>
      </c>
      <c r="E8" s="95">
        <v>161</v>
      </c>
      <c r="F8" s="27">
        <f>SUM(D8:E8)</f>
        <v>169</v>
      </c>
    </row>
    <row r="9" spans="1:14" ht="18" customHeight="1" thickTop="1" thickBot="1">
      <c r="A9" s="23">
        <v>3</v>
      </c>
      <c r="B9" s="55" t="str">
        <f>Rezultāti!B12</f>
        <v>Edgars Vilnis</v>
      </c>
      <c r="C9" s="56" t="s">
        <v>42</v>
      </c>
      <c r="D9" s="57">
        <v>0</v>
      </c>
      <c r="E9" s="95">
        <v>148</v>
      </c>
      <c r="F9" s="27">
        <f>SUM(D9:E9)</f>
        <v>148</v>
      </c>
    </row>
  </sheetData>
  <sortState ref="B7:F9">
    <sortCondition descending="1" ref="F7:F9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80" zoomScaleNormal="80" workbookViewId="0">
      <selection activeCell="A2" sqref="A2:H3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64"/>
    <col min="10" max="10" width="22.5703125" style="4" bestFit="1" customWidth="1"/>
    <col min="11" max="16384" width="9.140625" style="4"/>
  </cols>
  <sheetData>
    <row r="1" spans="1:14" customFormat="1" ht="32.25" customHeight="1">
      <c r="A1" s="121" t="s">
        <v>32</v>
      </c>
      <c r="B1" s="121"/>
      <c r="C1" s="121"/>
      <c r="D1" s="121"/>
      <c r="E1" s="121"/>
      <c r="F1" s="121"/>
      <c r="G1" s="121"/>
      <c r="H1" s="121"/>
      <c r="I1" s="79"/>
      <c r="J1" s="73"/>
      <c r="K1" s="73"/>
      <c r="L1" s="73"/>
      <c r="M1" s="73"/>
      <c r="N1" s="73"/>
    </row>
    <row r="2" spans="1:14" customFormat="1" ht="12.75" customHeight="1">
      <c r="A2" s="120" t="s">
        <v>88</v>
      </c>
      <c r="B2" s="120"/>
      <c r="C2" s="120"/>
      <c r="D2" s="120"/>
      <c r="E2" s="120"/>
      <c r="F2" s="120"/>
      <c r="G2" s="120"/>
      <c r="H2" s="120"/>
      <c r="I2" s="80"/>
    </row>
    <row r="3" spans="1:14" customFormat="1" ht="18.75" customHeight="1">
      <c r="A3" s="120"/>
      <c r="B3" s="120"/>
      <c r="C3" s="120"/>
      <c r="D3" s="120"/>
      <c r="E3" s="120"/>
      <c r="F3" s="120"/>
      <c r="G3" s="120"/>
      <c r="H3" s="120"/>
      <c r="I3" s="80"/>
    </row>
    <row r="4" spans="1:14" ht="6.75" customHeight="1"/>
    <row r="5" spans="1:14">
      <c r="B5" s="78" t="s">
        <v>0</v>
      </c>
      <c r="C5" s="83" t="s">
        <v>34</v>
      </c>
      <c r="D5" s="78" t="s">
        <v>3</v>
      </c>
      <c r="E5" s="78" t="s">
        <v>35</v>
      </c>
      <c r="F5" s="78" t="s">
        <v>10</v>
      </c>
      <c r="G5" s="85" t="s">
        <v>36</v>
      </c>
      <c r="H5" s="123" t="s">
        <v>38</v>
      </c>
    </row>
    <row r="6" spans="1:14">
      <c r="B6" s="76">
        <v>1</v>
      </c>
      <c r="C6" s="125" t="str">
        <f>C11</f>
        <v>Vladimirs Pribiļevs</v>
      </c>
      <c r="D6" s="126">
        <v>0</v>
      </c>
      <c r="E6" s="126">
        <v>242</v>
      </c>
      <c r="F6" s="127">
        <f t="shared" ref="F6" si="0">E6+D6</f>
        <v>242</v>
      </c>
      <c r="G6" s="88">
        <v>7</v>
      </c>
      <c r="H6" s="123"/>
    </row>
    <row r="7" spans="1:14">
      <c r="B7" s="76">
        <v>2</v>
      </c>
      <c r="C7" s="128" t="str">
        <f>'Rezultātu lapa'!B4</f>
        <v>Valdis Skudra</v>
      </c>
      <c r="D7" s="129">
        <v>0</v>
      </c>
      <c r="E7" s="129">
        <v>233</v>
      </c>
      <c r="F7" s="130">
        <f>E7+D7</f>
        <v>233</v>
      </c>
      <c r="G7" s="85">
        <v>6</v>
      </c>
      <c r="H7" s="123"/>
    </row>
    <row r="8" spans="1:14">
      <c r="B8" s="76">
        <v>3</v>
      </c>
      <c r="C8" s="96" t="str">
        <f>C12</f>
        <v>Jānis Zalītis</v>
      </c>
      <c r="D8" s="97">
        <v>0</v>
      </c>
      <c r="E8" s="97">
        <v>210</v>
      </c>
      <c r="F8" s="97">
        <f>E8+D8</f>
        <v>210</v>
      </c>
      <c r="G8" s="85">
        <v>8</v>
      </c>
      <c r="H8" s="123"/>
    </row>
    <row r="9" spans="1:14">
      <c r="B9" s="75"/>
    </row>
    <row r="10" spans="1:14">
      <c r="B10" s="78" t="s">
        <v>0</v>
      </c>
      <c r="C10" s="83" t="s">
        <v>34</v>
      </c>
      <c r="D10" s="78" t="s">
        <v>3</v>
      </c>
      <c r="E10" s="78" t="s">
        <v>35</v>
      </c>
      <c r="F10" s="78" t="s">
        <v>10</v>
      </c>
      <c r="G10" s="86" t="s">
        <v>36</v>
      </c>
      <c r="H10" s="122" t="s">
        <v>38</v>
      </c>
    </row>
    <row r="11" spans="1:14">
      <c r="B11" s="76"/>
      <c r="C11" s="84" t="str">
        <f>C18</f>
        <v>Vladimirs Pribiļevs</v>
      </c>
      <c r="D11" s="74">
        <v>0</v>
      </c>
      <c r="E11" s="74">
        <v>256</v>
      </c>
      <c r="F11" s="74">
        <f>E11+D11</f>
        <v>256</v>
      </c>
      <c r="G11" s="85">
        <v>8</v>
      </c>
      <c r="H11" s="122"/>
    </row>
    <row r="12" spans="1:14">
      <c r="B12" s="77"/>
      <c r="C12" s="84" t="str">
        <f>'Rezultātu lapa'!B5</f>
        <v>Jānis Zalītis</v>
      </c>
      <c r="D12" s="74">
        <v>0</v>
      </c>
      <c r="E12" s="74">
        <v>243</v>
      </c>
      <c r="F12" s="74">
        <f>E12+D12</f>
        <v>243</v>
      </c>
      <c r="G12" s="85">
        <v>6</v>
      </c>
      <c r="H12" s="122"/>
    </row>
    <row r="13" spans="1:14">
      <c r="B13" s="77">
        <v>4</v>
      </c>
      <c r="C13" s="84" t="str">
        <f>C17</f>
        <v>Artūrs Perepjolkins</v>
      </c>
      <c r="D13" s="74">
        <v>0</v>
      </c>
      <c r="E13" s="74">
        <v>221</v>
      </c>
      <c r="F13" s="74">
        <f>E13+D13</f>
        <v>221</v>
      </c>
      <c r="G13" s="85">
        <v>7</v>
      </c>
      <c r="H13" s="122"/>
    </row>
    <row r="14" spans="1:14">
      <c r="B14" s="77">
        <v>5</v>
      </c>
      <c r="C14" s="84" t="str">
        <f>C19</f>
        <v>Mārtiņš Vilnis</v>
      </c>
      <c r="D14" s="74">
        <v>0</v>
      </c>
      <c r="E14" s="74">
        <v>220</v>
      </c>
      <c r="F14" s="74">
        <f>E14+D14</f>
        <v>220</v>
      </c>
      <c r="G14" s="85">
        <v>9</v>
      </c>
      <c r="H14" s="122"/>
    </row>
    <row r="15" spans="1:14">
      <c r="B15" s="75"/>
    </row>
    <row r="16" spans="1:14">
      <c r="B16" s="78" t="s">
        <v>0</v>
      </c>
      <c r="C16" s="83" t="s">
        <v>34</v>
      </c>
      <c r="D16" s="78" t="s">
        <v>3</v>
      </c>
      <c r="E16" s="78" t="s">
        <v>35</v>
      </c>
      <c r="F16" s="78" t="s">
        <v>10</v>
      </c>
      <c r="G16" s="86" t="s">
        <v>36</v>
      </c>
      <c r="H16" s="122" t="s">
        <v>38</v>
      </c>
    </row>
    <row r="17" spans="2:8">
      <c r="B17" s="77"/>
      <c r="C17" s="84" t="str">
        <f>'Rezultātu lapa'!B8</f>
        <v>Artūrs Perepjolkins</v>
      </c>
      <c r="D17" s="74">
        <v>0</v>
      </c>
      <c r="E17" s="111">
        <v>300</v>
      </c>
      <c r="F17" s="74">
        <f>E17+D17</f>
        <v>300</v>
      </c>
      <c r="G17" s="85">
        <v>7</v>
      </c>
      <c r="H17" s="122"/>
    </row>
    <row r="18" spans="2:8">
      <c r="B18" s="77"/>
      <c r="C18" s="84" t="str">
        <f>'Rezultātu lapa'!B6</f>
        <v>Vladimirs Pribiļevs</v>
      </c>
      <c r="D18" s="74">
        <v>0</v>
      </c>
      <c r="E18" s="74">
        <v>224</v>
      </c>
      <c r="F18" s="74">
        <f>E18+D18</f>
        <v>224</v>
      </c>
      <c r="G18" s="85">
        <v>5</v>
      </c>
      <c r="H18" s="122"/>
    </row>
    <row r="19" spans="2:8">
      <c r="B19" s="77"/>
      <c r="C19" s="84" t="str">
        <f>'Rezultātu lapa'!B9</f>
        <v>Mārtiņš Vilnis</v>
      </c>
      <c r="D19" s="74">
        <v>0</v>
      </c>
      <c r="E19" s="74">
        <v>212</v>
      </c>
      <c r="F19" s="74">
        <f>E19+D19</f>
        <v>212</v>
      </c>
      <c r="G19" s="85">
        <v>8</v>
      </c>
      <c r="H19" s="122"/>
    </row>
    <row r="20" spans="2:8">
      <c r="B20" s="77">
        <v>6</v>
      </c>
      <c r="C20" s="84" t="str">
        <f>Desperado!B7</f>
        <v>Toms Pultraks</v>
      </c>
      <c r="D20" s="74">
        <v>0</v>
      </c>
      <c r="E20" s="74">
        <v>210</v>
      </c>
      <c r="F20" s="74">
        <f>E20+D20</f>
        <v>210</v>
      </c>
      <c r="G20" s="85">
        <v>9</v>
      </c>
      <c r="H20" s="122"/>
    </row>
    <row r="21" spans="2:8">
      <c r="B21" s="77">
        <v>7</v>
      </c>
      <c r="C21" s="84" t="str">
        <f>'Rezultātu lapa'!B7</f>
        <v>Elvijs Dimpers</v>
      </c>
      <c r="D21" s="74">
        <v>0</v>
      </c>
      <c r="E21" s="74">
        <v>190</v>
      </c>
      <c r="F21" s="74">
        <f>E21+D21</f>
        <v>190</v>
      </c>
      <c r="G21" s="85">
        <v>6</v>
      </c>
      <c r="H21" s="122"/>
    </row>
    <row r="22" spans="2:8">
      <c r="B22" s="77">
        <v>8</v>
      </c>
      <c r="C22" s="84" t="str">
        <f>Desperado!B8</f>
        <v>Dace Anspaks</v>
      </c>
      <c r="D22" s="74">
        <v>8</v>
      </c>
      <c r="E22" s="74">
        <v>165</v>
      </c>
      <c r="F22" s="74">
        <f>E22+D22</f>
        <v>173</v>
      </c>
      <c r="G22" s="85">
        <v>10</v>
      </c>
      <c r="H22" s="122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2" sqref="C12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0" t="s">
        <v>29</v>
      </c>
      <c r="C3" s="50" t="s">
        <v>28</v>
      </c>
    </row>
    <row r="4" spans="2:3" ht="48" customHeight="1">
      <c r="B4" s="50" t="s">
        <v>27</v>
      </c>
      <c r="C4" s="53" t="str">
        <f>Fināls!C6</f>
        <v>Vladimirs Pribiļevs</v>
      </c>
    </row>
    <row r="5" spans="2:3" ht="48" customHeight="1">
      <c r="B5" s="50" t="s">
        <v>26</v>
      </c>
      <c r="C5" s="48" t="str">
        <f>Fināls!C7</f>
        <v>Valdis Skudra</v>
      </c>
    </row>
    <row r="6" spans="2:3" ht="48" customHeight="1">
      <c r="B6" s="50" t="s">
        <v>25</v>
      </c>
      <c r="C6" s="48" t="str">
        <f>Fināls!C8</f>
        <v>Jānis Zalītis</v>
      </c>
    </row>
    <row r="7" spans="2:3" ht="48" customHeight="1">
      <c r="B7" s="50" t="s">
        <v>24</v>
      </c>
      <c r="C7" s="48" t="str">
        <f>Fināls!C13</f>
        <v>Artūrs Perepjolkins</v>
      </c>
    </row>
    <row r="8" spans="2:3" ht="48" customHeight="1">
      <c r="B8" s="50" t="s">
        <v>23</v>
      </c>
      <c r="C8" s="48" t="str">
        <f>Fināls!C14</f>
        <v>Mārtiņš Vilnis</v>
      </c>
    </row>
    <row r="9" spans="2:3" ht="48" customHeight="1">
      <c r="B9" s="50" t="s">
        <v>22</v>
      </c>
      <c r="C9" s="48" t="str">
        <f>Fināls!C20</f>
        <v>Toms Pultraks</v>
      </c>
    </row>
    <row r="10" spans="2:3" ht="48" customHeight="1">
      <c r="B10" s="50" t="s">
        <v>21</v>
      </c>
      <c r="C10" s="48" t="str">
        <f>Fināls!C21</f>
        <v>Elvijs Dimpers</v>
      </c>
    </row>
    <row r="11" spans="2:3" ht="48" customHeight="1">
      <c r="B11" s="50" t="s">
        <v>20</v>
      </c>
      <c r="C11" s="48" t="str">
        <f>Fināls!C22</f>
        <v>Dace Anspaks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2016-05-01T11:23:35Z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