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Ljubimaja NE STERATJ!!!\MAC\2016\"/>
    </mc:Choice>
  </mc:AlternateContent>
  <bookViews>
    <workbookView xWindow="0" yWindow="0" windowWidth="20490" windowHeight="7755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8" r:id="rId4"/>
    <sheet name="Fināls" sheetId="2" r:id="rId5"/>
    <sheet name="Final Standing" sheetId="5" r:id="rId6"/>
  </sheets>
  <definedNames>
    <definedName name="_xlnm.Print_Area" localSheetId="4">Fināls!#REF!</definedName>
    <definedName name="_xlnm.Print_Area" localSheetId="1">Rezultāti!$A$3:$M$17</definedName>
    <definedName name="_xlnm.Print_Area" localSheetId="0">'Rezultātu lapa'!$A$1:$P$52</definedName>
  </definedNames>
  <calcPr calcId="152511"/>
</workbook>
</file>

<file path=xl/calcChain.xml><?xml version="1.0" encoding="utf-8"?>
<calcChain xmlns="http://schemas.openxmlformats.org/spreadsheetml/2006/main">
  <c r="C8" i="5" l="1"/>
  <c r="C7" i="5"/>
  <c r="C6" i="5"/>
  <c r="C4" i="5"/>
  <c r="C6" i="2"/>
  <c r="C7" i="2"/>
  <c r="F6" i="2"/>
  <c r="F7" i="2"/>
  <c r="F8" i="2"/>
  <c r="B11" i="8"/>
  <c r="B8" i="8"/>
  <c r="C18" i="2" s="1"/>
  <c r="B12" i="8"/>
  <c r="B9" i="8"/>
  <c r="B10" i="8"/>
  <c r="B14" i="8"/>
  <c r="B7" i="8"/>
  <c r="C19" i="2" s="1"/>
  <c r="C13" i="2" s="1"/>
  <c r="F13" i="8"/>
  <c r="F7" i="8"/>
  <c r="F10" i="8"/>
  <c r="F9" i="8"/>
  <c r="F14" i="8"/>
  <c r="B13" i="8"/>
  <c r="F8" i="8"/>
  <c r="F11" i="8"/>
  <c r="F12" i="8"/>
  <c r="F13" i="7" l="1"/>
  <c r="F14" i="7"/>
  <c r="B7" i="7"/>
  <c r="F15" i="7"/>
  <c r="F16" i="7"/>
  <c r="B14" i="7"/>
  <c r="B13" i="7"/>
  <c r="B11" i="7"/>
  <c r="B10" i="7"/>
  <c r="B9" i="7"/>
  <c r="B16" i="7"/>
  <c r="B12" i="7"/>
  <c r="B8" i="7"/>
  <c r="B15" i="7"/>
  <c r="B11" i="3" l="1"/>
  <c r="C11" i="3"/>
  <c r="D11" i="3"/>
  <c r="E11" i="3"/>
  <c r="F11" i="3"/>
  <c r="G11" i="3"/>
  <c r="H11" i="3"/>
  <c r="I11" i="3"/>
  <c r="B6" i="3"/>
  <c r="C22" i="2" s="1"/>
  <c r="C6" i="3"/>
  <c r="D6" i="3"/>
  <c r="E6" i="3"/>
  <c r="F6" i="3"/>
  <c r="G6" i="3"/>
  <c r="H6" i="3"/>
  <c r="I6" i="3"/>
  <c r="B13" i="3"/>
  <c r="C13" i="3"/>
  <c r="D13" i="3"/>
  <c r="E13" i="3"/>
  <c r="F13" i="3"/>
  <c r="G13" i="3"/>
  <c r="H13" i="3"/>
  <c r="I13" i="3"/>
  <c r="B16" i="3"/>
  <c r="C16" i="3"/>
  <c r="D16" i="3"/>
  <c r="E16" i="3"/>
  <c r="F16" i="3"/>
  <c r="G16" i="3"/>
  <c r="H16" i="3"/>
  <c r="I16" i="3"/>
  <c r="B20" i="3"/>
  <c r="C20" i="3"/>
  <c r="D20" i="3"/>
  <c r="E20" i="3"/>
  <c r="F20" i="3"/>
  <c r="G20" i="3"/>
  <c r="H20" i="3"/>
  <c r="I20" i="3"/>
  <c r="B14" i="3"/>
  <c r="C14" i="3"/>
  <c r="D14" i="3"/>
  <c r="E14" i="3"/>
  <c r="F14" i="3"/>
  <c r="G14" i="3"/>
  <c r="H14" i="3"/>
  <c r="I14" i="3"/>
  <c r="B21" i="3"/>
  <c r="C21" i="3"/>
  <c r="D21" i="3"/>
  <c r="E21" i="3"/>
  <c r="F21" i="3"/>
  <c r="G21" i="3"/>
  <c r="H21" i="3"/>
  <c r="I21" i="3"/>
  <c r="B9" i="3"/>
  <c r="C20" i="2" s="1"/>
  <c r="C14" i="2" s="1"/>
  <c r="C9" i="3"/>
  <c r="D9" i="3"/>
  <c r="E9" i="3"/>
  <c r="F9" i="3"/>
  <c r="G9" i="3"/>
  <c r="H9" i="3"/>
  <c r="I9" i="3"/>
  <c r="B17" i="3"/>
  <c r="C17" i="3"/>
  <c r="D17" i="3"/>
  <c r="E17" i="3"/>
  <c r="F17" i="3"/>
  <c r="G17" i="3"/>
  <c r="H17" i="3"/>
  <c r="I17" i="3"/>
  <c r="B15" i="3"/>
  <c r="C15" i="3"/>
  <c r="D15" i="3"/>
  <c r="E15" i="3"/>
  <c r="F15" i="3"/>
  <c r="G15" i="3"/>
  <c r="H15" i="3"/>
  <c r="I15" i="3"/>
  <c r="B5" i="3"/>
  <c r="C12" i="2" s="1"/>
  <c r="C5" i="3"/>
  <c r="D5" i="3"/>
  <c r="E5" i="3"/>
  <c r="F5" i="3"/>
  <c r="G5" i="3"/>
  <c r="H5" i="3"/>
  <c r="I5" i="3"/>
  <c r="B8" i="3"/>
  <c r="C17" i="2" s="1"/>
  <c r="C11" i="2" s="1"/>
  <c r="C8" i="3"/>
  <c r="D8" i="3"/>
  <c r="E8" i="3"/>
  <c r="F8" i="3"/>
  <c r="G8" i="3"/>
  <c r="H8" i="3"/>
  <c r="I8" i="3"/>
  <c r="B12" i="3"/>
  <c r="C12" i="3"/>
  <c r="D12" i="3"/>
  <c r="E12" i="3"/>
  <c r="F12" i="3"/>
  <c r="G12" i="3"/>
  <c r="H12" i="3"/>
  <c r="I12" i="3"/>
  <c r="B22" i="3"/>
  <c r="C22" i="3"/>
  <c r="D22" i="3"/>
  <c r="E22" i="3"/>
  <c r="F22" i="3"/>
  <c r="G22" i="3"/>
  <c r="H22" i="3"/>
  <c r="I22" i="3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10" i="3"/>
  <c r="C10" i="3"/>
  <c r="D10" i="3"/>
  <c r="E10" i="3"/>
  <c r="F10" i="3"/>
  <c r="G10" i="3"/>
  <c r="H10" i="3"/>
  <c r="I10" i="3"/>
  <c r="B7" i="3"/>
  <c r="C21" i="2" s="1"/>
  <c r="C7" i="3"/>
  <c r="D7" i="3"/>
  <c r="E7" i="3"/>
  <c r="F7" i="3"/>
  <c r="G7" i="3"/>
  <c r="H7" i="3"/>
  <c r="I7" i="3"/>
  <c r="C4" i="3"/>
  <c r="D4" i="3"/>
  <c r="E4" i="3"/>
  <c r="F4" i="3"/>
  <c r="G4" i="3"/>
  <c r="H4" i="3"/>
  <c r="I4" i="3"/>
  <c r="B4" i="3"/>
  <c r="C8" i="2" s="1"/>
  <c r="F19" i="2" l="1"/>
  <c r="F22" i="2"/>
  <c r="F17" i="2"/>
  <c r="F20" i="2"/>
  <c r="F18" i="2"/>
  <c r="F21" i="2"/>
  <c r="C5" i="5"/>
  <c r="F8" i="7" l="1"/>
  <c r="F9" i="7"/>
  <c r="F10" i="7"/>
  <c r="F11" i="7"/>
  <c r="F12" i="7"/>
  <c r="F7" i="7" l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35" i="1"/>
  <c r="K35" i="1"/>
  <c r="J36" i="1"/>
  <c r="K36" i="1"/>
  <c r="F13" i="2" l="1"/>
  <c r="F12" i="2"/>
  <c r="F11" i="2"/>
  <c r="F14" i="2"/>
  <c r="C9" i="5" l="1"/>
  <c r="C10" i="5"/>
  <c r="C11" i="5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K34" i="1"/>
  <c r="L34" i="1"/>
  <c r="M34" i="1"/>
  <c r="L35" i="1"/>
  <c r="M35" i="1"/>
  <c r="L36" i="1"/>
  <c r="M36" i="1"/>
  <c r="J4" i="1"/>
  <c r="J4" i="3" s="1"/>
  <c r="K4" i="1"/>
  <c r="K4" i="3" s="1"/>
  <c r="L4" i="1"/>
  <c r="L4" i="3" s="1"/>
  <c r="M4" i="1"/>
  <c r="M4" i="3" s="1"/>
  <c r="J25" i="1"/>
  <c r="K25" i="1"/>
  <c r="L25" i="1"/>
  <c r="M25" i="1"/>
  <c r="J5" i="1"/>
  <c r="J11" i="3" s="1"/>
  <c r="K5" i="1"/>
  <c r="K11" i="3" s="1"/>
  <c r="M5" i="1"/>
  <c r="M11" i="3" s="1"/>
  <c r="J12" i="1"/>
  <c r="J9" i="3" s="1"/>
  <c r="K12" i="1"/>
  <c r="K9" i="3" s="1"/>
  <c r="M12" i="1"/>
  <c r="M9" i="3" s="1"/>
  <c r="J9" i="1"/>
  <c r="J20" i="3" s="1"/>
  <c r="K9" i="1"/>
  <c r="K20" i="3" s="1"/>
  <c r="M9" i="1"/>
  <c r="M20" i="3" s="1"/>
  <c r="J26" i="1"/>
  <c r="K26" i="1"/>
  <c r="L26" i="1"/>
  <c r="M26" i="1"/>
  <c r="J20" i="1"/>
  <c r="J19" i="3" s="1"/>
  <c r="K20" i="1"/>
  <c r="K19" i="3" s="1"/>
  <c r="M20" i="1"/>
  <c r="M19" i="3" s="1"/>
  <c r="J19" i="1"/>
  <c r="J18" i="3" s="1"/>
  <c r="K19" i="1"/>
  <c r="K18" i="3" s="1"/>
  <c r="M19" i="1"/>
  <c r="M18" i="3" s="1"/>
  <c r="J14" i="1"/>
  <c r="J15" i="3" s="1"/>
  <c r="K14" i="1"/>
  <c r="K15" i="3" s="1"/>
  <c r="M14" i="1"/>
  <c r="M15" i="3" s="1"/>
  <c r="J27" i="1"/>
  <c r="K27" i="1"/>
  <c r="L27" i="1"/>
  <c r="M27" i="1"/>
  <c r="J28" i="1"/>
  <c r="K28" i="1"/>
  <c r="L28" i="1"/>
  <c r="M28" i="1"/>
  <c r="J29" i="1"/>
  <c r="K29" i="1"/>
  <c r="L29" i="1"/>
  <c r="M29" i="1"/>
  <c r="J10" i="1"/>
  <c r="J14" i="3" s="1"/>
  <c r="K10" i="1"/>
  <c r="K14" i="3" s="1"/>
  <c r="M10" i="1"/>
  <c r="M14" i="3" s="1"/>
  <c r="J23" i="1"/>
  <c r="K23" i="1"/>
  <c r="L23" i="1"/>
  <c r="N23" i="1"/>
  <c r="M23" i="1"/>
  <c r="J15" i="1"/>
  <c r="J5" i="3" s="1"/>
  <c r="K15" i="1"/>
  <c r="K5" i="3" s="1"/>
  <c r="M15" i="1"/>
  <c r="M5" i="3" s="1"/>
  <c r="J16" i="1"/>
  <c r="J8" i="3" s="1"/>
  <c r="K16" i="1"/>
  <c r="K8" i="3" s="1"/>
  <c r="M16" i="1"/>
  <c r="M8" i="3" s="1"/>
  <c r="J17" i="1"/>
  <c r="J12" i="3" s="1"/>
  <c r="K17" i="1"/>
  <c r="K12" i="3" s="1"/>
  <c r="M17" i="1"/>
  <c r="M12" i="3" s="1"/>
  <c r="J18" i="1"/>
  <c r="J22" i="3" s="1"/>
  <c r="K18" i="1"/>
  <c r="K22" i="3" s="1"/>
  <c r="L18" i="1"/>
  <c r="L22" i="3" s="1"/>
  <c r="M18" i="1"/>
  <c r="M22" i="3" s="1"/>
  <c r="J21" i="1"/>
  <c r="J10" i="3" s="1"/>
  <c r="K21" i="1"/>
  <c r="K10" i="3" s="1"/>
  <c r="M21" i="1"/>
  <c r="M10" i="3" s="1"/>
  <c r="J24" i="1"/>
  <c r="K24" i="1"/>
  <c r="L24" i="1"/>
  <c r="N24" i="1"/>
  <c r="M24" i="1"/>
  <c r="J11" i="1"/>
  <c r="J21" i="3" s="1"/>
  <c r="K11" i="1"/>
  <c r="K21" i="3" s="1"/>
  <c r="M11" i="1"/>
  <c r="M21" i="3" s="1"/>
  <c r="J6" i="1"/>
  <c r="J6" i="3" s="1"/>
  <c r="K6" i="1"/>
  <c r="K6" i="3" s="1"/>
  <c r="M6" i="1"/>
  <c r="M6" i="3" s="1"/>
  <c r="J13" i="1"/>
  <c r="J17" i="3" s="1"/>
  <c r="K13" i="1"/>
  <c r="K17" i="3" s="1"/>
  <c r="M13" i="1"/>
  <c r="M17" i="3" s="1"/>
  <c r="J7" i="1"/>
  <c r="J13" i="3" s="1"/>
  <c r="K7" i="1"/>
  <c r="K13" i="3" s="1"/>
  <c r="M7" i="1"/>
  <c r="M13" i="3" s="1"/>
  <c r="J22" i="1"/>
  <c r="J7" i="3" s="1"/>
  <c r="K22" i="1"/>
  <c r="K7" i="3" s="1"/>
  <c r="M22" i="1"/>
  <c r="M7" i="3" s="1"/>
  <c r="J8" i="1"/>
  <c r="J16" i="3" s="1"/>
  <c r="K8" i="1"/>
  <c r="K16" i="3" s="1"/>
  <c r="M8" i="1"/>
  <c r="M16" i="3" s="1"/>
  <c r="D45" i="3"/>
  <c r="D47" i="3"/>
  <c r="D51" i="3"/>
  <c r="D43" i="3"/>
  <c r="D50" i="3"/>
  <c r="D49" i="3"/>
  <c r="D48" i="3"/>
  <c r="D46" i="3"/>
  <c r="D52" i="3"/>
  <c r="D44" i="3"/>
  <c r="L9" i="1"/>
  <c r="L20" i="3" s="1"/>
  <c r="L22" i="1"/>
  <c r="L7" i="3" s="1"/>
  <c r="N22" i="1"/>
  <c r="L11" i="1"/>
  <c r="L21" i="3" s="1"/>
  <c r="L17" i="1"/>
  <c r="L12" i="3" s="1"/>
  <c r="L15" i="1"/>
  <c r="L5" i="3" s="1"/>
  <c r="L5" i="1"/>
  <c r="L11" i="3" s="1"/>
  <c r="L13" i="1"/>
  <c r="L17" i="3" s="1"/>
  <c r="N13" i="1"/>
  <c r="L10" i="1"/>
  <c r="L14" i="3" s="1"/>
  <c r="L8" i="1"/>
  <c r="L16" i="3" s="1"/>
  <c r="N17" i="1"/>
  <c r="N8" i="1"/>
  <c r="L21" i="1" l="1"/>
  <c r="L10" i="3" s="1"/>
  <c r="L20" i="1"/>
  <c r="L19" i="3" s="1"/>
  <c r="L19" i="1"/>
  <c r="L18" i="3" s="1"/>
  <c r="N18" i="1"/>
  <c r="L16" i="1"/>
  <c r="L8" i="3" s="1"/>
  <c r="L12" i="1"/>
  <c r="L9" i="3" s="1"/>
  <c r="L14" i="1"/>
  <c r="L15" i="3" s="1"/>
  <c r="N11" i="1"/>
  <c r="L7" i="1"/>
  <c r="L13" i="3" s="1"/>
  <c r="L6" i="1"/>
  <c r="L6" i="3" s="1"/>
  <c r="N35" i="3"/>
  <c r="N15" i="1"/>
  <c r="N16" i="1"/>
  <c r="N14" i="3" l="1"/>
  <c r="N16" i="3"/>
  <c r="N20" i="3"/>
  <c r="N12" i="3"/>
  <c r="N8" i="3"/>
  <c r="N6" i="3"/>
  <c r="N7" i="3"/>
  <c r="N19" i="3"/>
  <c r="N21" i="3"/>
  <c r="N4" i="3"/>
  <c r="N25" i="3"/>
  <c r="N26" i="3"/>
  <c r="N27" i="3"/>
  <c r="N28" i="3"/>
  <c r="N18" i="3"/>
  <c r="N24" i="3"/>
  <c r="N10" i="3"/>
  <c r="N11" i="3"/>
  <c r="N22" i="3"/>
  <c r="N23" i="3"/>
  <c r="N17" i="3"/>
  <c r="N15" i="3"/>
  <c r="N5" i="3"/>
  <c r="N13" i="3"/>
  <c r="N34" i="3"/>
  <c r="N21" i="1"/>
  <c r="N36" i="3"/>
  <c r="N7" i="1"/>
  <c r="N6" i="1"/>
  <c r="N29" i="3"/>
  <c r="N30" i="3"/>
  <c r="N31" i="3"/>
  <c r="N32" i="3"/>
  <c r="N37" i="3" l="1"/>
  <c r="N33" i="3"/>
  <c r="N38" i="3"/>
</calcChain>
</file>

<file path=xl/sharedStrings.xml><?xml version="1.0" encoding="utf-8"?>
<sst xmlns="http://schemas.openxmlformats.org/spreadsheetml/2006/main" count="173" uniqueCount="98">
  <si>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</si>
  <si>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</si>
  <si>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</si>
  <si>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</si>
  <si>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</si>
  <si>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</si>
  <si>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</si>
  <si>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</si>
  <si>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</si>
  <si>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</si>
  <si>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</si>
  <si>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</si>
  <si>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</si>
  <si>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</si>
  <si>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 </t>
  </si>
  <si>
    <t xml:space="preserve">kvalifikācijas spēļu rezultāti </t>
  </si>
  <si>
    <t>pēc 4 spēlem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</si>
  <si>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</si>
  <si>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</si>
  <si>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</si>
  <si>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</si>
  <si>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</si>
  <si>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</si>
  <si>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</si>
  <si>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</si>
  <si>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</si>
  <si>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</si>
  <si>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</si>
  <si>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</si>
  <si>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</si>
  <si>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Toms Pultraks</t>
  </si>
  <si>
    <t>SPELE</t>
  </si>
  <si>
    <t>Meneša Amatieru 9 PIN Čempions</t>
  </si>
  <si>
    <t>LAST CHANCE</t>
  </si>
  <si>
    <t>Vards, uzvārds</t>
  </si>
  <si>
    <t>Rezultāts</t>
  </si>
  <si>
    <t>celiņš</t>
  </si>
  <si>
    <t>DESPERADO</t>
  </si>
  <si>
    <t>CROSS LINE NAV</t>
  </si>
  <si>
    <t>08A</t>
  </si>
  <si>
    <t>05A</t>
  </si>
  <si>
    <t>06B</t>
  </si>
  <si>
    <t>07A</t>
  </si>
  <si>
    <t>05B</t>
  </si>
  <si>
    <t>06A</t>
  </si>
  <si>
    <t>Artūrs Perepjolkins</t>
  </si>
  <si>
    <t>Mārtiņš Vilnis</t>
  </si>
  <si>
    <t>Artemijs Hudjakovs</t>
  </si>
  <si>
    <t>Jānis Zalītis</t>
  </si>
  <si>
    <t>07B</t>
  </si>
  <si>
    <t>Vladimirs Pribiļevs</t>
  </si>
  <si>
    <t>Veronika Hudjakova</t>
  </si>
  <si>
    <t>Vladislavs Saveļjevs</t>
  </si>
  <si>
    <t>Kristaps Liecinieks</t>
  </si>
  <si>
    <t>Olga Morozova</t>
  </si>
  <si>
    <t>Sergejs Meņšikovs</t>
  </si>
  <si>
    <t>Maksims Jefimovs</t>
  </si>
  <si>
    <t>Jānis Bojārs</t>
  </si>
  <si>
    <t>Maksims Gerasimenko</t>
  </si>
  <si>
    <t>Andis Dārziņš</t>
  </si>
  <si>
    <t>Valdis Skudra</t>
  </si>
  <si>
    <t>Jurijs Dumcevs</t>
  </si>
  <si>
    <t>Jeļena  Šorohova</t>
  </si>
  <si>
    <t>10B</t>
  </si>
  <si>
    <t>10A</t>
  </si>
  <si>
    <t>Verners Veidulis</t>
  </si>
  <si>
    <t>Maksims Isajevs</t>
  </si>
  <si>
    <t>Aleksandrs Komars</t>
  </si>
  <si>
    <t>Normunds Bundzenieks</t>
  </si>
  <si>
    <t>Dace Anspaks</t>
  </si>
  <si>
    <t>Pēteris Cimdiņš</t>
  </si>
  <si>
    <t>Aleksandrs Aleksejevs</t>
  </si>
  <si>
    <t>Ivars Lauris</t>
  </si>
  <si>
    <t>Vladimirs Lagunovs</t>
  </si>
  <si>
    <t>Sergejs Ļeonovs</t>
  </si>
  <si>
    <t>Karīna Petrova</t>
  </si>
  <si>
    <t>Tomass Dārziņš</t>
  </si>
  <si>
    <t>Gints Aksiks</t>
  </si>
  <si>
    <t>Aivars Dolģis</t>
  </si>
  <si>
    <t>Edgars Vilnis</t>
  </si>
  <si>
    <t>Māris Dukurs</t>
  </si>
  <si>
    <t>Elvijs Dimpers</t>
  </si>
  <si>
    <t>Dmitrijs Dumcevs</t>
  </si>
  <si>
    <t>Valērijs Nizkodubovs</t>
  </si>
  <si>
    <t>Aleksejs Tomaševskis</t>
  </si>
  <si>
    <t>08C</t>
  </si>
  <si>
    <t>01A</t>
  </si>
  <si>
    <t>08B</t>
  </si>
  <si>
    <t>01C</t>
  </si>
  <si>
    <t>02A</t>
  </si>
  <si>
    <t>07C</t>
  </si>
  <si>
    <t>05C</t>
  </si>
  <si>
    <t>Marija Tkačenko</t>
  </si>
  <si>
    <t>02B</t>
  </si>
  <si>
    <t>06C</t>
  </si>
  <si>
    <t>01B</t>
  </si>
  <si>
    <t>X</t>
  </si>
  <si>
    <t>Jūnija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</si>
</sst>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0"/>
    <numFmt numFmtId="165" formatCode="0.0"/>
  </numFmts>
  <fonts count="49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family val="2"/>
    </font>
    <font>
      <sz val="34"/>
      <color indexed="10"/>
      <name val="Arial"/>
      <family val="2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sz val="8"/>
      <name val="Arial"/>
      <family val="2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8"/>
      <name val="Arial"/>
      <family val="2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  <charset val="204"/>
    </font>
    <font>
      <sz val="14"/>
      <color theme="1"/>
      <name val="CentSchbook TL"/>
      <family val="1"/>
      <charset val="186"/>
    </font>
    <font>
      <b/>
      <sz val="12"/>
      <color theme="1"/>
      <name val="Verdana"/>
      <family val="2"/>
      <charset val="204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28"/>
      <color rgb="FFFF0000"/>
      <name val="Verdana"/>
      <family val="2"/>
    </font>
    <font>
      <b/>
      <i/>
      <sz val="20"/>
      <color rgb="FFFF0000"/>
      <name val="Verdana"/>
      <family val="2"/>
    </font>
    <font>
      <b/>
      <i/>
      <sz val="24"/>
      <color rgb="FF0000FF"/>
      <name val="Verdana"/>
      <family val="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04"/>
    </font>
    <font>
      <b/>
      <sz val="14"/>
      <color theme="1"/>
      <name val="CentSchbook TL"/>
      <charset val="204"/>
    </font>
    <font>
      <b/>
      <sz val="14"/>
      <color indexed="8"/>
      <name val="CentSchbook TL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rgb="FFFF0000"/>
      <name val="Verdana"/>
      <family val="2"/>
      <charset val="204"/>
    </font>
    <font>
      <b/>
      <i/>
      <sz val="14"/>
      <color rgb="FFFF0000"/>
      <name val="Verdana"/>
      <family val="2"/>
      <charset val="204"/>
    </font>
    <font>
      <b/>
      <sz val="14"/>
      <color rgb="FF0000FF"/>
      <name val="Verdana"/>
      <family val="2"/>
      <charset val="204"/>
    </font>
    <font>
      <b/>
      <i/>
      <sz val="14"/>
      <color rgb="FF0000FF"/>
      <name val="Verdana"/>
      <family val="2"/>
      <charset val="204"/>
    </font>
    <font>
      <b/>
      <sz val="12"/>
      <color theme="1"/>
      <name val="Verdana"/>
      <family val="2"/>
      <charset val="186"/>
    </font>
    <font>
      <b/>
      <sz val="15"/>
      <color rgb="FFFF0000"/>
      <name val="Verdana"/>
      <family val="2"/>
    </font>
    <font>
      <sz val="12"/>
      <color theme="1"/>
      <name val="Arial"/>
      <family val="2"/>
    </font>
    <font>
      <b/>
      <sz val="12"/>
      <color rgb="FFFF0000"/>
      <name val="Verdana"/>
      <family val="2"/>
      <charset val="204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textRotation="90"/>
    </xf>
    <xf numFmtId="0" fontId="19" fillId="0" borderId="2" xfId="0" applyFont="1" applyBorder="1" applyAlignment="1">
      <alignment vertical="center"/>
    </xf>
    <xf numFmtId="1" fontId="23" fillId="5" borderId="2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1" fontId="25" fillId="0" borderId="1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1" fillId="0" borderId="0" xfId="0" applyFont="1"/>
    <xf numFmtId="0" fontId="2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1" fontId="27" fillId="5" borderId="2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5" fillId="0" borderId="2" xfId="0" applyFont="1" applyBorder="1" applyAlignment="1">
      <alignment horizontal="center" vertical="center"/>
    </xf>
    <xf numFmtId="0" fontId="3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 applyAlignment="1"/>
    <xf numFmtId="0" fontId="2" fillId="6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4" fillId="7" borderId="2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1" fontId="36" fillId="5" borderId="2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right"/>
    </xf>
    <xf numFmtId="0" fontId="38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0" fillId="0" borderId="2" xfId="0" applyFont="1" applyBorder="1" applyAlignment="1">
      <alignment horizontal="left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7" xfId="0" applyFont="1" applyBorder="1" applyAlignment="1">
      <alignment horizontal="center" vertical="center" wrapText="1"/>
    </xf>
    <xf numFmtId="164" fontId="41" fillId="0" borderId="9" xfId="0" applyNumberFormat="1" applyFont="1" applyBorder="1" applyAlignment="1">
      <alignment horizontal="center" vertical="center"/>
    </xf>
    <xf numFmtId="1" fontId="40" fillId="0" borderId="2" xfId="0" applyNumberFormat="1" applyFont="1" applyBorder="1" applyAlignment="1">
      <alignment horizontal="center" vertical="center"/>
    </xf>
    <xf numFmtId="1" fontId="40" fillId="0" borderId="12" xfId="0" applyNumberFormat="1" applyFont="1" applyBorder="1" applyAlignment="1">
      <alignment horizontal="center" vertical="center"/>
    </xf>
    <xf numFmtId="1" fontId="41" fillId="2" borderId="12" xfId="0" applyNumberFormat="1" applyFont="1" applyFill="1" applyBorder="1" applyAlignment="1">
      <alignment horizontal="center" vertical="center"/>
    </xf>
    <xf numFmtId="1" fontId="42" fillId="0" borderId="9" xfId="0" applyNumberFormat="1" applyFont="1" applyBorder="1" applyAlignment="1">
      <alignment horizontal="center" vertical="center"/>
    </xf>
    <xf numFmtId="1" fontId="42" fillId="0" borderId="2" xfId="0" applyNumberFormat="1" applyFont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4" borderId="2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34" fillId="0" borderId="4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2051" name="WordArt 3"/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47625</xdr:rowOff>
    </xdr:from>
    <xdr:to>
      <xdr:col>9</xdr:col>
      <xdr:colOff>523875</xdr:colOff>
      <xdr:row>2</xdr:row>
      <xdr:rowOff>323850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11</xdr:col>
      <xdr:colOff>733425</xdr:colOff>
      <xdr:row>2</xdr:row>
      <xdr:rowOff>361950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542925</xdr:colOff>
      <xdr:row>2</xdr:row>
      <xdr:rowOff>333375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5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5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6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6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7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7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6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7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88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89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0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1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2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3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394" name="WordArt 9"/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395" name="WordArt 11"/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98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9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0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1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2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3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4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5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6" name="WordArt 9"/>
        <xdr:cNvSpPr>
          <a:spLocks noChangeArrowheads="1" noChangeShapeType="1" noTextEdit="1"/>
        </xdr:cNvSpPr>
      </xdr:nvSpPr>
      <xdr:spPr bwMode="auto">
        <a:xfrm>
          <a:off x="4648200" y="143827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07" name="WordArt 11"/>
        <xdr:cNvSpPr>
          <a:spLocks noChangeArrowheads="1" noChangeShapeType="1" noTextEdit="1"/>
        </xdr:cNvSpPr>
      </xdr:nvSpPr>
      <xdr:spPr bwMode="auto">
        <a:xfrm>
          <a:off x="4648200" y="144780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7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7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0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0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5</xdr:row>
      <xdr:rowOff>323850</xdr:rowOff>
    </xdr:to>
    <xdr:sp macro="" textlink="">
      <xdr:nvSpPr>
        <xdr:cNvPr id="2" name="WordArt 9"/>
        <xdr:cNvSpPr>
          <a:spLocks noChangeArrowheads="1" noChangeShapeType="1" noTextEdit="1"/>
        </xdr:cNvSpPr>
      </xdr:nvSpPr>
      <xdr:spPr bwMode="auto">
        <a:xfrm>
          <a:off x="4648200" y="12287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5</xdr:row>
      <xdr:rowOff>57150</xdr:rowOff>
    </xdr:from>
    <xdr:to>
      <xdr:col>5</xdr:col>
      <xdr:colOff>0</xdr:colOff>
      <xdr:row>5</xdr:row>
      <xdr:rowOff>333375</xdr:rowOff>
    </xdr:to>
    <xdr:sp macro="" textlink="">
      <xdr:nvSpPr>
        <xdr:cNvPr id="3" name="WordArt 11"/>
        <xdr:cNvSpPr>
          <a:spLocks noChangeArrowheads="1" noChangeShapeType="1" noTextEdit="1"/>
        </xdr:cNvSpPr>
      </xdr:nvSpPr>
      <xdr:spPr bwMode="auto">
        <a:xfrm>
          <a:off x="4648200" y="12382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1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1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2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3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3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6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7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8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49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0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1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2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3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54" name="WordArt 9"/>
        <xdr:cNvSpPr>
          <a:spLocks noChangeArrowheads="1" noChangeShapeType="1" noTextEdit="1"/>
        </xdr:cNvSpPr>
      </xdr:nvSpPr>
      <xdr:spPr bwMode="auto">
        <a:xfrm>
          <a:off x="4648200" y="242887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57150</xdr:rowOff>
    </xdr:from>
    <xdr:to>
      <xdr:col>5</xdr:col>
      <xdr:colOff>0</xdr:colOff>
      <xdr:row>8</xdr:row>
      <xdr:rowOff>333375</xdr:rowOff>
    </xdr:to>
    <xdr:sp macro="" textlink="">
      <xdr:nvSpPr>
        <xdr:cNvPr id="55" name="WordArt 11"/>
        <xdr:cNvSpPr>
          <a:spLocks noChangeArrowheads="1" noChangeShapeType="1" noTextEdit="1"/>
        </xdr:cNvSpPr>
      </xdr:nvSpPr>
      <xdr:spPr bwMode="auto">
        <a:xfrm>
          <a:off x="4648200" y="243840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6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6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6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6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6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7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8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8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8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8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8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8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9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9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9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9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9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9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9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9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98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99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00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01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02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03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04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05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106" name="WordArt 9"/>
        <xdr:cNvSpPr>
          <a:spLocks noChangeArrowheads="1" noChangeShapeType="1" noTextEdit="1"/>
        </xdr:cNvSpPr>
      </xdr:nvSpPr>
      <xdr:spPr bwMode="auto">
        <a:xfrm>
          <a:off x="4648200" y="3057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107" name="WordArt 11"/>
        <xdr:cNvSpPr>
          <a:spLocks noChangeArrowheads="1" noChangeShapeType="1" noTextEdit="1"/>
        </xdr:cNvSpPr>
      </xdr:nvSpPr>
      <xdr:spPr bwMode="auto">
        <a:xfrm>
          <a:off x="4648200" y="3067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4" name="AutoShape 7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75695" name="AutoShape 8"/>
        <xdr:cNvSpPr>
          <a:spLocks noChangeArrowheads="1"/>
        </xdr:cNvSpPr>
      </xdr:nvSpPr>
      <xdr:spPr bwMode="auto">
        <a:xfrm rot="5400000" flipH="1">
          <a:off x="304800" y="-304800"/>
          <a:ext cx="0" cy="609600"/>
        </a:xfrm>
        <a:prstGeom prst="curvedUpArrow">
          <a:avLst>
            <a:gd name="adj1" fmla="val -2147483648"/>
            <a:gd name="adj2" fmla="val -2147483648"/>
            <a:gd name="adj3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60" zoomScaleNormal="70" workbookViewId="0">
      <selection sqref="A1:N1"/>
    </sheetView>
  </sheetViews>
  <sheetFormatPr defaultRowHeight="18" outlineLevelCol="1"/>
  <cols>
    <col min="1" max="1" width="9.42578125" style="2" bestFit="1" customWidth="1"/>
    <col min="2" max="2" width="44.85546875" bestFit="1" customWidth="1"/>
    <col min="3" max="3" width="11.5703125" style="2" bestFit="1" customWidth="1" outlineLevel="1"/>
    <col min="4" max="4" width="9.7109375" style="5" customWidth="1" collapsed="1"/>
    <col min="5" max="7" width="8" style="5" customWidth="1" outlineLevel="1"/>
    <col min="8" max="9" width="8.42578125" style="5" bestFit="1" customWidth="1" outlineLevel="1"/>
    <col min="10" max="10" width="10.5703125" style="5" bestFit="1" customWidth="1"/>
    <col min="11" max="11" width="10" style="2" customWidth="1"/>
    <col min="12" max="12" width="10.85546875" style="2" bestFit="1" customWidth="1"/>
    <col min="13" max="13" width="14" style="2" bestFit="1" customWidth="1"/>
    <col min="14" max="14" width="15.85546875" style="91" bestFit="1" customWidth="1"/>
    <col min="15" max="15" width="9.140625" hidden="1" customWidth="1"/>
    <col min="16" max="16" width="3.7109375" customWidth="1"/>
    <col min="17" max="17" width="9.28515625" bestFit="1" customWidth="1"/>
    <col min="18" max="18" width="37.42578125" bestFit="1" customWidth="1"/>
    <col min="19" max="19" width="12.5703125" bestFit="1" customWidth="1"/>
    <col min="20" max="20" width="19.140625" bestFit="1" customWidth="1"/>
  </cols>
  <sheetData>
    <row r="1" spans="1:20" ht="42" customHeight="1">
      <c r="A1" s="107" t="s">
        <v>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20" ht="7.5" customHeight="1" thickBot="1">
      <c r="S2" s="2"/>
      <c r="T2" s="2"/>
    </row>
    <row r="3" spans="1:20" ht="42" customHeight="1" thickBot="1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12</v>
      </c>
      <c r="L3" s="30" t="s">
        <v>10</v>
      </c>
      <c r="M3" s="31" t="s">
        <v>13</v>
      </c>
      <c r="N3" s="92" t="s">
        <v>11</v>
      </c>
    </row>
    <row r="4" spans="1:20" s="11" customFormat="1" ht="27.75" customHeight="1">
      <c r="A4" s="32">
        <v>1</v>
      </c>
      <c r="B4" s="27" t="str">
        <f>Rezultāti!B4</f>
        <v>Dmitrijs Dumcevs</v>
      </c>
      <c r="C4" s="48" t="str">
        <f>Rezultāti!C4</f>
        <v>01A</v>
      </c>
      <c r="D4" s="48">
        <f>Rezultāti!D4</f>
        <v>0</v>
      </c>
      <c r="E4" s="48">
        <f>Rezultāti!E4</f>
        <v>268</v>
      </c>
      <c r="F4" s="48">
        <f>Rezultāti!F4</f>
        <v>300</v>
      </c>
      <c r="G4" s="102">
        <f>Rezultāti!G4</f>
        <v>300</v>
      </c>
      <c r="H4" s="48">
        <f>Rezultāti!H4</f>
        <v>264</v>
      </c>
      <c r="I4" s="48">
        <f>Rezultāti!I4</f>
        <v>222</v>
      </c>
      <c r="J4" s="48">
        <f>Rezultāti!J4</f>
        <v>1354</v>
      </c>
      <c r="K4" s="48">
        <f>Rezultāti!K4</f>
        <v>0</v>
      </c>
      <c r="L4" s="48">
        <f>Rezultāti!L4</f>
        <v>1354</v>
      </c>
      <c r="M4" s="101">
        <f>Rezultāti!M4</f>
        <v>270.8</v>
      </c>
      <c r="N4" s="93">
        <f>L4-L9</f>
        <v>173</v>
      </c>
      <c r="O4" s="111" t="s">
        <v>16</v>
      </c>
    </row>
    <row r="5" spans="1:20" s="11" customFormat="1" ht="27.75" customHeight="1">
      <c r="A5" s="33">
        <v>2</v>
      </c>
      <c r="B5" s="27" t="str">
        <f>Rezultāti!B15</f>
        <v>Vladimirs Pribiļevs</v>
      </c>
      <c r="C5" s="48" t="str">
        <f>Rezultāti!C15</f>
        <v>07A</v>
      </c>
      <c r="D5" s="48">
        <f>Rezultāti!D15</f>
        <v>0</v>
      </c>
      <c r="E5" s="48">
        <f>Rezultāti!E15</f>
        <v>244</v>
      </c>
      <c r="F5" s="48">
        <f>Rezultāti!F15</f>
        <v>243</v>
      </c>
      <c r="G5" s="102">
        <f>Rezultāti!G15</f>
        <v>300</v>
      </c>
      <c r="H5" s="48">
        <f>Rezultāti!H15</f>
        <v>225</v>
      </c>
      <c r="I5" s="48">
        <f>Rezultāti!I15</f>
        <v>280</v>
      </c>
      <c r="J5" s="48">
        <f>Rezultāti!J15</f>
        <v>1292</v>
      </c>
      <c r="K5" s="48">
        <f>Rezultāti!K15</f>
        <v>0</v>
      </c>
      <c r="L5" s="48">
        <f>Rezultāti!L15</f>
        <v>1292</v>
      </c>
      <c r="M5" s="101">
        <f>Rezultāti!M15</f>
        <v>258.39999999999998</v>
      </c>
      <c r="N5" s="94">
        <f>L5-L9</f>
        <v>111</v>
      </c>
      <c r="O5" s="111"/>
    </row>
    <row r="6" spans="1:20" s="11" customFormat="1" ht="27.75" customHeight="1">
      <c r="A6" s="33">
        <v>3</v>
      </c>
      <c r="B6" s="27" t="str">
        <f>Rezultāti!B6</f>
        <v>Gints Aksiks</v>
      </c>
      <c r="C6" s="48" t="str">
        <f>Rezultāti!C6</f>
        <v>01C</v>
      </c>
      <c r="D6" s="48">
        <f>Rezultāti!D6</f>
        <v>0</v>
      </c>
      <c r="E6" s="48">
        <f>Rezultāti!E6</f>
        <v>278</v>
      </c>
      <c r="F6" s="48">
        <f>Rezultāti!F6</f>
        <v>214</v>
      </c>
      <c r="G6" s="48">
        <f>Rezultāti!G6</f>
        <v>253</v>
      </c>
      <c r="H6" s="48">
        <f>Rezultāti!H6</f>
        <v>278</v>
      </c>
      <c r="I6" s="48">
        <f>Rezultāti!I6</f>
        <v>243</v>
      </c>
      <c r="J6" s="48">
        <f>Rezultāti!J6</f>
        <v>1266</v>
      </c>
      <c r="K6" s="48">
        <f>Rezultāti!K6</f>
        <v>0</v>
      </c>
      <c r="L6" s="48">
        <f>Rezultāti!L6</f>
        <v>1266</v>
      </c>
      <c r="M6" s="101">
        <f>Rezultāti!M6</f>
        <v>253.2</v>
      </c>
      <c r="N6" s="95">
        <f>L6-L9</f>
        <v>85</v>
      </c>
      <c r="O6" s="111"/>
    </row>
    <row r="7" spans="1:20" s="11" customFormat="1" ht="27.75" customHeight="1">
      <c r="A7" s="33">
        <v>4</v>
      </c>
      <c r="B7" s="27" t="str">
        <f>Rezultāti!B22</f>
        <v>Jurijs Dumcevs</v>
      </c>
      <c r="C7" s="48" t="str">
        <f>Rezultāti!C22</f>
        <v>10B</v>
      </c>
      <c r="D7" s="48">
        <f>Rezultāti!D22</f>
        <v>0</v>
      </c>
      <c r="E7" s="48">
        <f>Rezultāti!E22</f>
        <v>231</v>
      </c>
      <c r="F7" s="48">
        <f>Rezultāti!F22</f>
        <v>254</v>
      </c>
      <c r="G7" s="48">
        <f>Rezultāti!G22</f>
        <v>214</v>
      </c>
      <c r="H7" s="48">
        <f>Rezultāti!H22</f>
        <v>218</v>
      </c>
      <c r="I7" s="48">
        <f>Rezultāti!I22</f>
        <v>275</v>
      </c>
      <c r="J7" s="48">
        <f>Rezultāti!J22</f>
        <v>1192</v>
      </c>
      <c r="K7" s="48">
        <f>Rezultāti!K22</f>
        <v>0</v>
      </c>
      <c r="L7" s="48">
        <f>Rezultāti!L22</f>
        <v>1192</v>
      </c>
      <c r="M7" s="101">
        <f>Rezultāti!M22</f>
        <v>238.4</v>
      </c>
      <c r="N7" s="95">
        <f>L7-L9</f>
        <v>11</v>
      </c>
      <c r="O7" s="111"/>
    </row>
    <row r="8" spans="1:20" s="11" customFormat="1" ht="27.75" customHeight="1">
      <c r="A8" s="32">
        <v>5</v>
      </c>
      <c r="B8" s="27" t="str">
        <f>Rezultāti!B16</f>
        <v>Artūrs Perepjolkins</v>
      </c>
      <c r="C8" s="48" t="str">
        <f>Rezultāti!C16</f>
        <v>07B</v>
      </c>
      <c r="D8" s="48">
        <f>Rezultāti!D16</f>
        <v>0</v>
      </c>
      <c r="E8" s="48">
        <f>Rezultāti!E16</f>
        <v>244</v>
      </c>
      <c r="F8" s="48">
        <f>Rezultāti!F16</f>
        <v>230</v>
      </c>
      <c r="G8" s="48">
        <f>Rezultāti!G16</f>
        <v>233</v>
      </c>
      <c r="H8" s="48">
        <f>Rezultāti!H16</f>
        <v>219</v>
      </c>
      <c r="I8" s="48">
        <f>Rezultāti!I16</f>
        <v>263</v>
      </c>
      <c r="J8" s="48">
        <f>Rezultāti!J16</f>
        <v>1189</v>
      </c>
      <c r="K8" s="48">
        <f>Rezultāti!K16</f>
        <v>0</v>
      </c>
      <c r="L8" s="48">
        <f>Rezultāti!L16</f>
        <v>1189</v>
      </c>
      <c r="M8" s="101">
        <f>Rezultāti!M16</f>
        <v>237.8</v>
      </c>
      <c r="N8" s="95">
        <f>L8-L9</f>
        <v>8</v>
      </c>
      <c r="O8" s="111"/>
    </row>
    <row r="9" spans="1:20" s="11" customFormat="1" ht="27.75" customHeight="1" thickBot="1">
      <c r="A9" s="34">
        <v>6</v>
      </c>
      <c r="B9" s="27" t="str">
        <f>Rezultāti!B12</f>
        <v>Marija Tkačenko</v>
      </c>
      <c r="C9" s="48" t="str">
        <f>Rezultāti!C12</f>
        <v>06A</v>
      </c>
      <c r="D9" s="48">
        <f>Rezultāti!D12</f>
        <v>8</v>
      </c>
      <c r="E9" s="48">
        <f>Rezultāti!E12</f>
        <v>200</v>
      </c>
      <c r="F9" s="48">
        <f>Rezultāti!F12</f>
        <v>209</v>
      </c>
      <c r="G9" s="48">
        <f>Rezultāti!G12</f>
        <v>198</v>
      </c>
      <c r="H9" s="48">
        <f>Rezultāti!H12</f>
        <v>298</v>
      </c>
      <c r="I9" s="48">
        <f>Rezultāti!I12</f>
        <v>236</v>
      </c>
      <c r="J9" s="48">
        <f>Rezultāti!J12</f>
        <v>1141</v>
      </c>
      <c r="K9" s="48">
        <f>Rezultāti!K12</f>
        <v>40</v>
      </c>
      <c r="L9" s="48">
        <f>Rezultāti!L12</f>
        <v>1181</v>
      </c>
      <c r="M9" s="101">
        <f>Rezultāti!M12</f>
        <v>228.2</v>
      </c>
      <c r="N9" s="96">
        <v>0</v>
      </c>
      <c r="O9" s="111"/>
    </row>
    <row r="10" spans="1:20" s="11" customFormat="1" ht="27.75" customHeight="1" thickTop="1">
      <c r="A10" s="24">
        <v>7</v>
      </c>
      <c r="B10" s="27" t="str">
        <f>Rezultāti!B21</f>
        <v>Valdis Skudra</v>
      </c>
      <c r="C10" s="48" t="str">
        <f>Rezultāti!C21</f>
        <v>10A</v>
      </c>
      <c r="D10" s="48">
        <f>Rezultāti!D21</f>
        <v>0</v>
      </c>
      <c r="E10" s="48">
        <f>Rezultāti!E21</f>
        <v>254</v>
      </c>
      <c r="F10" s="48">
        <f>Rezultāti!F21</f>
        <v>232</v>
      </c>
      <c r="G10" s="48">
        <f>Rezultāti!G21</f>
        <v>185</v>
      </c>
      <c r="H10" s="48">
        <f>Rezultāti!H21</f>
        <v>230</v>
      </c>
      <c r="I10" s="48">
        <f>Rezultāti!I21</f>
        <v>221</v>
      </c>
      <c r="J10" s="48">
        <f>Rezultāti!J21</f>
        <v>1122</v>
      </c>
      <c r="K10" s="48">
        <f>Rezultāti!K21</f>
        <v>0</v>
      </c>
      <c r="L10" s="48">
        <f>Rezultāti!L21</f>
        <v>1122</v>
      </c>
      <c r="M10" s="101">
        <f>Rezultāti!M21</f>
        <v>224.4</v>
      </c>
      <c r="N10" s="97">
        <f>L10-L9</f>
        <v>-59</v>
      </c>
      <c r="O10" s="111"/>
    </row>
    <row r="11" spans="1:20" s="11" customFormat="1" ht="27.75" customHeight="1">
      <c r="A11" s="25">
        <v>8</v>
      </c>
      <c r="B11" s="27" t="str">
        <f>Rezultāti!B5</f>
        <v>Sergejs Meņšikovs</v>
      </c>
      <c r="C11" s="48" t="str">
        <f>Rezultāti!C5</f>
        <v>01B</v>
      </c>
      <c r="D11" s="48">
        <f>Rezultāti!D5</f>
        <v>0</v>
      </c>
      <c r="E11" s="48">
        <f>Rezultāti!E5</f>
        <v>242</v>
      </c>
      <c r="F11" s="48">
        <f>Rezultāti!F5</f>
        <v>198</v>
      </c>
      <c r="G11" s="48">
        <f>Rezultāti!G5</f>
        <v>177</v>
      </c>
      <c r="H11" s="48">
        <f>Rezultāti!H5</f>
        <v>213</v>
      </c>
      <c r="I11" s="48">
        <f>Rezultāti!I5</f>
        <v>287</v>
      </c>
      <c r="J11" s="48">
        <f>Rezultāti!J5</f>
        <v>1117</v>
      </c>
      <c r="K11" s="48">
        <f>Rezultāti!K5</f>
        <v>0</v>
      </c>
      <c r="L11" s="48">
        <f>Rezultāti!L5</f>
        <v>1117</v>
      </c>
      <c r="M11" s="101">
        <f>Rezultāti!M5</f>
        <v>223.4</v>
      </c>
      <c r="N11" s="98">
        <f>L11-L9</f>
        <v>-64</v>
      </c>
      <c r="O11" s="111"/>
    </row>
    <row r="12" spans="1:20" s="11" customFormat="1" ht="27.75" customHeight="1">
      <c r="A12" s="25">
        <v>9</v>
      </c>
      <c r="B12" s="27" t="str">
        <f>Rezultāti!B17</f>
        <v>Karīna Petrova</v>
      </c>
      <c r="C12" s="48" t="str">
        <f>Rezultāti!C17</f>
        <v>07C</v>
      </c>
      <c r="D12" s="48">
        <f>Rezultāti!D17</f>
        <v>8</v>
      </c>
      <c r="E12" s="48">
        <f>Rezultāti!E17</f>
        <v>202</v>
      </c>
      <c r="F12" s="48">
        <f>Rezultāti!F17</f>
        <v>186</v>
      </c>
      <c r="G12" s="48">
        <f>Rezultāti!G17</f>
        <v>207</v>
      </c>
      <c r="H12" s="48">
        <f>Rezultāti!H17</f>
        <v>221</v>
      </c>
      <c r="I12" s="48">
        <f>Rezultāti!I17</f>
        <v>242</v>
      </c>
      <c r="J12" s="48">
        <f>Rezultāti!J17</f>
        <v>1058</v>
      </c>
      <c r="K12" s="48">
        <f>Rezultāti!K17</f>
        <v>40</v>
      </c>
      <c r="L12" s="48">
        <f>Rezultāti!L17</f>
        <v>1098</v>
      </c>
      <c r="M12" s="101">
        <f>Rezultāti!M17</f>
        <v>211.6</v>
      </c>
      <c r="N12" s="99">
        <f>L12-L9</f>
        <v>-83</v>
      </c>
      <c r="O12" s="111"/>
    </row>
    <row r="13" spans="1:20" s="11" customFormat="1" ht="27.75" customHeight="1">
      <c r="A13" s="25">
        <v>10</v>
      </c>
      <c r="B13" s="27" t="str">
        <f>Rezultāti!B7</f>
        <v>Jeļena  Šorohova</v>
      </c>
      <c r="C13" s="48" t="str">
        <f>Rezultāti!C7</f>
        <v>02A</v>
      </c>
      <c r="D13" s="48">
        <f>Rezultāti!D7</f>
        <v>8</v>
      </c>
      <c r="E13" s="48">
        <f>Rezultāti!E7</f>
        <v>183</v>
      </c>
      <c r="F13" s="48">
        <f>Rezultāti!F7</f>
        <v>276</v>
      </c>
      <c r="G13" s="48">
        <f>Rezultāti!G7</f>
        <v>175</v>
      </c>
      <c r="H13" s="48">
        <f>Rezultāti!H7</f>
        <v>215</v>
      </c>
      <c r="I13" s="48">
        <f>Rezultāti!I7</f>
        <v>164</v>
      </c>
      <c r="J13" s="48">
        <f>Rezultāti!J7</f>
        <v>1013</v>
      </c>
      <c r="K13" s="48">
        <f>Rezultāti!K7</f>
        <v>40</v>
      </c>
      <c r="L13" s="48">
        <f>Rezultāti!L7</f>
        <v>1053</v>
      </c>
      <c r="M13" s="101">
        <f>Rezultāti!M7</f>
        <v>202.6</v>
      </c>
      <c r="N13" s="98">
        <f>L13-L9</f>
        <v>-128</v>
      </c>
      <c r="O13" s="111"/>
    </row>
    <row r="14" spans="1:20" s="11" customFormat="1" ht="27.75" customHeight="1">
      <c r="A14" s="25">
        <v>11</v>
      </c>
      <c r="B14" s="27" t="str">
        <f>Rezultāti!B10</f>
        <v>Kristaps Liecinieks</v>
      </c>
      <c r="C14" s="48" t="str">
        <f>Rezultāti!C10</f>
        <v>05B</v>
      </c>
      <c r="D14" s="48">
        <f>Rezultāti!D10</f>
        <v>0</v>
      </c>
      <c r="E14" s="48">
        <f>Rezultāti!E10</f>
        <v>232</v>
      </c>
      <c r="F14" s="48">
        <f>Rezultāti!F10</f>
        <v>219</v>
      </c>
      <c r="G14" s="48">
        <f>Rezultāti!G10</f>
        <v>164</v>
      </c>
      <c r="H14" s="48">
        <f>Rezultāti!H10</f>
        <v>209</v>
      </c>
      <c r="I14" s="48">
        <f>Rezultāti!I10</f>
        <v>197</v>
      </c>
      <c r="J14" s="48">
        <f>Rezultāti!J10</f>
        <v>1021</v>
      </c>
      <c r="K14" s="48">
        <f>Rezultāti!K10</f>
        <v>0</v>
      </c>
      <c r="L14" s="48">
        <f>Rezultāti!L10</f>
        <v>1021</v>
      </c>
      <c r="M14" s="101">
        <f>Rezultāti!M10</f>
        <v>204.2</v>
      </c>
      <c r="N14" s="98">
        <f>L14-L9</f>
        <v>-160</v>
      </c>
      <c r="O14" s="111"/>
    </row>
    <row r="15" spans="1:20" s="11" customFormat="1" ht="27.75" customHeight="1">
      <c r="A15" s="25">
        <v>12</v>
      </c>
      <c r="B15" s="27" t="str">
        <f>Rezultāti!B14</f>
        <v>Toms Pultraks</v>
      </c>
      <c r="C15" s="48" t="str">
        <f>Rezultāti!C14</f>
        <v>06C</v>
      </c>
      <c r="D15" s="48">
        <f>Rezultāti!D14</f>
        <v>0</v>
      </c>
      <c r="E15" s="48">
        <f>Rezultāti!E14</f>
        <v>221</v>
      </c>
      <c r="F15" s="48">
        <f>Rezultāti!F14</f>
        <v>172</v>
      </c>
      <c r="G15" s="48">
        <f>Rezultāti!G14</f>
        <v>232</v>
      </c>
      <c r="H15" s="48">
        <f>Rezultāti!H14</f>
        <v>178</v>
      </c>
      <c r="I15" s="48">
        <f>Rezultāti!I14</f>
        <v>173</v>
      </c>
      <c r="J15" s="48">
        <f>Rezultāti!J14</f>
        <v>976</v>
      </c>
      <c r="K15" s="48">
        <f>Rezultāti!K14</f>
        <v>0</v>
      </c>
      <c r="L15" s="48">
        <f>Rezultāti!L14</f>
        <v>976</v>
      </c>
      <c r="M15" s="101">
        <f>Rezultāti!M14</f>
        <v>195.2</v>
      </c>
      <c r="N15" s="98">
        <f>L15-L9</f>
        <v>-205</v>
      </c>
      <c r="O15" s="111"/>
    </row>
    <row r="16" spans="1:20" s="11" customFormat="1" ht="27.75" customHeight="1">
      <c r="A16" s="25">
        <v>13</v>
      </c>
      <c r="B16" s="27" t="str">
        <f>Rezultāti!B8</f>
        <v>Olga Morozova</v>
      </c>
      <c r="C16" s="48" t="str">
        <f>Rezultāti!C8</f>
        <v>02B</v>
      </c>
      <c r="D16" s="48">
        <f>Rezultāti!D8</f>
        <v>8</v>
      </c>
      <c r="E16" s="48">
        <f>Rezultāti!E8</f>
        <v>147</v>
      </c>
      <c r="F16" s="48">
        <f>Rezultāti!F8</f>
        <v>220</v>
      </c>
      <c r="G16" s="48">
        <f>Rezultāti!G8</f>
        <v>155</v>
      </c>
      <c r="H16" s="48">
        <f>Rezultāti!H8</f>
        <v>255</v>
      </c>
      <c r="I16" s="48">
        <f>Rezultāti!I8</f>
        <v>154</v>
      </c>
      <c r="J16" s="48">
        <f>Rezultāti!J8</f>
        <v>931</v>
      </c>
      <c r="K16" s="48">
        <f>Rezultāti!K8</f>
        <v>40</v>
      </c>
      <c r="L16" s="48">
        <f>Rezultāti!L8</f>
        <v>971</v>
      </c>
      <c r="M16" s="101">
        <f>Rezultāti!M8</f>
        <v>186.2</v>
      </c>
      <c r="N16" s="98">
        <f>L16-L9</f>
        <v>-210</v>
      </c>
      <c r="O16" s="111"/>
    </row>
    <row r="17" spans="1:20" s="11" customFormat="1" ht="27.75" customHeight="1">
      <c r="A17" s="25">
        <v>14</v>
      </c>
      <c r="B17" s="27" t="str">
        <f>Rezultāti!B13</f>
        <v>Sergejs Ļeonovs</v>
      </c>
      <c r="C17" s="48" t="str">
        <f>Rezultāti!C13</f>
        <v>06B</v>
      </c>
      <c r="D17" s="48">
        <f>Rezultāti!D13</f>
        <v>0</v>
      </c>
      <c r="E17" s="48">
        <f>Rezultāti!E13</f>
        <v>180</v>
      </c>
      <c r="F17" s="48">
        <f>Rezultāti!F13</f>
        <v>182</v>
      </c>
      <c r="G17" s="48">
        <f>Rezultāti!G13</f>
        <v>174</v>
      </c>
      <c r="H17" s="48">
        <f>Rezultāti!H13</f>
        <v>250</v>
      </c>
      <c r="I17" s="48">
        <f>Rezultāti!I13</f>
        <v>181</v>
      </c>
      <c r="J17" s="48">
        <f>Rezultāti!J13</f>
        <v>967</v>
      </c>
      <c r="K17" s="48">
        <f>Rezultāti!K13</f>
        <v>0</v>
      </c>
      <c r="L17" s="48">
        <f>Rezultāti!L13</f>
        <v>967</v>
      </c>
      <c r="M17" s="101">
        <f>Rezultāti!M13</f>
        <v>193.4</v>
      </c>
      <c r="N17" s="98">
        <f>L17-L9</f>
        <v>-214</v>
      </c>
      <c r="O17" s="111"/>
    </row>
    <row r="18" spans="1:20" s="11" customFormat="1" ht="27.75" customHeight="1">
      <c r="A18" s="25">
        <v>15</v>
      </c>
      <c r="B18" s="27" t="str">
        <f>Rezultāti!B19</f>
        <v>Elvijs Dimpers</v>
      </c>
      <c r="C18" s="48" t="str">
        <f>Rezultāti!C19</f>
        <v>08B</v>
      </c>
      <c r="D18" s="48">
        <f>Rezultāti!D19</f>
        <v>0</v>
      </c>
      <c r="E18" s="48">
        <f>Rezultāti!E19</f>
        <v>202</v>
      </c>
      <c r="F18" s="48">
        <f>Rezultāti!F19</f>
        <v>195</v>
      </c>
      <c r="G18" s="48">
        <f>Rezultāti!G19</f>
        <v>198</v>
      </c>
      <c r="H18" s="48">
        <f>Rezultāti!H19</f>
        <v>167</v>
      </c>
      <c r="I18" s="48">
        <f>Rezultāti!I19</f>
        <v>185</v>
      </c>
      <c r="J18" s="48">
        <f>Rezultāti!J19</f>
        <v>947</v>
      </c>
      <c r="K18" s="48">
        <f>Rezultāti!K19</f>
        <v>0</v>
      </c>
      <c r="L18" s="48">
        <f>Rezultāti!L19</f>
        <v>947</v>
      </c>
      <c r="M18" s="101">
        <f>Rezultāti!M19</f>
        <v>189.4</v>
      </c>
      <c r="N18" s="98">
        <f>L18-L9</f>
        <v>-234</v>
      </c>
      <c r="O18" s="111"/>
    </row>
    <row r="19" spans="1:20" s="11" customFormat="1" ht="27.75" customHeight="1">
      <c r="A19" s="25">
        <v>16</v>
      </c>
      <c r="B19" s="27" t="str">
        <f>Rezultāti!B20</f>
        <v>Aleksejs Tomaševskis</v>
      </c>
      <c r="C19" s="48" t="str">
        <f>Rezultāti!C20</f>
        <v>08C</v>
      </c>
      <c r="D19" s="48">
        <f>Rezultāti!D20</f>
        <v>0</v>
      </c>
      <c r="E19" s="48">
        <f>Rezultāti!E20</f>
        <v>194</v>
      </c>
      <c r="F19" s="48">
        <f>Rezultāti!F20</f>
        <v>172</v>
      </c>
      <c r="G19" s="48">
        <f>Rezultāti!G20</f>
        <v>199</v>
      </c>
      <c r="H19" s="48">
        <f>Rezultāti!H20</f>
        <v>184</v>
      </c>
      <c r="I19" s="48">
        <f>Rezultāti!I20</f>
        <v>194</v>
      </c>
      <c r="J19" s="48">
        <f>Rezultāti!J20</f>
        <v>943</v>
      </c>
      <c r="K19" s="48">
        <f>Rezultāti!K20</f>
        <v>0</v>
      </c>
      <c r="L19" s="48">
        <f>Rezultāti!L20</f>
        <v>943</v>
      </c>
      <c r="M19" s="101">
        <f>Rezultāti!M20</f>
        <v>188.6</v>
      </c>
      <c r="N19" s="99">
        <f>L19-L9</f>
        <v>-238</v>
      </c>
      <c r="O19" s="111"/>
      <c r="Q19"/>
      <c r="R19"/>
      <c r="S19"/>
    </row>
    <row r="20" spans="1:20" s="11" customFormat="1" ht="27.75" customHeight="1">
      <c r="A20" s="25">
        <v>17</v>
      </c>
      <c r="B20" s="27" t="str">
        <f>Rezultāti!B9</f>
        <v>Mārtiņš Vilnis</v>
      </c>
      <c r="C20" s="48" t="str">
        <f>Rezultāti!C9</f>
        <v>05A</v>
      </c>
      <c r="D20" s="48">
        <f>Rezultāti!D9</f>
        <v>0</v>
      </c>
      <c r="E20" s="48">
        <f>Rezultāti!E9</f>
        <v>222</v>
      </c>
      <c r="F20" s="48">
        <f>Rezultāti!F9</f>
        <v>182</v>
      </c>
      <c r="G20" s="48">
        <f>Rezultāti!G9</f>
        <v>210</v>
      </c>
      <c r="H20" s="48">
        <f>Rezultāti!H9</f>
        <v>199</v>
      </c>
      <c r="I20" s="48">
        <f>Rezultāti!I9</f>
        <v>81</v>
      </c>
      <c r="J20" s="48">
        <f>Rezultāti!J9</f>
        <v>894</v>
      </c>
      <c r="K20" s="48">
        <f>Rezultāti!K9</f>
        <v>0</v>
      </c>
      <c r="L20" s="48">
        <f>Rezultāti!L9</f>
        <v>894</v>
      </c>
      <c r="M20" s="101">
        <f>Rezultāti!M9</f>
        <v>178.8</v>
      </c>
      <c r="N20" s="98">
        <f>L20-L9</f>
        <v>-287</v>
      </c>
      <c r="O20" s="111"/>
      <c r="Q20"/>
      <c r="R20"/>
      <c r="S20"/>
    </row>
    <row r="21" spans="1:20" s="11" customFormat="1" ht="27.75" customHeight="1">
      <c r="A21" s="25">
        <v>18</v>
      </c>
      <c r="B21" s="27" t="str">
        <f>Rezultāti!B11</f>
        <v>Maksims Jefimovs</v>
      </c>
      <c r="C21" s="48" t="str">
        <f>Rezultāti!C11</f>
        <v>05C</v>
      </c>
      <c r="D21" s="48">
        <f>Rezultāti!D11</f>
        <v>0</v>
      </c>
      <c r="E21" s="48">
        <f>Rezultāti!E11</f>
        <v>150</v>
      </c>
      <c r="F21" s="48">
        <f>Rezultāti!F11</f>
        <v>174</v>
      </c>
      <c r="G21" s="48">
        <f>Rezultāti!G11</f>
        <v>185</v>
      </c>
      <c r="H21" s="48">
        <f>Rezultāti!H11</f>
        <v>195</v>
      </c>
      <c r="I21" s="48">
        <f>Rezultāti!I11</f>
        <v>180</v>
      </c>
      <c r="J21" s="48">
        <f>Rezultāti!J11</f>
        <v>884</v>
      </c>
      <c r="K21" s="48">
        <f>Rezultāti!K11</f>
        <v>0</v>
      </c>
      <c r="L21" s="48">
        <f>Rezultāti!L11</f>
        <v>884</v>
      </c>
      <c r="M21" s="101">
        <f>Rezultāti!M11</f>
        <v>176.8</v>
      </c>
      <c r="N21" s="98">
        <f>L21-L9</f>
        <v>-297</v>
      </c>
      <c r="O21" s="111"/>
      <c r="Q21"/>
      <c r="R21"/>
      <c r="S21"/>
      <c r="T21"/>
    </row>
    <row r="22" spans="1:20" s="11" customFormat="1" ht="27.75" customHeight="1">
      <c r="A22" s="25">
        <v>19</v>
      </c>
      <c r="B22" s="27" t="str">
        <f>Rezultāti!B18</f>
        <v>Edgars Vilnis</v>
      </c>
      <c r="C22" s="48" t="str">
        <f>Rezultāti!C18</f>
        <v>08A</v>
      </c>
      <c r="D22" s="48">
        <f>Rezultāti!D18</f>
        <v>0</v>
      </c>
      <c r="E22" s="48">
        <f>Rezultāti!E18</f>
        <v>211</v>
      </c>
      <c r="F22" s="48">
        <f>Rezultāti!F18</f>
        <v>185</v>
      </c>
      <c r="G22" s="48">
        <f>Rezultāti!G18</f>
        <v>158</v>
      </c>
      <c r="H22" s="48">
        <f>Rezultāti!H18</f>
        <v>166</v>
      </c>
      <c r="I22" s="48">
        <f>Rezultāti!I18</f>
        <v>124</v>
      </c>
      <c r="J22" s="48">
        <f>Rezultāti!J18</f>
        <v>844</v>
      </c>
      <c r="K22" s="48">
        <f>Rezultāti!K18</f>
        <v>0</v>
      </c>
      <c r="L22" s="48">
        <f>Rezultāti!L18</f>
        <v>844</v>
      </c>
      <c r="M22" s="101">
        <f>Rezultāti!M18</f>
        <v>168.8</v>
      </c>
      <c r="N22" s="98">
        <f>L22-L9</f>
        <v>-337</v>
      </c>
      <c r="O22" s="111"/>
      <c r="Q22"/>
      <c r="R22"/>
      <c r="S22"/>
      <c r="T22"/>
    </row>
    <row r="23" spans="1:20" s="11" customFormat="1" ht="20.25" hidden="1">
      <c r="A23" s="25">
        <v>20</v>
      </c>
      <c r="B23" s="2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101"/>
      <c r="N23" s="98">
        <f>L23-L9</f>
        <v>-1181</v>
      </c>
      <c r="O23" s="111"/>
      <c r="Q23"/>
      <c r="R23"/>
      <c r="S23"/>
      <c r="T23"/>
    </row>
    <row r="24" spans="1:20" s="11" customFormat="1" ht="20.25" hidden="1">
      <c r="A24" s="25">
        <v>21</v>
      </c>
      <c r="B24" s="2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98">
        <f>L24-L9</f>
        <v>-1181</v>
      </c>
      <c r="O24" s="111"/>
      <c r="Q24"/>
      <c r="R24"/>
      <c r="S24"/>
      <c r="T24"/>
    </row>
    <row r="25" spans="1:20" s="11" customFormat="1" ht="20.25" hidden="1">
      <c r="A25" s="25">
        <v>22</v>
      </c>
      <c r="B25" s="2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98">
        <f>L25-L9</f>
        <v>-1181</v>
      </c>
      <c r="O25" s="111"/>
      <c r="Q25"/>
      <c r="R25"/>
      <c r="S25"/>
      <c r="T25"/>
    </row>
    <row r="26" spans="1:20" s="11" customFormat="1" ht="20.25" hidden="1">
      <c r="A26" s="25">
        <v>23</v>
      </c>
      <c r="B26" s="2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98">
        <f>L26-L9</f>
        <v>-1181</v>
      </c>
      <c r="O26" s="111"/>
      <c r="Q26"/>
      <c r="R26"/>
      <c r="S26"/>
      <c r="T26"/>
    </row>
    <row r="27" spans="1:20" s="11" customFormat="1" ht="20.25" hidden="1">
      <c r="A27" s="25">
        <v>24</v>
      </c>
      <c r="B27" s="2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98">
        <f>L27-L9</f>
        <v>-1181</v>
      </c>
      <c r="O27" s="111"/>
      <c r="Q27"/>
      <c r="R27"/>
      <c r="S27"/>
      <c r="T27"/>
    </row>
    <row r="28" spans="1:20" s="11" customFormat="1" ht="20.25" hidden="1">
      <c r="A28" s="25">
        <v>25</v>
      </c>
      <c r="B28" s="2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101"/>
      <c r="N28" s="98">
        <f>L28-L9</f>
        <v>-1181</v>
      </c>
      <c r="O28" s="49"/>
      <c r="Q28"/>
      <c r="R28"/>
      <c r="S28"/>
      <c r="T28"/>
    </row>
    <row r="29" spans="1:20" s="11" customFormat="1" ht="20.25" hidden="1">
      <c r="A29" s="25">
        <v>26</v>
      </c>
      <c r="B29" s="2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94">
        <f t="shared" ref="N29:N38" si="0">L29-L12</f>
        <v>-1098</v>
      </c>
      <c r="O29" s="49"/>
      <c r="Q29"/>
      <c r="R29"/>
      <c r="S29"/>
      <c r="T29"/>
    </row>
    <row r="30" spans="1:20" s="11" customFormat="1" ht="20.25" hidden="1">
      <c r="A30" s="25">
        <v>27</v>
      </c>
      <c r="B30" s="2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94">
        <f t="shared" si="0"/>
        <v>-1053</v>
      </c>
      <c r="O30" s="49"/>
      <c r="Q30"/>
      <c r="R30"/>
      <c r="S30"/>
      <c r="T30"/>
    </row>
    <row r="31" spans="1:20" s="11" customFormat="1" ht="20.25" hidden="1">
      <c r="A31" s="25">
        <v>28</v>
      </c>
      <c r="B31" s="2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94">
        <f t="shared" si="0"/>
        <v>-1021</v>
      </c>
      <c r="O31" s="49"/>
      <c r="Q31"/>
      <c r="R31"/>
      <c r="S31"/>
      <c r="T31"/>
    </row>
    <row r="32" spans="1:20" ht="20.25" hidden="1">
      <c r="A32" s="25">
        <v>29</v>
      </c>
      <c r="B32" s="2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94">
        <f t="shared" si="0"/>
        <v>-976</v>
      </c>
    </row>
    <row r="33" spans="1:14" ht="20.25" hidden="1">
      <c r="A33" s="25">
        <v>30</v>
      </c>
      <c r="B33" s="2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94">
        <f t="shared" si="0"/>
        <v>-971</v>
      </c>
    </row>
    <row r="34" spans="1:14" ht="20.25" hidden="1">
      <c r="A34" s="25">
        <v>31</v>
      </c>
      <c r="B34" s="2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94">
        <f t="shared" si="0"/>
        <v>-967</v>
      </c>
    </row>
    <row r="35" spans="1:14" ht="20.25" hidden="1">
      <c r="A35" s="25">
        <v>32</v>
      </c>
      <c r="B35" s="2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94">
        <f t="shared" si="0"/>
        <v>-947</v>
      </c>
    </row>
    <row r="36" spans="1:14" ht="20.25" hidden="1">
      <c r="A36" s="25">
        <v>33</v>
      </c>
      <c r="B36" s="2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94">
        <f t="shared" si="0"/>
        <v>-943</v>
      </c>
    </row>
    <row r="37" spans="1:14" ht="20.25" hidden="1">
      <c r="A37" s="25">
        <v>34</v>
      </c>
      <c r="B37" s="2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94">
        <f t="shared" si="0"/>
        <v>-894</v>
      </c>
    </row>
    <row r="38" spans="1:14" ht="20.25" hidden="1">
      <c r="A38" s="25">
        <v>35</v>
      </c>
      <c r="B38" s="2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94">
        <f t="shared" si="0"/>
        <v>-884</v>
      </c>
    </row>
    <row r="39" spans="1:14">
      <c r="B39" s="110" t="s">
        <v>15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</row>
    <row r="40" spans="1:14"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4" ht="45" hidden="1">
      <c r="A41" s="112" t="s">
        <v>18</v>
      </c>
      <c r="B41" s="112"/>
      <c r="C41" s="112"/>
      <c r="D41" s="112"/>
    </row>
    <row r="42" spans="1:14" ht="38.25" hidden="1" thickBot="1">
      <c r="A42" s="36" t="s">
        <v>0</v>
      </c>
      <c r="B42" s="37" t="s">
        <v>1</v>
      </c>
      <c r="C42" s="37" t="s">
        <v>10</v>
      </c>
      <c r="D42" s="38" t="s">
        <v>19</v>
      </c>
    </row>
    <row r="43" spans="1:14" ht="25.5" hidden="1" customHeight="1">
      <c r="A43" s="113">
        <v>1</v>
      </c>
      <c r="B43" s="39"/>
      <c r="C43" s="40"/>
      <c r="D43" s="41">
        <f>C44+C43</f>
        <v>0</v>
      </c>
    </row>
    <row r="44" spans="1:14" ht="25.5" hidden="1" customHeight="1" thickBot="1">
      <c r="A44" s="114"/>
      <c r="B44" s="42"/>
      <c r="C44" s="43"/>
      <c r="D44" s="44">
        <f>C44+C43</f>
        <v>0</v>
      </c>
    </row>
    <row r="45" spans="1:14" ht="25.5" hidden="1" customHeight="1">
      <c r="A45" s="108">
        <v>2</v>
      </c>
      <c r="B45" s="39"/>
      <c r="C45" s="40"/>
      <c r="D45" s="41">
        <f>C45+C46</f>
        <v>0</v>
      </c>
    </row>
    <row r="46" spans="1:14" ht="25.5" hidden="1" customHeight="1" thickBot="1">
      <c r="A46" s="109"/>
      <c r="B46" s="42"/>
      <c r="C46" s="43"/>
      <c r="D46" s="44">
        <f>C45+C46</f>
        <v>0</v>
      </c>
    </row>
    <row r="47" spans="1:14" ht="25.5" hidden="1" customHeight="1">
      <c r="A47" s="108">
        <v>3</v>
      </c>
      <c r="B47" s="39"/>
      <c r="C47" s="40"/>
      <c r="D47" s="41">
        <f>C48+C47</f>
        <v>0</v>
      </c>
    </row>
    <row r="48" spans="1:14" ht="23.25" hidden="1" thickBot="1">
      <c r="A48" s="109"/>
      <c r="B48" s="42"/>
      <c r="C48" s="43"/>
      <c r="D48" s="44">
        <f>C48+C47</f>
        <v>0</v>
      </c>
    </row>
    <row r="49" spans="1:4" ht="22.5" hidden="1">
      <c r="A49" s="108">
        <v>4</v>
      </c>
      <c r="B49" s="39"/>
      <c r="C49" s="40"/>
      <c r="D49" s="41">
        <f>C50+C49</f>
        <v>0</v>
      </c>
    </row>
    <row r="50" spans="1:4" ht="23.25" hidden="1" thickBot="1">
      <c r="A50" s="109"/>
      <c r="B50" s="42"/>
      <c r="C50" s="43"/>
      <c r="D50" s="44">
        <f>C50+C49</f>
        <v>0</v>
      </c>
    </row>
    <row r="51" spans="1:4" ht="22.5" hidden="1">
      <c r="A51" s="108">
        <v>5</v>
      </c>
      <c r="B51" s="39"/>
      <c r="C51" s="40"/>
      <c r="D51" s="41">
        <f>C52+C51</f>
        <v>0</v>
      </c>
    </row>
    <row r="52" spans="1:4" ht="23.25" hidden="1" thickBot="1">
      <c r="A52" s="109"/>
      <c r="B52" s="42"/>
      <c r="C52" s="43"/>
      <c r="D52" s="46">
        <f>C52+C51</f>
        <v>0</v>
      </c>
    </row>
  </sheetData>
  <sortState ref="B4:M22">
    <sortCondition descending="1" ref="L4:L22"/>
  </sortState>
  <mergeCells count="9">
    <mergeCell ref="A1:N1"/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11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I7" sqref="I7"/>
    </sheetView>
  </sheetViews>
  <sheetFormatPr defaultRowHeight="12.75" outlineLevelCol="2"/>
  <cols>
    <col min="1" max="1" width="9" style="7" customWidth="1"/>
    <col min="2" max="2" width="31.42578125" style="8" customWidth="1"/>
    <col min="3" max="3" width="7.140625" style="90" customWidth="1"/>
    <col min="4" max="4" width="8.42578125" style="60" customWidth="1" outlineLevel="1"/>
    <col min="5" max="9" width="7.42578125" style="90" customWidth="1" outlineLevel="2"/>
    <col min="10" max="10" width="9.7109375" style="7" customWidth="1" outlineLevel="1"/>
    <col min="11" max="11" width="10" style="7" customWidth="1" outlineLevel="1"/>
    <col min="12" max="12" width="11.140625" style="7" customWidth="1" outlineLevel="1"/>
    <col min="13" max="13" width="12.7109375" style="7" customWidth="1" outlineLevel="1"/>
    <col min="14" max="14" width="10.42578125" style="7" hidden="1" customWidth="1" outlineLevel="1"/>
    <col min="15" max="15" width="11.140625" style="7" customWidth="1"/>
    <col min="16" max="16" width="5.42578125" style="9" bestFit="1" customWidth="1"/>
    <col min="17" max="17" width="7.85546875" style="9" bestFit="1" customWidth="1"/>
    <col min="18" max="19" width="9.140625" style="9"/>
    <col min="20" max="20" width="10" style="9" bestFit="1" customWidth="1"/>
    <col min="21" max="21" width="10.85546875" style="9" customWidth="1"/>
    <col min="22" max="22" width="10.28515625" style="9" bestFit="1" customWidth="1"/>
    <col min="23" max="23" width="11.5703125" style="10" bestFit="1" customWidth="1"/>
    <col min="24" max="16384" width="9.140625" style="11"/>
  </cols>
  <sheetData>
    <row r="1" spans="1:23" ht="33" customHeight="1">
      <c r="O1" s="7" t="s">
        <v>14</v>
      </c>
    </row>
    <row r="2" spans="1:23" ht="13.5" thickBot="1"/>
    <row r="3" spans="1:23" s="1" customFormat="1" ht="32.25" thickBot="1">
      <c r="A3" s="64" t="s">
        <v>0</v>
      </c>
      <c r="B3" s="64" t="s">
        <v>1</v>
      </c>
      <c r="C3" s="65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4" t="s">
        <v>9</v>
      </c>
      <c r="K3" s="64" t="s">
        <v>12</v>
      </c>
      <c r="L3" s="64" t="s">
        <v>10</v>
      </c>
      <c r="M3" s="64" t="s">
        <v>13</v>
      </c>
      <c r="N3" s="3" t="s">
        <v>11</v>
      </c>
      <c r="O3" s="6" t="s">
        <v>17</v>
      </c>
      <c r="P3" s="6"/>
      <c r="Q3" s="6"/>
      <c r="R3" s="6"/>
      <c r="S3" s="6"/>
      <c r="T3" s="6"/>
      <c r="U3" s="6"/>
      <c r="V3" s="6"/>
      <c r="W3" s="6"/>
    </row>
    <row r="4" spans="1:23" s="14" customFormat="1" ht="18.75">
      <c r="A4" s="67">
        <v>1</v>
      </c>
      <c r="B4" s="68" t="s">
        <v>82</v>
      </c>
      <c r="C4" s="69" t="s">
        <v>86</v>
      </c>
      <c r="D4" s="51">
        <v>0</v>
      </c>
      <c r="E4" s="63">
        <v>268</v>
      </c>
      <c r="F4" s="120">
        <v>300</v>
      </c>
      <c r="G4" s="63">
        <v>300</v>
      </c>
      <c r="H4" s="63">
        <v>264</v>
      </c>
      <c r="I4" s="63">
        <v>222</v>
      </c>
      <c r="J4" s="16">
        <f t="shared" ref="J4:J29" si="0">SUM(E4:I4)</f>
        <v>1354</v>
      </c>
      <c r="K4" s="16">
        <f t="shared" ref="K4:K29" si="1">D4*(COUNT(E4:I4))</f>
        <v>0</v>
      </c>
      <c r="L4" s="16">
        <f t="shared" ref="L4:L29" si="2">SUM(J4:K4)</f>
        <v>1354</v>
      </c>
      <c r="M4" s="16">
        <f t="shared" ref="M4:M29" si="3">(AVERAGE(E4:I4))</f>
        <v>270.8</v>
      </c>
      <c r="N4" s="56"/>
      <c r="O4" s="7"/>
      <c r="P4" s="13"/>
      <c r="Q4" s="13"/>
      <c r="R4" s="13"/>
      <c r="S4" s="13"/>
      <c r="T4" s="13"/>
      <c r="U4" s="13"/>
      <c r="V4" s="13"/>
      <c r="W4" s="12"/>
    </row>
    <row r="5" spans="1:23" s="14" customFormat="1" ht="18.75">
      <c r="A5" s="67">
        <v>2</v>
      </c>
      <c r="B5" s="68" t="s">
        <v>55</v>
      </c>
      <c r="C5" s="69" t="s">
        <v>95</v>
      </c>
      <c r="D5" s="51">
        <v>0</v>
      </c>
      <c r="E5" s="120">
        <v>242</v>
      </c>
      <c r="F5" s="63">
        <v>198</v>
      </c>
      <c r="G5" s="63">
        <v>177</v>
      </c>
      <c r="H5" s="63">
        <v>213</v>
      </c>
      <c r="I5" s="63">
        <v>287</v>
      </c>
      <c r="J5" s="16">
        <f t="shared" si="0"/>
        <v>1117</v>
      </c>
      <c r="K5" s="16">
        <f t="shared" si="1"/>
        <v>0</v>
      </c>
      <c r="L5" s="16">
        <f t="shared" si="2"/>
        <v>1117</v>
      </c>
      <c r="M5" s="16">
        <f t="shared" si="3"/>
        <v>223.4</v>
      </c>
      <c r="N5" s="57"/>
      <c r="O5" s="7"/>
      <c r="P5" s="13"/>
      <c r="Q5" s="13"/>
      <c r="R5" s="13"/>
      <c r="S5" s="13"/>
      <c r="T5" s="13"/>
      <c r="U5" s="13"/>
      <c r="V5" s="13"/>
      <c r="W5" s="12"/>
    </row>
    <row r="6" spans="1:23" s="14" customFormat="1" ht="18.75">
      <c r="A6" s="67">
        <v>3</v>
      </c>
      <c r="B6" s="68" t="s">
        <v>77</v>
      </c>
      <c r="C6" s="69" t="s">
        <v>88</v>
      </c>
      <c r="D6" s="51">
        <v>0</v>
      </c>
      <c r="E6" s="63">
        <v>278</v>
      </c>
      <c r="F6" s="63">
        <v>214</v>
      </c>
      <c r="G6" s="63">
        <v>253</v>
      </c>
      <c r="H6" s="63">
        <v>278</v>
      </c>
      <c r="I6" s="120">
        <v>243</v>
      </c>
      <c r="J6" s="16">
        <f t="shared" si="0"/>
        <v>1266</v>
      </c>
      <c r="K6" s="16">
        <f t="shared" si="1"/>
        <v>0</v>
      </c>
      <c r="L6" s="16">
        <f t="shared" si="2"/>
        <v>1266</v>
      </c>
      <c r="M6" s="16">
        <f t="shared" si="3"/>
        <v>253.2</v>
      </c>
      <c r="N6" s="18" t="e">
        <f>L6-#REF!</f>
        <v>#REF!</v>
      </c>
      <c r="O6" s="15"/>
      <c r="P6" s="13"/>
      <c r="Q6" s="13"/>
      <c r="R6" s="13"/>
      <c r="S6" s="13"/>
      <c r="T6" s="13"/>
      <c r="U6" s="13"/>
      <c r="V6" s="13"/>
      <c r="W6" s="12"/>
    </row>
    <row r="7" spans="1:23" s="14" customFormat="1" ht="18.75">
      <c r="A7" s="67">
        <v>4</v>
      </c>
      <c r="B7" s="68" t="s">
        <v>62</v>
      </c>
      <c r="C7" s="69" t="s">
        <v>89</v>
      </c>
      <c r="D7" s="51">
        <v>8</v>
      </c>
      <c r="E7" s="63">
        <v>183</v>
      </c>
      <c r="F7" s="63">
        <v>276</v>
      </c>
      <c r="G7" s="120">
        <v>175</v>
      </c>
      <c r="H7" s="63">
        <v>215</v>
      </c>
      <c r="I7" s="63">
        <v>164</v>
      </c>
      <c r="J7" s="16">
        <f t="shared" si="0"/>
        <v>1013</v>
      </c>
      <c r="K7" s="16">
        <f t="shared" si="1"/>
        <v>40</v>
      </c>
      <c r="L7" s="16">
        <f t="shared" si="2"/>
        <v>1053</v>
      </c>
      <c r="M7" s="16">
        <f t="shared" si="3"/>
        <v>202.6</v>
      </c>
      <c r="N7" s="18" t="e">
        <f>L7-#REF!</f>
        <v>#REF!</v>
      </c>
      <c r="O7" s="15"/>
      <c r="P7" s="13"/>
      <c r="Q7" s="13"/>
      <c r="R7" s="13"/>
      <c r="S7" s="13"/>
      <c r="T7" s="13"/>
      <c r="U7" s="13"/>
      <c r="V7" s="13"/>
      <c r="W7" s="35"/>
    </row>
    <row r="8" spans="1:23" s="14" customFormat="1" ht="18.75">
      <c r="A8" s="67">
        <v>5</v>
      </c>
      <c r="B8" s="68" t="s">
        <v>54</v>
      </c>
      <c r="C8" s="69" t="s">
        <v>93</v>
      </c>
      <c r="D8" s="51">
        <v>8</v>
      </c>
      <c r="E8" s="63">
        <v>147</v>
      </c>
      <c r="F8" s="63">
        <v>220</v>
      </c>
      <c r="G8" s="63">
        <v>155</v>
      </c>
      <c r="H8" s="63">
        <v>255</v>
      </c>
      <c r="I8" s="63">
        <v>154</v>
      </c>
      <c r="J8" s="16">
        <f t="shared" si="0"/>
        <v>931</v>
      </c>
      <c r="K8" s="16">
        <f t="shared" si="1"/>
        <v>40</v>
      </c>
      <c r="L8" s="16">
        <f t="shared" si="2"/>
        <v>971</v>
      </c>
      <c r="M8" s="16">
        <f t="shared" si="3"/>
        <v>186.2</v>
      </c>
      <c r="N8" s="18" t="e">
        <f>L8-#REF!</f>
        <v>#REF!</v>
      </c>
      <c r="O8" s="15"/>
      <c r="P8" s="13"/>
      <c r="Q8" s="13"/>
      <c r="R8" s="13"/>
      <c r="S8" s="13"/>
      <c r="T8" s="13"/>
      <c r="U8" s="13"/>
      <c r="V8" s="13"/>
      <c r="W8" s="15"/>
    </row>
    <row r="9" spans="1:23" s="14" customFormat="1" ht="18.75">
      <c r="A9" s="67">
        <v>6</v>
      </c>
      <c r="B9" s="68" t="s">
        <v>46</v>
      </c>
      <c r="C9" s="69" t="s">
        <v>40</v>
      </c>
      <c r="D9" s="51">
        <v>0</v>
      </c>
      <c r="E9" s="63">
        <v>222</v>
      </c>
      <c r="F9" s="63">
        <v>182</v>
      </c>
      <c r="G9" s="63">
        <v>210</v>
      </c>
      <c r="H9" s="63">
        <v>199</v>
      </c>
      <c r="I9" s="63">
        <v>81</v>
      </c>
      <c r="J9" s="16">
        <f t="shared" si="0"/>
        <v>894</v>
      </c>
      <c r="K9" s="16">
        <f t="shared" si="1"/>
        <v>0</v>
      </c>
      <c r="L9" s="16">
        <f t="shared" si="2"/>
        <v>894</v>
      </c>
      <c r="M9" s="16">
        <f t="shared" si="3"/>
        <v>178.8</v>
      </c>
      <c r="N9" s="57"/>
      <c r="O9" s="7"/>
      <c r="P9" s="13"/>
      <c r="Q9" s="13"/>
      <c r="R9" s="13"/>
      <c r="S9" s="13"/>
      <c r="T9" s="13"/>
      <c r="U9" s="13"/>
      <c r="V9" s="13"/>
      <c r="W9" s="15"/>
    </row>
    <row r="10" spans="1:23" s="14" customFormat="1" ht="18.75">
      <c r="A10" s="67">
        <v>7</v>
      </c>
      <c r="B10" s="68" t="s">
        <v>53</v>
      </c>
      <c r="C10" s="69" t="s">
        <v>43</v>
      </c>
      <c r="D10" s="83">
        <v>0</v>
      </c>
      <c r="E10" s="63">
        <v>232</v>
      </c>
      <c r="F10" s="63">
        <v>219</v>
      </c>
      <c r="G10" s="63">
        <v>164</v>
      </c>
      <c r="H10" s="63">
        <v>209</v>
      </c>
      <c r="I10" s="63">
        <v>197</v>
      </c>
      <c r="J10" s="16">
        <f t="shared" si="0"/>
        <v>1021</v>
      </c>
      <c r="K10" s="16">
        <f t="shared" si="1"/>
        <v>0</v>
      </c>
      <c r="L10" s="16">
        <f t="shared" si="2"/>
        <v>1021</v>
      </c>
      <c r="M10" s="16">
        <f t="shared" si="3"/>
        <v>204.2</v>
      </c>
      <c r="N10" s="18"/>
      <c r="O10" s="15"/>
      <c r="P10" s="13"/>
      <c r="Q10" s="13"/>
      <c r="R10" s="13"/>
      <c r="S10" s="13"/>
      <c r="T10" s="13"/>
      <c r="U10" s="13"/>
      <c r="V10" s="13"/>
      <c r="W10" s="15"/>
    </row>
    <row r="11" spans="1:23" s="14" customFormat="1" ht="18.75">
      <c r="A11" s="67">
        <v>8</v>
      </c>
      <c r="B11" s="68" t="s">
        <v>56</v>
      </c>
      <c r="C11" s="63" t="s">
        <v>91</v>
      </c>
      <c r="D11" s="51">
        <v>0</v>
      </c>
      <c r="E11" s="63">
        <v>150</v>
      </c>
      <c r="F11" s="63">
        <v>174</v>
      </c>
      <c r="G11" s="63">
        <v>185</v>
      </c>
      <c r="H11" s="63">
        <v>195</v>
      </c>
      <c r="I11" s="63">
        <v>180</v>
      </c>
      <c r="J11" s="16">
        <f t="shared" si="0"/>
        <v>884</v>
      </c>
      <c r="K11" s="16">
        <f t="shared" si="1"/>
        <v>0</v>
      </c>
      <c r="L11" s="16">
        <f t="shared" si="2"/>
        <v>884</v>
      </c>
      <c r="M11" s="16">
        <f t="shared" si="3"/>
        <v>176.8</v>
      </c>
      <c r="N11" s="18" t="e">
        <f>L11-#REF!</f>
        <v>#REF!</v>
      </c>
      <c r="O11" s="15"/>
      <c r="P11" s="13"/>
      <c r="Q11" s="13"/>
      <c r="R11" s="13"/>
      <c r="S11" s="13"/>
      <c r="T11" s="13"/>
      <c r="U11" s="13"/>
      <c r="V11" s="13"/>
      <c r="W11" s="15"/>
    </row>
    <row r="12" spans="1:23" s="14" customFormat="1" ht="18.75">
      <c r="A12" s="67">
        <v>9</v>
      </c>
      <c r="B12" s="68" t="s">
        <v>92</v>
      </c>
      <c r="C12" s="69" t="s">
        <v>44</v>
      </c>
      <c r="D12" s="51">
        <v>8</v>
      </c>
      <c r="E12" s="63">
        <v>200</v>
      </c>
      <c r="F12" s="63">
        <v>209</v>
      </c>
      <c r="G12" s="63">
        <v>198</v>
      </c>
      <c r="H12" s="120">
        <v>298</v>
      </c>
      <c r="I12" s="63">
        <v>236</v>
      </c>
      <c r="J12" s="16">
        <f t="shared" si="0"/>
        <v>1141</v>
      </c>
      <c r="K12" s="16">
        <f t="shared" si="1"/>
        <v>40</v>
      </c>
      <c r="L12" s="16">
        <f t="shared" si="2"/>
        <v>1181</v>
      </c>
      <c r="M12" s="16">
        <f t="shared" si="3"/>
        <v>228.2</v>
      </c>
      <c r="N12" s="57"/>
      <c r="O12" s="7"/>
      <c r="P12" s="13"/>
      <c r="Q12" s="13"/>
      <c r="R12" s="13"/>
      <c r="S12" s="13"/>
      <c r="T12" s="13"/>
      <c r="U12" s="13"/>
      <c r="V12" s="13"/>
      <c r="W12" s="15"/>
    </row>
    <row r="13" spans="1:23" s="14" customFormat="1" ht="18.75">
      <c r="A13" s="67">
        <v>10</v>
      </c>
      <c r="B13" s="68" t="s">
        <v>74</v>
      </c>
      <c r="C13" s="69" t="s">
        <v>41</v>
      </c>
      <c r="D13" s="51">
        <v>0</v>
      </c>
      <c r="E13" s="63">
        <v>180</v>
      </c>
      <c r="F13" s="63">
        <v>182</v>
      </c>
      <c r="G13" s="63">
        <v>174</v>
      </c>
      <c r="H13" s="63">
        <v>250</v>
      </c>
      <c r="I13" s="63">
        <v>181</v>
      </c>
      <c r="J13" s="16">
        <f t="shared" si="0"/>
        <v>967</v>
      </c>
      <c r="K13" s="16">
        <f t="shared" si="1"/>
        <v>0</v>
      </c>
      <c r="L13" s="16">
        <f t="shared" si="2"/>
        <v>967</v>
      </c>
      <c r="M13" s="16">
        <f t="shared" si="3"/>
        <v>193.4</v>
      </c>
      <c r="N13" s="18" t="e">
        <f>L13-#REF!</f>
        <v>#REF!</v>
      </c>
      <c r="O13" s="15"/>
      <c r="P13" s="13"/>
      <c r="Q13" s="13"/>
      <c r="R13" s="13"/>
      <c r="S13" s="13"/>
      <c r="T13" s="13"/>
      <c r="U13" s="13"/>
      <c r="V13" s="13"/>
      <c r="W13" s="15"/>
    </row>
    <row r="14" spans="1:23" s="14" customFormat="1" ht="18.75">
      <c r="A14" s="67">
        <v>11</v>
      </c>
      <c r="B14" s="68" t="s">
        <v>30</v>
      </c>
      <c r="C14" s="63" t="s">
        <v>94</v>
      </c>
      <c r="D14" s="51">
        <v>0</v>
      </c>
      <c r="E14" s="63">
        <v>221</v>
      </c>
      <c r="F14" s="63">
        <v>172</v>
      </c>
      <c r="G14" s="63">
        <v>232</v>
      </c>
      <c r="H14" s="63">
        <v>178</v>
      </c>
      <c r="I14" s="63">
        <v>173</v>
      </c>
      <c r="J14" s="16">
        <f t="shared" si="0"/>
        <v>976</v>
      </c>
      <c r="K14" s="16">
        <f t="shared" si="1"/>
        <v>0</v>
      </c>
      <c r="L14" s="16">
        <f t="shared" si="2"/>
        <v>976</v>
      </c>
      <c r="M14" s="16">
        <f t="shared" si="3"/>
        <v>195.2</v>
      </c>
      <c r="N14" s="57"/>
      <c r="O14" s="7"/>
      <c r="P14" s="13"/>
      <c r="Q14" s="13"/>
      <c r="R14" s="13"/>
      <c r="S14" s="13"/>
      <c r="T14" s="13"/>
      <c r="U14" s="13"/>
      <c r="V14" s="13"/>
      <c r="W14" s="15"/>
    </row>
    <row r="15" spans="1:23" s="14" customFormat="1" ht="18.75">
      <c r="A15" s="67">
        <v>12</v>
      </c>
      <c r="B15" s="68" t="s">
        <v>50</v>
      </c>
      <c r="C15" s="69" t="s">
        <v>42</v>
      </c>
      <c r="D15" s="51">
        <v>0</v>
      </c>
      <c r="E15" s="63">
        <v>244</v>
      </c>
      <c r="F15" s="63">
        <v>243</v>
      </c>
      <c r="G15" s="63">
        <v>300</v>
      </c>
      <c r="H15" s="120">
        <v>225</v>
      </c>
      <c r="I15" s="63">
        <v>280</v>
      </c>
      <c r="J15" s="16">
        <f t="shared" si="0"/>
        <v>1292</v>
      </c>
      <c r="K15" s="16">
        <f t="shared" si="1"/>
        <v>0</v>
      </c>
      <c r="L15" s="16">
        <f t="shared" si="2"/>
        <v>1292</v>
      </c>
      <c r="M15" s="16">
        <f t="shared" si="3"/>
        <v>258.39999999999998</v>
      </c>
      <c r="N15" s="17">
        <f>L15-L16</f>
        <v>103</v>
      </c>
      <c r="O15" s="12"/>
      <c r="P15" s="13"/>
      <c r="Q15" s="13"/>
      <c r="R15" s="13"/>
      <c r="S15" s="13"/>
      <c r="T15" s="13"/>
      <c r="U15" s="13"/>
      <c r="V15" s="13"/>
      <c r="W15" s="15"/>
    </row>
    <row r="16" spans="1:23" s="14" customFormat="1" ht="18.75">
      <c r="A16" s="67">
        <v>13</v>
      </c>
      <c r="B16" s="68" t="s">
        <v>45</v>
      </c>
      <c r="C16" s="69" t="s">
        <v>49</v>
      </c>
      <c r="D16" s="51">
        <v>0</v>
      </c>
      <c r="E16" s="63">
        <v>244</v>
      </c>
      <c r="F16" s="120">
        <v>230</v>
      </c>
      <c r="G16" s="63">
        <v>233</v>
      </c>
      <c r="H16" s="63">
        <v>219</v>
      </c>
      <c r="I16" s="63">
        <v>263</v>
      </c>
      <c r="J16" s="16">
        <f t="shared" si="0"/>
        <v>1189</v>
      </c>
      <c r="K16" s="16">
        <f t="shared" si="1"/>
        <v>0</v>
      </c>
      <c r="L16" s="16">
        <f t="shared" si="2"/>
        <v>1189</v>
      </c>
      <c r="M16" s="16">
        <f t="shared" si="3"/>
        <v>237.8</v>
      </c>
      <c r="N16" s="18">
        <f>L16-L14</f>
        <v>213</v>
      </c>
      <c r="O16" s="15"/>
      <c r="P16" s="13"/>
      <c r="Q16" s="13"/>
      <c r="R16" s="13"/>
      <c r="S16" s="13"/>
      <c r="T16" s="13"/>
      <c r="U16" s="13"/>
      <c r="V16" s="13"/>
      <c r="W16" s="15"/>
    </row>
    <row r="17" spans="1:23" s="14" customFormat="1" ht="18.75">
      <c r="A17" s="67">
        <v>14</v>
      </c>
      <c r="B17" s="68" t="s">
        <v>75</v>
      </c>
      <c r="C17" s="69" t="s">
        <v>90</v>
      </c>
      <c r="D17" s="51">
        <v>8</v>
      </c>
      <c r="E17" s="120">
        <v>202</v>
      </c>
      <c r="F17" s="63">
        <v>186</v>
      </c>
      <c r="G17" s="63">
        <v>207</v>
      </c>
      <c r="H17" s="63">
        <v>221</v>
      </c>
      <c r="I17" s="63">
        <v>242</v>
      </c>
      <c r="J17" s="16">
        <f t="shared" si="0"/>
        <v>1058</v>
      </c>
      <c r="K17" s="16">
        <f t="shared" si="1"/>
        <v>40</v>
      </c>
      <c r="L17" s="16">
        <f t="shared" si="2"/>
        <v>1098</v>
      </c>
      <c r="M17" s="16">
        <f t="shared" si="3"/>
        <v>211.6</v>
      </c>
      <c r="N17" s="18">
        <f>L17-L11</f>
        <v>214</v>
      </c>
      <c r="O17" s="15"/>
      <c r="P17" s="13"/>
      <c r="Q17" s="13"/>
      <c r="R17" s="13"/>
      <c r="S17" s="13"/>
      <c r="T17" s="13"/>
      <c r="U17" s="13"/>
      <c r="V17" s="13"/>
      <c r="W17" s="15"/>
    </row>
    <row r="18" spans="1:23" ht="18.75">
      <c r="A18" s="67">
        <v>15</v>
      </c>
      <c r="B18" s="68" t="s">
        <v>79</v>
      </c>
      <c r="C18" s="69" t="s">
        <v>39</v>
      </c>
      <c r="D18" s="51">
        <v>0</v>
      </c>
      <c r="E18" s="63">
        <v>211</v>
      </c>
      <c r="F18" s="63">
        <v>185</v>
      </c>
      <c r="G18" s="63">
        <v>158</v>
      </c>
      <c r="H18" s="63">
        <v>166</v>
      </c>
      <c r="I18" s="63">
        <v>124</v>
      </c>
      <c r="J18" s="16">
        <f t="shared" si="0"/>
        <v>844</v>
      </c>
      <c r="K18" s="16">
        <f t="shared" si="1"/>
        <v>0</v>
      </c>
      <c r="L18" s="16">
        <f t="shared" si="2"/>
        <v>844</v>
      </c>
      <c r="M18" s="16">
        <f t="shared" si="3"/>
        <v>168.8</v>
      </c>
      <c r="N18" s="55" t="e">
        <f>L18-#REF!</f>
        <v>#REF!</v>
      </c>
      <c r="O18" s="15"/>
    </row>
    <row r="19" spans="1:23" ht="18.75" customHeight="1">
      <c r="A19" s="67">
        <v>16</v>
      </c>
      <c r="B19" s="68" t="s">
        <v>81</v>
      </c>
      <c r="C19" s="69" t="s">
        <v>87</v>
      </c>
      <c r="D19" s="51">
        <v>0</v>
      </c>
      <c r="E19" s="63">
        <v>202</v>
      </c>
      <c r="F19" s="63">
        <v>195</v>
      </c>
      <c r="G19" s="63">
        <v>198</v>
      </c>
      <c r="H19" s="63">
        <v>167</v>
      </c>
      <c r="I19" s="63">
        <v>185</v>
      </c>
      <c r="J19" s="16">
        <f t="shared" si="0"/>
        <v>947</v>
      </c>
      <c r="K19" s="16">
        <f t="shared" si="1"/>
        <v>0</v>
      </c>
      <c r="L19" s="16">
        <f t="shared" si="2"/>
        <v>947</v>
      </c>
      <c r="M19" s="16">
        <f t="shared" si="3"/>
        <v>189.4</v>
      </c>
    </row>
    <row r="20" spans="1:23" ht="18.75" customHeight="1">
      <c r="A20" s="67">
        <v>17</v>
      </c>
      <c r="B20" s="68" t="s">
        <v>84</v>
      </c>
      <c r="C20" s="69" t="s">
        <v>85</v>
      </c>
      <c r="D20" s="51">
        <v>0</v>
      </c>
      <c r="E20" s="63">
        <v>194</v>
      </c>
      <c r="F20" s="63">
        <v>172</v>
      </c>
      <c r="G20" s="63">
        <v>199</v>
      </c>
      <c r="H20" s="63">
        <v>184</v>
      </c>
      <c r="I20" s="63">
        <v>194</v>
      </c>
      <c r="J20" s="16">
        <f t="shared" si="0"/>
        <v>943</v>
      </c>
      <c r="K20" s="16">
        <f t="shared" si="1"/>
        <v>0</v>
      </c>
      <c r="L20" s="16">
        <f t="shared" si="2"/>
        <v>943</v>
      </c>
      <c r="M20" s="16">
        <f t="shared" si="3"/>
        <v>188.6</v>
      </c>
    </row>
    <row r="21" spans="1:23" ht="18.75">
      <c r="A21" s="67">
        <v>18</v>
      </c>
      <c r="B21" s="68" t="s">
        <v>60</v>
      </c>
      <c r="C21" s="63" t="s">
        <v>64</v>
      </c>
      <c r="D21" s="51">
        <v>0</v>
      </c>
      <c r="E21" s="63">
        <v>254</v>
      </c>
      <c r="F21" s="120">
        <v>232</v>
      </c>
      <c r="G21" s="63">
        <v>185</v>
      </c>
      <c r="H21" s="63">
        <v>230</v>
      </c>
      <c r="I21" s="63">
        <v>221</v>
      </c>
      <c r="J21" s="16">
        <f t="shared" si="0"/>
        <v>1122</v>
      </c>
      <c r="K21" s="16">
        <f t="shared" si="1"/>
        <v>0</v>
      </c>
      <c r="L21" s="16">
        <f t="shared" si="2"/>
        <v>1122</v>
      </c>
      <c r="M21" s="16">
        <f t="shared" si="3"/>
        <v>224.4</v>
      </c>
      <c r="N21" s="55" t="e">
        <f>L21-#REF!</f>
        <v>#REF!</v>
      </c>
      <c r="O21" s="15"/>
    </row>
    <row r="22" spans="1:23" ht="18.75">
      <c r="A22" s="67">
        <v>19</v>
      </c>
      <c r="B22" s="68" t="s">
        <v>61</v>
      </c>
      <c r="C22" s="69" t="s">
        <v>63</v>
      </c>
      <c r="D22" s="51">
        <v>0</v>
      </c>
      <c r="E22" s="120">
        <v>231</v>
      </c>
      <c r="F22" s="63">
        <v>254</v>
      </c>
      <c r="G22" s="63">
        <v>214</v>
      </c>
      <c r="H22" s="63">
        <v>218</v>
      </c>
      <c r="I22" s="63">
        <v>275</v>
      </c>
      <c r="J22" s="16">
        <f t="shared" si="0"/>
        <v>1192</v>
      </c>
      <c r="K22" s="16">
        <f t="shared" si="1"/>
        <v>0</v>
      </c>
      <c r="L22" s="16">
        <f t="shared" si="2"/>
        <v>1192</v>
      </c>
      <c r="M22" s="16">
        <f t="shared" si="3"/>
        <v>238.4</v>
      </c>
      <c r="N22" s="55" t="e">
        <f>L22-#REF!</f>
        <v>#REF!</v>
      </c>
      <c r="O22" s="15"/>
    </row>
    <row r="23" spans="1:23" ht="18.75">
      <c r="A23" s="67">
        <v>20</v>
      </c>
      <c r="B23" s="68" t="s">
        <v>78</v>
      </c>
      <c r="C23" s="69"/>
      <c r="D23" s="51"/>
      <c r="E23" s="63"/>
      <c r="F23" s="63"/>
      <c r="G23" s="63"/>
      <c r="H23" s="63"/>
      <c r="I23" s="63"/>
      <c r="J23" s="16">
        <f t="shared" si="0"/>
        <v>0</v>
      </c>
      <c r="K23" s="16">
        <f t="shared" si="1"/>
        <v>0</v>
      </c>
      <c r="L23" s="16">
        <f t="shared" si="2"/>
        <v>0</v>
      </c>
      <c r="M23" s="16" t="e">
        <f t="shared" si="3"/>
        <v>#DIV/0!</v>
      </c>
      <c r="N23" s="58">
        <f>L23-L25</f>
        <v>0</v>
      </c>
      <c r="O23" s="12"/>
    </row>
    <row r="24" spans="1:23" ht="18.75">
      <c r="A24" s="67">
        <v>21</v>
      </c>
      <c r="B24" s="68" t="s">
        <v>71</v>
      </c>
      <c r="C24" s="69"/>
      <c r="D24" s="62"/>
      <c r="E24" s="63"/>
      <c r="F24" s="63"/>
      <c r="G24" s="63"/>
      <c r="H24" s="63"/>
      <c r="I24" s="63"/>
      <c r="J24" s="16">
        <f t="shared" si="0"/>
        <v>0</v>
      </c>
      <c r="K24" s="16">
        <f t="shared" si="1"/>
        <v>0</v>
      </c>
      <c r="L24" s="16">
        <f t="shared" si="2"/>
        <v>0</v>
      </c>
      <c r="M24" s="16" t="e">
        <f t="shared" si="3"/>
        <v>#DIV/0!</v>
      </c>
      <c r="N24" s="55" t="e">
        <f>L24-#REF!</f>
        <v>#REF!</v>
      </c>
      <c r="O24" s="15"/>
    </row>
    <row r="25" spans="1:23" ht="18.75">
      <c r="A25" s="67">
        <v>22</v>
      </c>
      <c r="B25" s="68" t="s">
        <v>67</v>
      </c>
      <c r="C25" s="69"/>
      <c r="D25" s="51"/>
      <c r="E25" s="63"/>
      <c r="F25" s="63"/>
      <c r="G25" s="63"/>
      <c r="H25" s="63"/>
      <c r="I25" s="63"/>
      <c r="J25" s="16">
        <f t="shared" si="0"/>
        <v>0</v>
      </c>
      <c r="K25" s="16">
        <f t="shared" si="1"/>
        <v>0</v>
      </c>
      <c r="L25" s="16">
        <f t="shared" si="2"/>
        <v>0</v>
      </c>
      <c r="M25" s="16" t="e">
        <f t="shared" si="3"/>
        <v>#DIV/0!</v>
      </c>
    </row>
    <row r="26" spans="1:23" ht="18.75">
      <c r="A26" s="67">
        <v>23</v>
      </c>
      <c r="B26" s="68" t="s">
        <v>59</v>
      </c>
      <c r="C26" s="69"/>
      <c r="D26" s="83"/>
      <c r="E26" s="63"/>
      <c r="F26" s="63"/>
      <c r="G26" s="63"/>
      <c r="H26" s="63"/>
      <c r="I26" s="63"/>
      <c r="J26" s="16">
        <f t="shared" si="0"/>
        <v>0</v>
      </c>
      <c r="K26" s="16">
        <f t="shared" si="1"/>
        <v>0</v>
      </c>
      <c r="L26" s="16">
        <f t="shared" si="2"/>
        <v>0</v>
      </c>
      <c r="M26" s="16" t="e">
        <f t="shared" si="3"/>
        <v>#DIV/0!</v>
      </c>
    </row>
    <row r="27" spans="1:23" ht="18.75">
      <c r="A27" s="67">
        <v>24</v>
      </c>
      <c r="B27" s="68" t="s">
        <v>47</v>
      </c>
      <c r="C27" s="69"/>
      <c r="D27" s="51"/>
      <c r="E27" s="63"/>
      <c r="F27" s="63"/>
      <c r="G27" s="63"/>
      <c r="H27" s="63"/>
      <c r="I27" s="63"/>
      <c r="J27" s="16">
        <f t="shared" si="0"/>
        <v>0</v>
      </c>
      <c r="K27" s="16">
        <f t="shared" si="1"/>
        <v>0</v>
      </c>
      <c r="L27" s="16">
        <f t="shared" si="2"/>
        <v>0</v>
      </c>
      <c r="M27" s="16" t="e">
        <f t="shared" si="3"/>
        <v>#DIV/0!</v>
      </c>
    </row>
    <row r="28" spans="1:23" ht="18.75">
      <c r="A28" s="67">
        <v>25</v>
      </c>
      <c r="B28" s="68" t="s">
        <v>69</v>
      </c>
      <c r="C28" s="69"/>
      <c r="D28" s="51"/>
      <c r="E28" s="63"/>
      <c r="F28" s="63"/>
      <c r="G28" s="63"/>
      <c r="H28" s="63"/>
      <c r="I28" s="63"/>
      <c r="J28" s="16">
        <f t="shared" si="0"/>
        <v>0</v>
      </c>
      <c r="K28" s="16">
        <f t="shared" si="1"/>
        <v>0</v>
      </c>
      <c r="L28" s="16">
        <f t="shared" si="2"/>
        <v>0</v>
      </c>
      <c r="M28" s="16" t="e">
        <f t="shared" si="3"/>
        <v>#DIV/0!</v>
      </c>
    </row>
    <row r="29" spans="1:23" ht="18.75">
      <c r="A29" s="67">
        <v>26</v>
      </c>
      <c r="B29" s="68" t="s">
        <v>72</v>
      </c>
      <c r="C29" s="69"/>
      <c r="D29" s="51"/>
      <c r="E29" s="63"/>
      <c r="F29" s="63"/>
      <c r="G29" s="63"/>
      <c r="H29" s="63"/>
      <c r="I29" s="63"/>
      <c r="J29" s="16">
        <f t="shared" si="0"/>
        <v>0</v>
      </c>
      <c r="K29" s="16">
        <f t="shared" si="1"/>
        <v>0</v>
      </c>
      <c r="L29" s="16">
        <f t="shared" si="2"/>
        <v>0</v>
      </c>
      <c r="M29" s="16" t="e">
        <f t="shared" si="3"/>
        <v>#DIV/0!</v>
      </c>
    </row>
    <row r="30" spans="1:23" ht="18.75" customHeight="1">
      <c r="A30" s="67">
        <v>27</v>
      </c>
      <c r="B30" s="68" t="s">
        <v>57</v>
      </c>
      <c r="C30" s="69"/>
      <c r="D30" s="51"/>
      <c r="E30" s="63"/>
      <c r="F30" s="63"/>
      <c r="G30" s="63"/>
      <c r="H30" s="63"/>
      <c r="I30" s="63"/>
      <c r="J30" s="16">
        <f t="shared" ref="J30:J36" si="4">SUM(E30:I30)</f>
        <v>0</v>
      </c>
      <c r="K30" s="16">
        <f t="shared" ref="K30:K36" si="5">D30*(COUNT(E30:I30))</f>
        <v>0</v>
      </c>
      <c r="L30" s="16">
        <f t="shared" ref="L30:L36" si="6">SUM(J30:K30)</f>
        <v>0</v>
      </c>
      <c r="M30" s="16" t="e">
        <f t="shared" ref="M30:M36" si="7">(AVERAGE(E30:I30))</f>
        <v>#DIV/0!</v>
      </c>
    </row>
    <row r="31" spans="1:23" s="88" customFormat="1" ht="18.75">
      <c r="A31" s="25">
        <v>28</v>
      </c>
      <c r="B31" s="68" t="s">
        <v>48</v>
      </c>
      <c r="C31" s="69"/>
      <c r="D31" s="51"/>
      <c r="E31" s="63"/>
      <c r="F31" s="63"/>
      <c r="G31" s="63"/>
      <c r="H31" s="63"/>
      <c r="I31" s="63"/>
      <c r="J31" s="16">
        <f t="shared" si="4"/>
        <v>0</v>
      </c>
      <c r="K31" s="16">
        <f t="shared" si="5"/>
        <v>0</v>
      </c>
      <c r="L31" s="16">
        <f t="shared" si="6"/>
        <v>0</v>
      </c>
      <c r="M31" s="16" t="e">
        <f t="shared" si="7"/>
        <v>#DIV/0!</v>
      </c>
      <c r="N31" s="85"/>
      <c r="O31" s="85"/>
      <c r="P31" s="86"/>
      <c r="Q31" s="86"/>
      <c r="R31" s="86"/>
      <c r="S31" s="86"/>
      <c r="T31" s="86"/>
      <c r="U31" s="86"/>
      <c r="V31" s="86"/>
      <c r="W31" s="87"/>
    </row>
    <row r="32" spans="1:23" s="88" customFormat="1" ht="18.75">
      <c r="A32" s="25">
        <v>29</v>
      </c>
      <c r="B32" s="68" t="s">
        <v>58</v>
      </c>
      <c r="C32" s="69"/>
      <c r="D32" s="51"/>
      <c r="E32" s="63"/>
      <c r="F32" s="63"/>
      <c r="G32" s="63"/>
      <c r="H32" s="63"/>
      <c r="I32" s="63"/>
      <c r="J32" s="16">
        <f t="shared" si="4"/>
        <v>0</v>
      </c>
      <c r="K32" s="16">
        <f t="shared" si="5"/>
        <v>0</v>
      </c>
      <c r="L32" s="16">
        <f t="shared" si="6"/>
        <v>0</v>
      </c>
      <c r="M32" s="16" t="e">
        <f t="shared" si="7"/>
        <v>#DIV/0!</v>
      </c>
      <c r="N32" s="85"/>
      <c r="O32" s="85"/>
      <c r="P32" s="86"/>
      <c r="Q32" s="86"/>
      <c r="R32" s="86"/>
      <c r="S32" s="86"/>
      <c r="T32" s="86"/>
      <c r="U32" s="86"/>
      <c r="V32" s="86"/>
      <c r="W32" s="87"/>
    </row>
    <row r="33" spans="1:13" ht="18.75">
      <c r="A33" s="67">
        <v>30</v>
      </c>
      <c r="B33" s="84" t="s">
        <v>66</v>
      </c>
      <c r="C33" s="63"/>
      <c r="D33" s="51"/>
      <c r="E33" s="63"/>
      <c r="F33" s="63"/>
      <c r="G33" s="63"/>
      <c r="H33" s="63"/>
      <c r="I33" s="63"/>
      <c r="J33" s="16">
        <f t="shared" si="4"/>
        <v>0</v>
      </c>
      <c r="K33" s="16">
        <f t="shared" si="5"/>
        <v>0</v>
      </c>
      <c r="L33" s="16">
        <f t="shared" si="6"/>
        <v>0</v>
      </c>
      <c r="M33" s="16" t="e">
        <f t="shared" si="7"/>
        <v>#DIV/0!</v>
      </c>
    </row>
    <row r="34" spans="1:13" ht="18.75">
      <c r="A34" s="67">
        <v>31</v>
      </c>
      <c r="B34" s="68" t="s">
        <v>80</v>
      </c>
      <c r="C34" s="69"/>
      <c r="D34" s="51"/>
      <c r="E34" s="63"/>
      <c r="F34" s="63"/>
      <c r="G34" s="63"/>
      <c r="H34" s="63"/>
      <c r="I34" s="63"/>
      <c r="J34" s="16">
        <f t="shared" si="4"/>
        <v>0</v>
      </c>
      <c r="K34" s="16">
        <f t="shared" si="5"/>
        <v>0</v>
      </c>
      <c r="L34" s="16">
        <f t="shared" si="6"/>
        <v>0</v>
      </c>
      <c r="M34" s="16" t="e">
        <f t="shared" si="7"/>
        <v>#DIV/0!</v>
      </c>
    </row>
    <row r="35" spans="1:13" ht="18.75">
      <c r="A35" s="67">
        <v>32</v>
      </c>
      <c r="B35" s="68" t="s">
        <v>68</v>
      </c>
      <c r="C35" s="69"/>
      <c r="D35" s="51"/>
      <c r="E35" s="69"/>
      <c r="F35" s="63"/>
      <c r="G35" s="69"/>
      <c r="H35" s="69"/>
      <c r="I35" s="69"/>
      <c r="J35" s="16">
        <f t="shared" si="4"/>
        <v>0</v>
      </c>
      <c r="K35" s="16">
        <f t="shared" si="5"/>
        <v>0</v>
      </c>
      <c r="L35" s="16">
        <f t="shared" si="6"/>
        <v>0</v>
      </c>
      <c r="M35" s="16" t="e">
        <f t="shared" si="7"/>
        <v>#DIV/0!</v>
      </c>
    </row>
    <row r="36" spans="1:13" ht="18.75">
      <c r="A36" s="67">
        <v>33</v>
      </c>
      <c r="B36" s="68" t="s">
        <v>70</v>
      </c>
      <c r="C36" s="69"/>
      <c r="D36" s="51"/>
      <c r="E36" s="69"/>
      <c r="F36" s="69"/>
      <c r="G36" s="63"/>
      <c r="H36" s="69"/>
      <c r="I36" s="100"/>
      <c r="J36" s="16">
        <f t="shared" si="4"/>
        <v>0</v>
      </c>
      <c r="K36" s="16">
        <f t="shared" si="5"/>
        <v>0</v>
      </c>
      <c r="L36" s="16">
        <f t="shared" si="6"/>
        <v>0</v>
      </c>
      <c r="M36" s="16" t="e">
        <f t="shared" si="7"/>
        <v>#DIV/0!</v>
      </c>
    </row>
    <row r="37" spans="1:13" ht="18.75">
      <c r="A37" s="67">
        <v>34</v>
      </c>
      <c r="B37" s="68" t="s">
        <v>76</v>
      </c>
      <c r="C37" s="69"/>
      <c r="D37" s="51"/>
      <c r="E37" s="69"/>
      <c r="F37" s="69"/>
      <c r="G37" s="63"/>
      <c r="H37" s="69"/>
      <c r="I37" s="100"/>
      <c r="J37" s="16">
        <f t="shared" ref="J37:J42" si="8">SUM(E37:I37)</f>
        <v>0</v>
      </c>
      <c r="K37" s="16">
        <f t="shared" ref="K37:K42" si="9">D37*(COUNT(E37:I37))</f>
        <v>0</v>
      </c>
      <c r="L37" s="16">
        <f t="shared" ref="L37:L42" si="10">SUM(J37:K37)</f>
        <v>0</v>
      </c>
    </row>
    <row r="38" spans="1:13" ht="18.75">
      <c r="A38" s="67">
        <v>35</v>
      </c>
      <c r="B38" s="68" t="s">
        <v>83</v>
      </c>
      <c r="C38" s="69"/>
      <c r="D38" s="51"/>
      <c r="E38" s="69"/>
      <c r="F38" s="69"/>
      <c r="G38" s="63"/>
      <c r="H38" s="69"/>
      <c r="I38" s="100"/>
      <c r="J38" s="16">
        <f t="shared" si="8"/>
        <v>0</v>
      </c>
      <c r="K38" s="16">
        <f t="shared" si="9"/>
        <v>0</v>
      </c>
      <c r="L38" s="16">
        <f t="shared" si="10"/>
        <v>0</v>
      </c>
    </row>
    <row r="39" spans="1:13" ht="18.75">
      <c r="A39" s="67">
        <v>36</v>
      </c>
      <c r="B39" s="68" t="s">
        <v>65</v>
      </c>
      <c r="C39" s="69"/>
      <c r="D39" s="51"/>
      <c r="E39" s="69"/>
      <c r="F39" s="69"/>
      <c r="G39" s="63"/>
      <c r="H39" s="69"/>
      <c r="I39" s="100"/>
      <c r="J39" s="16">
        <f t="shared" si="8"/>
        <v>0</v>
      </c>
      <c r="K39" s="16">
        <f t="shared" si="9"/>
        <v>0</v>
      </c>
      <c r="L39" s="16">
        <f t="shared" si="10"/>
        <v>0</v>
      </c>
    </row>
    <row r="40" spans="1:13" ht="18.75">
      <c r="A40" s="67">
        <v>37</v>
      </c>
      <c r="B40" s="68" t="s">
        <v>51</v>
      </c>
      <c r="C40" s="63"/>
      <c r="D40" s="51"/>
      <c r="E40" s="69"/>
      <c r="F40" s="69"/>
      <c r="G40" s="63"/>
      <c r="H40" s="69"/>
      <c r="I40" s="100"/>
      <c r="J40" s="16">
        <f t="shared" si="8"/>
        <v>0</v>
      </c>
      <c r="K40" s="16">
        <f t="shared" si="9"/>
        <v>0</v>
      </c>
      <c r="L40" s="16">
        <f t="shared" si="10"/>
        <v>0</v>
      </c>
    </row>
    <row r="41" spans="1:13" ht="18.75">
      <c r="A41" s="67">
        <v>38</v>
      </c>
      <c r="B41" s="68" t="s">
        <v>73</v>
      </c>
      <c r="C41" s="69"/>
      <c r="D41" s="51"/>
      <c r="E41" s="69"/>
      <c r="F41" s="69"/>
      <c r="G41" s="63"/>
      <c r="H41" s="69"/>
      <c r="I41" s="100"/>
      <c r="J41" s="16">
        <f t="shared" si="8"/>
        <v>0</v>
      </c>
      <c r="K41" s="16">
        <f t="shared" si="9"/>
        <v>0</v>
      </c>
      <c r="L41" s="16">
        <f t="shared" si="10"/>
        <v>0</v>
      </c>
    </row>
    <row r="42" spans="1:13" ht="18.75">
      <c r="A42" s="67">
        <v>39</v>
      </c>
      <c r="B42" s="68" t="s">
        <v>52</v>
      </c>
      <c r="C42" s="69"/>
      <c r="D42" s="51"/>
      <c r="E42" s="69"/>
      <c r="F42" s="69"/>
      <c r="G42" s="63"/>
      <c r="H42" s="69"/>
      <c r="I42" s="100"/>
      <c r="J42" s="16">
        <f t="shared" si="8"/>
        <v>0</v>
      </c>
      <c r="K42" s="16">
        <f t="shared" si="9"/>
        <v>0</v>
      </c>
      <c r="L42" s="16">
        <f t="shared" si="10"/>
        <v>0</v>
      </c>
    </row>
  </sheetData>
  <sortState ref="B4:C42">
    <sortCondition ref="C4:C42"/>
  </sortState>
  <phoneticPr fontId="11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G13" sqref="G13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28" customWidth="1"/>
  </cols>
  <sheetData>
    <row r="1" spans="1:14" ht="42" customHeight="1">
      <c r="A1" s="116" t="s">
        <v>32</v>
      </c>
      <c r="B1" s="116"/>
      <c r="C1" s="116"/>
      <c r="D1" s="116"/>
      <c r="E1" s="116"/>
      <c r="F1" s="116"/>
      <c r="G1" s="70"/>
      <c r="H1" s="70"/>
      <c r="I1" s="70"/>
      <c r="J1" s="70"/>
      <c r="K1" s="70"/>
      <c r="L1" s="70"/>
      <c r="M1" s="70"/>
      <c r="N1" s="70"/>
    </row>
    <row r="2" spans="1:14">
      <c r="A2" s="115" t="s">
        <v>33</v>
      </c>
      <c r="B2" s="115"/>
      <c r="C2" s="115"/>
      <c r="D2" s="115"/>
      <c r="E2" s="115"/>
      <c r="F2" s="115"/>
    </row>
    <row r="3" spans="1:14" ht="18.75" customHeight="1">
      <c r="A3" s="115"/>
      <c r="B3" s="115"/>
      <c r="C3" s="115"/>
      <c r="D3" s="115"/>
      <c r="E3" s="115"/>
      <c r="F3" s="115"/>
    </row>
    <row r="5" spans="1:14" ht="6.75" customHeight="1" thickBot="1"/>
    <row r="6" spans="1:14" ht="16.5" thickBot="1">
      <c r="A6" s="20" t="s">
        <v>0</v>
      </c>
      <c r="B6" s="23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9">
        <v>1</v>
      </c>
      <c r="B7" s="52" t="str">
        <f>Rezultāti!B12</f>
        <v>Marija Tkačenko</v>
      </c>
      <c r="C7" s="53" t="s">
        <v>40</v>
      </c>
      <c r="D7" s="54"/>
      <c r="E7" s="53">
        <v>298</v>
      </c>
      <c r="F7" s="26">
        <f t="shared" ref="F7" si="0">SUM(D7:E7)</f>
        <v>298</v>
      </c>
      <c r="G7" s="59" t="s">
        <v>96</v>
      </c>
    </row>
    <row r="8" spans="1:14" ht="19.5" customHeight="1" thickBot="1">
      <c r="A8" s="19">
        <v>2</v>
      </c>
      <c r="B8" s="52" t="str">
        <f>Rezultāti!B7</f>
        <v>Jeļena  Šorohova</v>
      </c>
      <c r="C8" s="53" t="s">
        <v>43</v>
      </c>
      <c r="D8" s="54"/>
      <c r="E8" s="53">
        <v>175</v>
      </c>
      <c r="F8" s="26">
        <f t="shared" ref="F8:F12" si="1">SUM(D8:E8)</f>
        <v>175</v>
      </c>
      <c r="G8" s="59" t="s">
        <v>96</v>
      </c>
    </row>
    <row r="9" spans="1:14" ht="19.5" customHeight="1" thickBot="1">
      <c r="A9" s="19">
        <v>3</v>
      </c>
      <c r="B9" s="52" t="str">
        <f>Rezultāti!B22</f>
        <v>Jurijs Dumcevs</v>
      </c>
      <c r="C9" s="53" t="s">
        <v>44</v>
      </c>
      <c r="D9" s="54"/>
      <c r="E9" s="53">
        <v>231</v>
      </c>
      <c r="F9" s="26">
        <f t="shared" si="1"/>
        <v>231</v>
      </c>
      <c r="G9" s="59" t="s">
        <v>96</v>
      </c>
    </row>
    <row r="10" spans="1:14" ht="19.5" customHeight="1" thickBot="1">
      <c r="A10" s="19">
        <v>4</v>
      </c>
      <c r="B10" s="52" t="str">
        <f>Rezultāti!B21</f>
        <v>Valdis Skudra</v>
      </c>
      <c r="C10" s="53" t="s">
        <v>41</v>
      </c>
      <c r="D10" s="54"/>
      <c r="E10" s="53">
        <v>232</v>
      </c>
      <c r="F10" s="26">
        <f t="shared" si="1"/>
        <v>232</v>
      </c>
      <c r="G10" s="59" t="s">
        <v>96</v>
      </c>
    </row>
    <row r="11" spans="1:14" ht="16.5" thickBot="1">
      <c r="A11" s="19">
        <v>5</v>
      </c>
      <c r="B11" s="52" t="str">
        <f>Rezultāti!B17</f>
        <v>Karīna Petrova</v>
      </c>
      <c r="C11" s="53" t="s">
        <v>42</v>
      </c>
      <c r="D11" s="54"/>
      <c r="E11" s="53">
        <v>202</v>
      </c>
      <c r="F11" s="26">
        <f t="shared" si="1"/>
        <v>202</v>
      </c>
      <c r="G11" s="59" t="s">
        <v>96</v>
      </c>
    </row>
    <row r="12" spans="1:14" ht="16.5" thickBot="1">
      <c r="A12" s="19">
        <v>6</v>
      </c>
      <c r="B12" s="52" t="str">
        <f>Rezultāti!B6</f>
        <v>Gints Aksiks</v>
      </c>
      <c r="C12" s="53" t="s">
        <v>49</v>
      </c>
      <c r="D12" s="54"/>
      <c r="E12" s="53">
        <v>243</v>
      </c>
      <c r="F12" s="26">
        <f t="shared" si="1"/>
        <v>243</v>
      </c>
      <c r="G12" s="59" t="s">
        <v>96</v>
      </c>
    </row>
    <row r="13" spans="1:14" ht="16.5" thickBot="1">
      <c r="A13" s="19">
        <v>7</v>
      </c>
      <c r="B13" s="52" t="str">
        <f>Rezultāti!B16</f>
        <v>Artūrs Perepjolkins</v>
      </c>
      <c r="C13" s="53" t="s">
        <v>39</v>
      </c>
      <c r="D13" s="54"/>
      <c r="E13" s="53">
        <v>230</v>
      </c>
      <c r="F13" s="26">
        <f t="shared" ref="F13:F16" si="2">SUM(D13:E13)</f>
        <v>230</v>
      </c>
      <c r="G13" s="59" t="s">
        <v>96</v>
      </c>
    </row>
    <row r="14" spans="1:14" ht="16.5" thickBot="1">
      <c r="A14" s="19">
        <v>8</v>
      </c>
      <c r="B14" s="52" t="str">
        <f>Rezultāti!B15</f>
        <v>Vladimirs Pribiļevs</v>
      </c>
      <c r="C14" s="53" t="s">
        <v>87</v>
      </c>
      <c r="D14" s="54"/>
      <c r="E14" s="53">
        <v>225</v>
      </c>
      <c r="F14" s="26">
        <f t="shared" si="2"/>
        <v>225</v>
      </c>
      <c r="G14" s="59" t="s">
        <v>96</v>
      </c>
    </row>
    <row r="15" spans="1:14" ht="16.5" thickBot="1">
      <c r="A15" s="19">
        <v>9</v>
      </c>
      <c r="B15" s="52" t="str">
        <f>Rezultāti!B4</f>
        <v>Dmitrijs Dumcevs</v>
      </c>
      <c r="C15" s="53" t="s">
        <v>64</v>
      </c>
      <c r="D15" s="54"/>
      <c r="E15" s="53">
        <v>300</v>
      </c>
      <c r="F15" s="26">
        <f t="shared" si="2"/>
        <v>300</v>
      </c>
      <c r="G15" s="59" t="s">
        <v>96</v>
      </c>
    </row>
    <row r="16" spans="1:14" ht="16.5" thickBot="1">
      <c r="A16" s="19">
        <v>10</v>
      </c>
      <c r="B16" s="52" t="str">
        <f>Rezultāti!B5</f>
        <v>Sergejs Meņšikovs</v>
      </c>
      <c r="C16" s="53" t="s">
        <v>63</v>
      </c>
      <c r="D16" s="54"/>
      <c r="E16" s="53">
        <v>242</v>
      </c>
      <c r="F16" s="26">
        <f t="shared" si="2"/>
        <v>242</v>
      </c>
      <c r="G16" s="59" t="s">
        <v>96</v>
      </c>
    </row>
  </sheetData>
  <sortState ref="B7:C25">
    <sortCondition ref="C7:C25"/>
  </sortState>
  <mergeCells count="2">
    <mergeCell ref="A2:F3"/>
    <mergeCell ref="A1:F1"/>
  </mergeCells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E17" sqref="E17"/>
    </sheetView>
  </sheetViews>
  <sheetFormatPr defaultColWidth="9.140625" defaultRowHeight="12.75"/>
  <cols>
    <col min="2" max="2" width="39.42578125" bestFit="1" customWidth="1"/>
    <col min="3" max="3" width="10.5703125" style="2" customWidth="1"/>
    <col min="4" max="4" width="10.7109375" style="2" hidden="1" customWidth="1"/>
    <col min="5" max="5" width="10.5703125" style="2" customWidth="1"/>
    <col min="6" max="6" width="10.5703125" style="28" customWidth="1"/>
  </cols>
  <sheetData>
    <row r="1" spans="1:14" ht="42" customHeight="1">
      <c r="A1" s="116" t="s">
        <v>32</v>
      </c>
      <c r="B1" s="116"/>
      <c r="C1" s="116"/>
      <c r="D1" s="116"/>
      <c r="E1" s="116"/>
      <c r="F1" s="116"/>
      <c r="G1" s="70"/>
      <c r="H1" s="70"/>
      <c r="I1" s="70"/>
      <c r="J1" s="70"/>
      <c r="K1" s="70"/>
      <c r="L1" s="70"/>
      <c r="M1" s="70"/>
      <c r="N1" s="70"/>
    </row>
    <row r="2" spans="1:14">
      <c r="A2" s="115" t="s">
        <v>37</v>
      </c>
      <c r="B2" s="115"/>
      <c r="C2" s="115"/>
      <c r="D2" s="115"/>
      <c r="E2" s="115"/>
      <c r="F2" s="115"/>
    </row>
    <row r="3" spans="1:14" ht="18.75" customHeight="1">
      <c r="A3" s="115"/>
      <c r="B3" s="115"/>
      <c r="C3" s="115"/>
      <c r="D3" s="115"/>
      <c r="E3" s="115"/>
      <c r="F3" s="115"/>
    </row>
    <row r="5" spans="1:14" ht="6.75" customHeight="1" thickBot="1"/>
    <row r="6" spans="1:14" ht="16.5" thickBot="1">
      <c r="A6" s="20" t="s">
        <v>0</v>
      </c>
      <c r="B6" s="23" t="s">
        <v>1</v>
      </c>
      <c r="C6" s="21" t="s">
        <v>2</v>
      </c>
      <c r="D6" s="21" t="s">
        <v>3</v>
      </c>
      <c r="E6" s="21" t="s">
        <v>31</v>
      </c>
      <c r="F6" s="22" t="s">
        <v>10</v>
      </c>
    </row>
    <row r="7" spans="1:14" ht="19.5" customHeight="1" thickBot="1">
      <c r="A7" s="119">
        <v>1</v>
      </c>
      <c r="B7" s="52" t="str">
        <f>Rezultāti!B17</f>
        <v>Karīna Petrova</v>
      </c>
      <c r="C7" s="53" t="s">
        <v>39</v>
      </c>
      <c r="D7" s="54"/>
      <c r="E7" s="53">
        <v>241</v>
      </c>
      <c r="F7" s="26">
        <f>SUM(D7:E7)</f>
        <v>241</v>
      </c>
      <c r="G7" s="59"/>
    </row>
    <row r="8" spans="1:14" ht="19.5" customHeight="1" thickBot="1">
      <c r="A8" s="119">
        <v>2</v>
      </c>
      <c r="B8" s="52" t="str">
        <f>Rezultāti!B14</f>
        <v>Toms Pultraks</v>
      </c>
      <c r="C8" s="53" t="s">
        <v>44</v>
      </c>
      <c r="D8" s="54"/>
      <c r="E8" s="53">
        <v>230</v>
      </c>
      <c r="F8" s="26">
        <f>SUM(D8:E8)</f>
        <v>230</v>
      </c>
      <c r="G8" s="59"/>
    </row>
    <row r="9" spans="1:14" ht="19.5" customHeight="1" thickBot="1">
      <c r="A9" s="19">
        <v>3</v>
      </c>
      <c r="B9" s="52" t="str">
        <f>Rezultāti!B13</f>
        <v>Sergejs Ļeonovs</v>
      </c>
      <c r="C9" s="53" t="s">
        <v>42</v>
      </c>
      <c r="D9" s="54"/>
      <c r="E9" s="53">
        <v>213</v>
      </c>
      <c r="F9" s="26">
        <f>SUM(D9:E9)</f>
        <v>213</v>
      </c>
      <c r="G9" s="59"/>
    </row>
    <row r="10" spans="1:14" ht="19.5" customHeight="1" thickBot="1">
      <c r="A10" s="19">
        <v>4</v>
      </c>
      <c r="B10" s="52" t="str">
        <f>Rezultāti!B9</f>
        <v>Mārtiņš Vilnis</v>
      </c>
      <c r="C10" s="53" t="s">
        <v>49</v>
      </c>
      <c r="D10" s="54"/>
      <c r="E10" s="53">
        <v>212</v>
      </c>
      <c r="F10" s="26">
        <f>SUM(D10:E10)</f>
        <v>212</v>
      </c>
      <c r="G10" s="59"/>
    </row>
    <row r="11" spans="1:14" ht="16.5" thickBot="1">
      <c r="A11" s="19">
        <v>5</v>
      </c>
      <c r="B11" s="52" t="str">
        <f>Rezultāti!B21</f>
        <v>Valdis Skudra</v>
      </c>
      <c r="C11" s="53" t="s">
        <v>43</v>
      </c>
      <c r="D11" s="54"/>
      <c r="E11" s="53">
        <v>206</v>
      </c>
      <c r="F11" s="26">
        <f>SUM(D11:E11)</f>
        <v>206</v>
      </c>
      <c r="G11" s="59"/>
    </row>
    <row r="12" spans="1:14" ht="16.5" thickBot="1">
      <c r="A12" s="19">
        <v>6</v>
      </c>
      <c r="B12" s="52" t="str">
        <f>Rezultāti!B5</f>
        <v>Sergejs Meņšikovs</v>
      </c>
      <c r="C12" s="53" t="s">
        <v>40</v>
      </c>
      <c r="D12" s="54"/>
      <c r="E12" s="53">
        <v>196</v>
      </c>
      <c r="F12" s="26">
        <f>SUM(D12:E12)</f>
        <v>196</v>
      </c>
      <c r="G12" s="59"/>
    </row>
    <row r="13" spans="1:14" ht="16.5" thickBot="1">
      <c r="A13" s="19">
        <v>7</v>
      </c>
      <c r="B13" s="52" t="str">
        <f>Rezultāti!B18</f>
        <v>Edgars Vilnis</v>
      </c>
      <c r="C13" s="53" t="s">
        <v>87</v>
      </c>
      <c r="D13" s="54"/>
      <c r="E13" s="53">
        <v>165</v>
      </c>
      <c r="F13" s="26">
        <f>SUM(D13:E13)</f>
        <v>165</v>
      </c>
    </row>
    <row r="14" spans="1:14" ht="16.5" thickBot="1">
      <c r="A14" s="19">
        <v>8</v>
      </c>
      <c r="B14" s="52" t="str">
        <f>Rezultāti!B11</f>
        <v>Maksims Jefimovs</v>
      </c>
      <c r="C14" s="53" t="s">
        <v>41</v>
      </c>
      <c r="D14" s="54"/>
      <c r="E14" s="53">
        <v>147</v>
      </c>
      <c r="F14" s="26">
        <f>SUM(D14:E14)</f>
        <v>147</v>
      </c>
    </row>
  </sheetData>
  <sortState ref="B7:F14">
    <sortCondition descending="1" ref="F7:F14"/>
  </sortState>
  <mergeCells count="2">
    <mergeCell ref="A1:F1"/>
    <mergeCell ref="A2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2" zoomScale="80" zoomScaleNormal="80" workbookViewId="0">
      <selection activeCell="J7" sqref="J7"/>
    </sheetView>
  </sheetViews>
  <sheetFormatPr defaultRowHeight="20.25"/>
  <cols>
    <col min="1" max="1" width="9.140625" style="4"/>
    <col min="2" max="2" width="9.140625" style="5"/>
    <col min="3" max="3" width="26.7109375" style="5" bestFit="1" customWidth="1"/>
    <col min="4" max="4" width="10" style="5" customWidth="1" collapsed="1"/>
    <col min="5" max="5" width="11.5703125" style="5" bestFit="1" customWidth="1"/>
    <col min="6" max="6" width="13.28515625" style="5" customWidth="1"/>
    <col min="7" max="7" width="11" style="5" customWidth="1"/>
    <col min="8" max="8" width="9.140625" style="4"/>
    <col min="9" max="9" width="9.140625" style="61"/>
    <col min="10" max="10" width="22.5703125" style="4" bestFit="1" customWidth="1"/>
    <col min="11" max="16384" width="9.140625" style="4"/>
  </cols>
  <sheetData>
    <row r="1" spans="1:14" customFormat="1" ht="32.25" customHeight="1">
      <c r="A1" s="116" t="s">
        <v>32</v>
      </c>
      <c r="B1" s="116"/>
      <c r="C1" s="116"/>
      <c r="D1" s="116"/>
      <c r="E1" s="116"/>
      <c r="F1" s="116"/>
      <c r="G1" s="116"/>
      <c r="H1" s="116"/>
      <c r="I1" s="76"/>
      <c r="J1" s="70"/>
      <c r="K1" s="70"/>
      <c r="L1" s="70"/>
      <c r="M1" s="70"/>
      <c r="N1" s="70"/>
    </row>
    <row r="2" spans="1:14" customFormat="1" ht="12.75" customHeight="1">
      <c r="A2" s="115" t="s">
        <v>97</v>
      </c>
      <c r="B2" s="115"/>
      <c r="C2" s="115"/>
      <c r="D2" s="115"/>
      <c r="E2" s="115"/>
      <c r="F2" s="115"/>
      <c r="G2" s="115"/>
      <c r="H2" s="115"/>
      <c r="I2" s="77"/>
    </row>
    <row r="3" spans="1:14" customFormat="1" ht="18.75" customHeight="1">
      <c r="A3" s="115"/>
      <c r="B3" s="115"/>
      <c r="C3" s="115"/>
      <c r="D3" s="115"/>
      <c r="E3" s="115"/>
      <c r="F3" s="115"/>
      <c r="G3" s="115"/>
      <c r="H3" s="115"/>
      <c r="I3" s="77"/>
    </row>
    <row r="4" spans="1:14" ht="6.75" customHeight="1"/>
    <row r="5" spans="1:14">
      <c r="B5" s="75" t="s">
        <v>0</v>
      </c>
      <c r="C5" s="78" t="s">
        <v>34</v>
      </c>
      <c r="D5" s="75" t="s">
        <v>3</v>
      </c>
      <c r="E5" s="75" t="s">
        <v>35</v>
      </c>
      <c r="F5" s="75" t="s">
        <v>10</v>
      </c>
      <c r="G5" s="80" t="s">
        <v>36</v>
      </c>
      <c r="H5" s="118" t="s">
        <v>38</v>
      </c>
    </row>
    <row r="6" spans="1:14">
      <c r="B6" s="73">
        <v>1</v>
      </c>
      <c r="C6" s="103" t="str">
        <f>C12</f>
        <v>Vladimirs Pribiļevs</v>
      </c>
      <c r="D6" s="104">
        <v>0</v>
      </c>
      <c r="E6" s="104">
        <v>263</v>
      </c>
      <c r="F6" s="104">
        <f>E6+D6</f>
        <v>263</v>
      </c>
      <c r="G6" s="80">
        <v>8</v>
      </c>
      <c r="H6" s="118"/>
    </row>
    <row r="7" spans="1:14">
      <c r="B7" s="73">
        <v>2</v>
      </c>
      <c r="C7" s="105" t="str">
        <f>C11</f>
        <v>Artūrs Perepjolkins</v>
      </c>
      <c r="D7" s="106">
        <v>0</v>
      </c>
      <c r="E7" s="106">
        <v>245</v>
      </c>
      <c r="F7" s="71">
        <f>E7+D7</f>
        <v>245</v>
      </c>
      <c r="G7" s="80">
        <v>6</v>
      </c>
      <c r="H7" s="118"/>
    </row>
    <row r="8" spans="1:14">
      <c r="B8" s="73">
        <v>3</v>
      </c>
      <c r="C8" s="89" t="str">
        <f>'Rezultātu lapa'!B4</f>
        <v>Dmitrijs Dumcevs</v>
      </c>
      <c r="D8" s="121">
        <v>0</v>
      </c>
      <c r="E8" s="121">
        <v>230</v>
      </c>
      <c r="F8" s="71">
        <f>E8+D8</f>
        <v>230</v>
      </c>
      <c r="G8" s="82">
        <v>5</v>
      </c>
      <c r="H8" s="118"/>
    </row>
    <row r="9" spans="1:14">
      <c r="B9" s="72"/>
    </row>
    <row r="10" spans="1:14">
      <c r="B10" s="75" t="s">
        <v>0</v>
      </c>
      <c r="C10" s="78" t="s">
        <v>34</v>
      </c>
      <c r="D10" s="75" t="s">
        <v>3</v>
      </c>
      <c r="E10" s="75" t="s">
        <v>35</v>
      </c>
      <c r="F10" s="75" t="s">
        <v>10</v>
      </c>
      <c r="G10" s="81" t="s">
        <v>36</v>
      </c>
      <c r="H10" s="117" t="s">
        <v>38</v>
      </c>
    </row>
    <row r="11" spans="1:14">
      <c r="B11" s="73"/>
      <c r="C11" s="79" t="str">
        <f>C17</f>
        <v>Artūrs Perepjolkins</v>
      </c>
      <c r="D11" s="71">
        <v>0</v>
      </c>
      <c r="E11" s="71">
        <v>276</v>
      </c>
      <c r="F11" s="71">
        <f>E11+D11</f>
        <v>276</v>
      </c>
      <c r="G11" s="80">
        <v>6</v>
      </c>
      <c r="H11" s="117"/>
    </row>
    <row r="12" spans="1:14">
      <c r="B12" s="74"/>
      <c r="C12" s="79" t="str">
        <f>'Rezultātu lapa'!B5</f>
        <v>Vladimirs Pribiļevs</v>
      </c>
      <c r="D12" s="71">
        <v>0</v>
      </c>
      <c r="E12" s="71">
        <v>258</v>
      </c>
      <c r="F12" s="71">
        <f>E12+D12</f>
        <v>258</v>
      </c>
      <c r="G12" s="80">
        <v>5</v>
      </c>
      <c r="H12" s="117"/>
    </row>
    <row r="13" spans="1:14">
      <c r="B13" s="74">
        <v>4</v>
      </c>
      <c r="C13" s="79" t="str">
        <f>C19</f>
        <v>Karīna Petrova</v>
      </c>
      <c r="D13" s="71">
        <v>8</v>
      </c>
      <c r="E13" s="71">
        <v>232</v>
      </c>
      <c r="F13" s="71">
        <f>E13+D13</f>
        <v>240</v>
      </c>
      <c r="G13" s="80">
        <v>10</v>
      </c>
      <c r="H13" s="117"/>
    </row>
    <row r="14" spans="1:14">
      <c r="B14" s="74">
        <v>5</v>
      </c>
      <c r="C14" s="79" t="str">
        <f>C18</f>
        <v>Toms Pultraks</v>
      </c>
      <c r="D14" s="71">
        <v>0</v>
      </c>
      <c r="E14" s="71">
        <v>206</v>
      </c>
      <c r="F14" s="71">
        <f>E14+D14</f>
        <v>206</v>
      </c>
      <c r="G14" s="80">
        <v>8</v>
      </c>
      <c r="H14" s="117"/>
    </row>
    <row r="15" spans="1:14">
      <c r="B15" s="72"/>
    </row>
    <row r="16" spans="1:14">
      <c r="B16" s="75" t="s">
        <v>0</v>
      </c>
      <c r="C16" s="78" t="s">
        <v>34</v>
      </c>
      <c r="D16" s="75" t="s">
        <v>3</v>
      </c>
      <c r="E16" s="75" t="s">
        <v>35</v>
      </c>
      <c r="F16" s="75" t="s">
        <v>10</v>
      </c>
      <c r="G16" s="81" t="s">
        <v>36</v>
      </c>
      <c r="H16" s="117" t="s">
        <v>38</v>
      </c>
    </row>
    <row r="17" spans="2:8">
      <c r="B17" s="74"/>
      <c r="C17" s="79" t="str">
        <f>'Rezultātu lapa'!B8</f>
        <v>Artūrs Perepjolkins</v>
      </c>
      <c r="D17" s="71">
        <v>0</v>
      </c>
      <c r="E17" s="71">
        <v>254</v>
      </c>
      <c r="F17" s="71">
        <f>E17+D17</f>
        <v>254</v>
      </c>
      <c r="G17" s="80">
        <v>5</v>
      </c>
      <c r="H17" s="117"/>
    </row>
    <row r="18" spans="2:8">
      <c r="B18" s="74"/>
      <c r="C18" s="79" t="str">
        <f>Desperado!B8</f>
        <v>Toms Pultraks</v>
      </c>
      <c r="D18" s="71">
        <v>0</v>
      </c>
      <c r="E18" s="71">
        <v>253</v>
      </c>
      <c r="F18" s="71">
        <f>E18+D18</f>
        <v>253</v>
      </c>
      <c r="G18" s="80">
        <v>10</v>
      </c>
      <c r="H18" s="117"/>
    </row>
    <row r="19" spans="2:8">
      <c r="B19" s="74"/>
      <c r="C19" s="79" t="str">
        <f>Desperado!B7</f>
        <v>Karīna Petrova</v>
      </c>
      <c r="D19" s="71">
        <v>8</v>
      </c>
      <c r="E19" s="71">
        <v>238</v>
      </c>
      <c r="F19" s="71">
        <f>E19+D19</f>
        <v>246</v>
      </c>
      <c r="G19" s="80">
        <v>8</v>
      </c>
      <c r="H19" s="117"/>
    </row>
    <row r="20" spans="2:8">
      <c r="B20" s="74">
        <v>6</v>
      </c>
      <c r="C20" s="79" t="str">
        <f>'Rezultātu lapa'!B9</f>
        <v>Marija Tkačenko</v>
      </c>
      <c r="D20" s="71">
        <v>8</v>
      </c>
      <c r="E20" s="71">
        <v>207</v>
      </c>
      <c r="F20" s="71">
        <f>E20+D20</f>
        <v>215</v>
      </c>
      <c r="G20" s="80">
        <v>6</v>
      </c>
      <c r="H20" s="117"/>
    </row>
    <row r="21" spans="2:8">
      <c r="B21" s="74">
        <v>7</v>
      </c>
      <c r="C21" s="79" t="str">
        <f>'Rezultātu lapa'!B7</f>
        <v>Jurijs Dumcevs</v>
      </c>
      <c r="D21" s="71">
        <v>0</v>
      </c>
      <c r="E21" s="71">
        <v>209</v>
      </c>
      <c r="F21" s="71">
        <f>E21+D21</f>
        <v>209</v>
      </c>
      <c r="G21" s="80">
        <v>2</v>
      </c>
      <c r="H21" s="117"/>
    </row>
    <row r="22" spans="2:8">
      <c r="B22" s="74">
        <v>8</v>
      </c>
      <c r="C22" s="79" t="str">
        <f>'Rezultātu lapa'!B6</f>
        <v>Gints Aksiks</v>
      </c>
      <c r="D22" s="71">
        <v>0</v>
      </c>
      <c r="E22" s="106">
        <v>175</v>
      </c>
      <c r="F22" s="71">
        <f>E22+D22</f>
        <v>175</v>
      </c>
      <c r="G22" s="80">
        <v>1</v>
      </c>
      <c r="H22" s="117"/>
    </row>
  </sheetData>
  <sortState ref="C17:G22">
    <sortCondition descending="1" ref="F17:F22"/>
  </sortState>
  <mergeCells count="5">
    <mergeCell ref="A1:H1"/>
    <mergeCell ref="A2:H3"/>
    <mergeCell ref="H16:H22"/>
    <mergeCell ref="H10:H14"/>
    <mergeCell ref="H5:H8"/>
  </mergeCells>
  <phoneticPr fontId="11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C1" sqref="C1"/>
    </sheetView>
  </sheetViews>
  <sheetFormatPr defaultRowHeight="12.75"/>
  <cols>
    <col min="2" max="2" width="15.28515625" bestFit="1" customWidth="1"/>
    <col min="3" max="3" width="62.28515625" bestFit="1" customWidth="1"/>
  </cols>
  <sheetData>
    <row r="3" spans="2:3" ht="48" customHeight="1">
      <c r="B3" s="47" t="s">
        <v>29</v>
      </c>
      <c r="C3" s="47" t="s">
        <v>28</v>
      </c>
    </row>
    <row r="4" spans="2:3" ht="48" customHeight="1">
      <c r="B4" s="47" t="s">
        <v>27</v>
      </c>
      <c r="C4" s="50" t="str">
        <f>Fināls!C6</f>
        <v>Vladimirs Pribiļevs</v>
      </c>
    </row>
    <row r="5" spans="2:3" ht="48" customHeight="1">
      <c r="B5" s="47" t="s">
        <v>26</v>
      </c>
      <c r="C5" s="45" t="str">
        <f>Fināls!C7</f>
        <v>Artūrs Perepjolkins</v>
      </c>
    </row>
    <row r="6" spans="2:3" ht="48" customHeight="1">
      <c r="B6" s="47" t="s">
        <v>25</v>
      </c>
      <c r="C6" s="45" t="str">
        <f>Fināls!C8</f>
        <v>Dmitrijs Dumcevs</v>
      </c>
    </row>
    <row r="7" spans="2:3" ht="48" customHeight="1">
      <c r="B7" s="47" t="s">
        <v>24</v>
      </c>
      <c r="C7" s="45" t="str">
        <f>Fināls!C13</f>
        <v>Karīna Petrova</v>
      </c>
    </row>
    <row r="8" spans="2:3" ht="48" customHeight="1">
      <c r="B8" s="47" t="s">
        <v>23</v>
      </c>
      <c r="C8" s="45" t="str">
        <f>Fināls!C14</f>
        <v>Toms Pultraks</v>
      </c>
    </row>
    <row r="9" spans="2:3" ht="48" customHeight="1">
      <c r="B9" s="47" t="s">
        <v>22</v>
      </c>
      <c r="C9" s="45" t="str">
        <f>Fināls!C20</f>
        <v>Marija Tkačenko</v>
      </c>
    </row>
    <row r="10" spans="2:3" ht="48" customHeight="1">
      <c r="B10" s="47" t="s">
        <v>21</v>
      </c>
      <c r="C10" s="45" t="str">
        <f>Fināls!C21</f>
        <v>Jurijs Dumcevs</v>
      </c>
    </row>
    <row r="11" spans="2:3" ht="48" customHeight="1">
      <c r="B11" s="47" t="s">
        <v>20</v>
      </c>
      <c r="C11" s="45" t="str">
        <f>Fināls!C22</f>
        <v>Gints Aksiks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Rezultātu lapa</vt:lpstr>
      <vt:lpstr>Rezultāti</vt:lpstr>
      <vt:lpstr>Last Chance</vt:lpstr>
      <vt:lpstr>Desperado</vt:lpstr>
      <vt:lpstr>Fināls</vt:lpstr>
      <vt:lpstr>Final Standing</vt:lpstr>
      <vt:lpstr>Rezultāti!Область_печати</vt:lpstr>
      <vt:lpstr>'Rezultātu lapa'!Область_печати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User</cp:lastModifiedBy>
  <cp:lastPrinted>2014-02-01T09:55:19Z</cp:lastPrinted>
  <dcterms:created xsi:type="dcterms:W3CDTF">2002-11-28T11:40:37Z</dcterms:created>
  <dcterms:modified xsi:type="dcterms:W3CDTF">2016-06-12T12:23:51Z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