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vikins\Downloads\"/>
    </mc:Choice>
  </mc:AlternateContent>
  <bookViews>
    <workbookView xWindow="0" yWindow="0" windowWidth="19200" windowHeight="10860" tabRatio="795" activeTab="1"/>
  </bookViews>
  <sheets>
    <sheet name="Finansi" sheetId="111" r:id="rId1"/>
    <sheet name="Reitings" sheetId="102" r:id="rId2"/>
    <sheet name="1M_Bowlero 2017" sheetId="128" r:id="rId3"/>
    <sheet name="AMF17" sheetId="127" r:id="rId4"/>
    <sheet name="LMS2017" sheetId="126" r:id="rId5"/>
    <sheet name="5_Zelta Meistars" sheetId="125" r:id="rId6"/>
    <sheet name="4_ LABA Meistars" sheetId="124" r:id="rId7"/>
    <sheet name="3_TOSS Meistars" sheetId="123" r:id="rId8"/>
    <sheet name="2_A-Z Meistars" sheetId="122" r:id="rId9"/>
    <sheet name="1_Bowlero Meistars 2016" sheetId="121" r:id="rId10"/>
    <sheet name="AMF16" sheetId="120" r:id="rId11"/>
  </sheets>
  <definedNames>
    <definedName name="_xlnm._FilterDatabase" localSheetId="1" hidden="1">Reitings!$A$61:$R$113</definedName>
    <definedName name="_xlnm.Print_Area" localSheetId="2">'1M_Bowlero 2017'!$A$1:$G$41</definedName>
    <definedName name="_xlnm.Print_Area" localSheetId="1">Reitings!$A$1:$R$113</definedName>
    <definedName name="_xlnm.Print_Titles" localSheetId="0">Finansi!$1:$2</definedName>
    <definedName name="_xlnm.Print_Titles" localSheetId="1">Reitings!$3:$4</definedName>
  </definedNames>
  <calcPr calcId="162913"/>
</workbook>
</file>

<file path=xl/calcChain.xml><?xml version="1.0" encoding="utf-8"?>
<calcChain xmlns="http://schemas.openxmlformats.org/spreadsheetml/2006/main">
  <c r="H113" i="102" l="1"/>
  <c r="H112" i="102"/>
  <c r="H111" i="102"/>
  <c r="H110" i="102"/>
  <c r="H109" i="102"/>
  <c r="H108" i="102"/>
  <c r="H107" i="102"/>
  <c r="H106" i="102"/>
  <c r="H105" i="102"/>
  <c r="H103" i="102"/>
  <c r="I113" i="102"/>
  <c r="I112" i="102"/>
  <c r="I111" i="102"/>
  <c r="I110" i="102"/>
  <c r="I109" i="102"/>
  <c r="I108" i="102"/>
  <c r="I107" i="102"/>
  <c r="I106" i="102"/>
  <c r="I103" i="102"/>
  <c r="I105" i="102"/>
  <c r="I102" i="102"/>
  <c r="I100" i="102"/>
  <c r="I97" i="102"/>
  <c r="H77" i="102"/>
  <c r="H76" i="102"/>
  <c r="H75" i="102"/>
  <c r="H74" i="102"/>
  <c r="H73" i="102"/>
  <c r="H72" i="102"/>
  <c r="H71" i="102"/>
  <c r="H70" i="102"/>
  <c r="H69" i="102"/>
  <c r="H68" i="102"/>
  <c r="H67" i="102"/>
  <c r="H66" i="102"/>
  <c r="H65" i="102"/>
  <c r="H64" i="102"/>
  <c r="I69" i="102"/>
  <c r="I63" i="102"/>
  <c r="I77" i="102"/>
  <c r="I74" i="102"/>
  <c r="I71" i="102"/>
  <c r="I76" i="102"/>
  <c r="I62" i="102"/>
  <c r="I70" i="102"/>
  <c r="I66" i="102"/>
  <c r="I65" i="102"/>
  <c r="I64" i="102"/>
  <c r="I67" i="102"/>
  <c r="I73" i="102"/>
  <c r="I75" i="102"/>
  <c r="I68" i="102"/>
  <c r="I72" i="102"/>
  <c r="H9" i="102"/>
  <c r="U9" i="102" s="1"/>
  <c r="H13" i="102"/>
  <c r="U13" i="102" s="1"/>
  <c r="H12" i="102"/>
  <c r="U12" i="102" s="1"/>
  <c r="H11" i="102"/>
  <c r="U11" i="102" s="1"/>
  <c r="H10" i="102"/>
  <c r="U10" i="102" s="1"/>
  <c r="H57" i="102"/>
  <c r="U57" i="102" s="1"/>
  <c r="H56" i="102"/>
  <c r="U56" i="102" s="1"/>
  <c r="H55" i="102"/>
  <c r="U55" i="102" s="1"/>
  <c r="H54" i="102"/>
  <c r="U54" i="102" s="1"/>
  <c r="H53" i="102"/>
  <c r="U53" i="102" s="1"/>
  <c r="H52" i="102"/>
  <c r="U52" i="102" s="1"/>
  <c r="H51" i="102"/>
  <c r="U51" i="102" s="1"/>
  <c r="H50" i="102"/>
  <c r="U50" i="102" s="1"/>
  <c r="H49" i="102"/>
  <c r="U49" i="102" s="1"/>
  <c r="H48" i="102"/>
  <c r="U48" i="102" s="1"/>
  <c r="H47" i="102"/>
  <c r="U47" i="102" s="1"/>
  <c r="H46" i="102"/>
  <c r="U46" i="102" s="1"/>
  <c r="H45" i="102"/>
  <c r="U45" i="102" s="1"/>
  <c r="H44" i="102"/>
  <c r="U44" i="102" s="1"/>
  <c r="H43" i="102"/>
  <c r="U43" i="102" s="1"/>
  <c r="H42" i="102"/>
  <c r="U42" i="102" s="1"/>
  <c r="H41" i="102"/>
  <c r="U41" i="102" s="1"/>
  <c r="H40" i="102"/>
  <c r="U40" i="102" s="1"/>
  <c r="H39" i="102"/>
  <c r="U39" i="102" s="1"/>
  <c r="H38" i="102"/>
  <c r="U38" i="102" s="1"/>
  <c r="H37" i="102"/>
  <c r="U37" i="102" s="1"/>
  <c r="H36" i="102"/>
  <c r="U36" i="102" s="1"/>
  <c r="H35" i="102"/>
  <c r="U35" i="102" s="1"/>
  <c r="H34" i="102"/>
  <c r="U34" i="102" s="1"/>
  <c r="H33" i="102"/>
  <c r="U33" i="102" s="1"/>
  <c r="H32" i="102"/>
  <c r="U32" i="102" s="1"/>
  <c r="H31" i="102"/>
  <c r="U31" i="102" s="1"/>
  <c r="H30" i="102"/>
  <c r="U30" i="102" s="1"/>
  <c r="H29" i="102"/>
  <c r="U29" i="102" s="1"/>
  <c r="H28" i="102"/>
  <c r="U28" i="102" s="1"/>
  <c r="H27" i="102"/>
  <c r="U27" i="102" s="1"/>
  <c r="H26" i="102"/>
  <c r="U26" i="102" s="1"/>
  <c r="H24" i="102"/>
  <c r="U24" i="102" s="1"/>
  <c r="H22" i="102"/>
  <c r="U22" i="102" s="1"/>
  <c r="H21" i="102"/>
  <c r="U21" i="102" s="1"/>
  <c r="H58" i="102"/>
  <c r="U58" i="102" s="1"/>
  <c r="I21" i="102"/>
  <c r="I26" i="102"/>
  <c r="I37" i="102"/>
  <c r="I10" i="102"/>
  <c r="I39" i="102"/>
  <c r="I32" i="102"/>
  <c r="I38" i="102"/>
  <c r="I35" i="102"/>
  <c r="I11" i="102"/>
  <c r="I48" i="102"/>
  <c r="I18" i="102"/>
  <c r="I17" i="102"/>
  <c r="I40" i="102"/>
  <c r="I31" i="102"/>
  <c r="I47" i="102"/>
  <c r="I54" i="102"/>
  <c r="I25" i="102"/>
  <c r="I16" i="102"/>
  <c r="I52" i="102"/>
  <c r="I14" i="102"/>
  <c r="I5" i="102"/>
  <c r="I23" i="102"/>
  <c r="I50" i="102"/>
  <c r="I30" i="102"/>
  <c r="I15" i="102"/>
  <c r="I20" i="102"/>
  <c r="I51" i="102"/>
  <c r="I46" i="102"/>
  <c r="I57" i="102"/>
  <c r="I29" i="102"/>
  <c r="I53" i="102"/>
  <c r="I45" i="102"/>
  <c r="I24" i="102"/>
  <c r="I56" i="102"/>
  <c r="I9" i="102"/>
  <c r="I44" i="102"/>
  <c r="I13" i="102"/>
  <c r="I8" i="102"/>
  <c r="I34" i="102"/>
  <c r="I41" i="102"/>
  <c r="I19" i="102"/>
  <c r="I55" i="102"/>
  <c r="I58" i="102"/>
  <c r="I7" i="102"/>
  <c r="I6" i="102"/>
  <c r="I27" i="102"/>
  <c r="I12" i="102"/>
  <c r="I49" i="102"/>
  <c r="I36" i="102"/>
  <c r="I43" i="102"/>
  <c r="I28" i="102"/>
  <c r="I22" i="102"/>
  <c r="I42" i="102"/>
  <c r="I33" i="102"/>
  <c r="I82" i="102"/>
  <c r="I83" i="102"/>
  <c r="I84" i="102"/>
  <c r="I86" i="102"/>
  <c r="I89" i="102"/>
  <c r="I90" i="102"/>
  <c r="I91" i="102"/>
  <c r="I92" i="102"/>
  <c r="I93" i="102"/>
  <c r="I81" i="102"/>
  <c r="V7" i="128" l="1"/>
  <c r="V8" i="128"/>
  <c r="V9" i="128"/>
  <c r="V10" i="128"/>
  <c r="V11" i="128"/>
  <c r="V12" i="128"/>
  <c r="V13" i="128"/>
  <c r="V6" i="128"/>
  <c r="H62" i="102"/>
  <c r="H102" i="102" l="1"/>
  <c r="H100" i="102"/>
  <c r="H97" i="102"/>
  <c r="W104" i="102"/>
  <c r="W103" i="102"/>
  <c r="W102" i="102"/>
  <c r="W101" i="102"/>
  <c r="W100" i="102"/>
  <c r="W99" i="102"/>
  <c r="W98" i="102"/>
  <c r="W97" i="102"/>
  <c r="H93" i="102"/>
  <c r="H92" i="102"/>
  <c r="H91" i="102"/>
  <c r="H90" i="102"/>
  <c r="H89" i="102"/>
  <c r="H86" i="102"/>
  <c r="H84" i="102"/>
  <c r="H83" i="102"/>
  <c r="H81" i="102"/>
  <c r="H82" i="102"/>
  <c r="W82" i="102"/>
  <c r="W83" i="102"/>
  <c r="W84" i="102"/>
  <c r="W81" i="102"/>
  <c r="H25" i="102"/>
  <c r="U25" i="102" s="1"/>
  <c r="H23" i="102"/>
  <c r="U23" i="102" s="1"/>
  <c r="H20" i="102"/>
  <c r="U20" i="102" s="1"/>
  <c r="H18" i="102"/>
  <c r="U18" i="102" s="1"/>
  <c r="H19" i="102"/>
  <c r="U19" i="102" s="1"/>
  <c r="H16" i="102"/>
  <c r="U16" i="102" s="1"/>
  <c r="H17" i="102"/>
  <c r="U17" i="102" s="1"/>
  <c r="H14" i="102"/>
  <c r="U14" i="102" s="1"/>
  <c r="H8" i="102"/>
  <c r="U8" i="102" s="1"/>
  <c r="H5" i="102"/>
  <c r="U5" i="102" s="1"/>
  <c r="H7" i="102"/>
  <c r="U7" i="102" s="1"/>
  <c r="H6" i="102"/>
  <c r="U6" i="102" s="1"/>
  <c r="H15" i="102"/>
  <c r="U15" i="102" s="1"/>
  <c r="H63" i="102"/>
  <c r="B41" i="128"/>
  <c r="B40" i="128"/>
  <c r="B39" i="128"/>
  <c r="B38" i="128"/>
  <c r="B37" i="128"/>
  <c r="B36" i="128"/>
  <c r="B35" i="128"/>
  <c r="B34" i="128"/>
  <c r="B33" i="128"/>
  <c r="B32" i="128"/>
  <c r="B31" i="128"/>
  <c r="B30" i="128"/>
  <c r="B29" i="128"/>
  <c r="B28" i="128"/>
  <c r="B27" i="128"/>
  <c r="B26" i="128"/>
  <c r="B25" i="128"/>
  <c r="B24" i="128"/>
  <c r="B23" i="128"/>
  <c r="B22" i="128"/>
  <c r="B21" i="128"/>
  <c r="B20" i="128"/>
  <c r="B19" i="128"/>
  <c r="B18" i="128"/>
  <c r="B17" i="128"/>
  <c r="B16" i="128"/>
  <c r="B15" i="128"/>
  <c r="B14" i="128"/>
  <c r="F113" i="102" l="1"/>
  <c r="F112" i="102"/>
  <c r="F111" i="102"/>
  <c r="F110" i="102"/>
  <c r="F109" i="102"/>
  <c r="F108" i="102"/>
  <c r="F107" i="102"/>
  <c r="F106" i="102"/>
  <c r="F100" i="102"/>
  <c r="F99" i="102"/>
  <c r="F98" i="102"/>
  <c r="F97" i="102"/>
  <c r="F93" i="102"/>
  <c r="F92" i="102"/>
  <c r="F91" i="102"/>
  <c r="F90" i="102"/>
  <c r="F89" i="102"/>
  <c r="F88" i="102"/>
  <c r="F87" i="102"/>
  <c r="F86" i="102"/>
  <c r="F84" i="102"/>
  <c r="F83" i="102"/>
  <c r="F81" i="102"/>
  <c r="F82" i="102"/>
  <c r="F57" i="102"/>
  <c r="F56" i="102"/>
  <c r="F55" i="102"/>
  <c r="F54" i="102"/>
  <c r="F53" i="102"/>
  <c r="F52" i="102"/>
  <c r="F41" i="102"/>
  <c r="F39" i="102"/>
  <c r="F49" i="102"/>
  <c r="F50" i="102"/>
  <c r="F48" i="102"/>
  <c r="F47" i="102"/>
  <c r="F46" i="102"/>
  <c r="F45" i="102"/>
  <c r="F44" i="102"/>
  <c r="F38" i="102"/>
  <c r="F43" i="102"/>
  <c r="F42" i="102"/>
  <c r="F40" i="102"/>
  <c r="F37" i="102"/>
  <c r="F36" i="102"/>
  <c r="F34" i="102"/>
  <c r="F58" i="102"/>
  <c r="F29" i="102"/>
  <c r="F31" i="102"/>
  <c r="F33" i="102"/>
  <c r="F32" i="102"/>
  <c r="F26" i="102"/>
  <c r="F27" i="102"/>
  <c r="F35" i="102"/>
  <c r="F28" i="102"/>
  <c r="F24" i="102"/>
  <c r="F22" i="102"/>
  <c r="F25" i="102"/>
  <c r="F23" i="102"/>
  <c r="F20" i="102"/>
  <c r="F30" i="102"/>
  <c r="F18" i="102"/>
  <c r="F21" i="102"/>
  <c r="F16" i="102"/>
  <c r="F9" i="102"/>
  <c r="F19" i="102"/>
  <c r="F17" i="102"/>
  <c r="F15" i="102"/>
  <c r="F13" i="102"/>
  <c r="F14" i="102"/>
  <c r="F12" i="102"/>
  <c r="F10" i="102"/>
  <c r="F8" i="102"/>
  <c r="F11" i="102"/>
  <c r="F6" i="102"/>
  <c r="F5" i="102"/>
  <c r="F7" i="102"/>
  <c r="F74" i="102"/>
  <c r="F73" i="102"/>
  <c r="F72" i="102"/>
  <c r="F69" i="102"/>
  <c r="F75" i="102"/>
  <c r="F76" i="102"/>
  <c r="F71" i="102"/>
  <c r="F70" i="102"/>
  <c r="F77" i="102"/>
  <c r="F68" i="102"/>
  <c r="F67" i="102"/>
  <c r="F65" i="102"/>
  <c r="F66" i="102"/>
  <c r="F64" i="102"/>
  <c r="F63" i="102"/>
  <c r="F62" i="102"/>
  <c r="J4" i="111" l="1"/>
  <c r="I4" i="111"/>
  <c r="H8" i="111" l="1"/>
  <c r="H7" i="111"/>
  <c r="H6" i="111"/>
  <c r="H5" i="111"/>
  <c r="H4" i="111"/>
  <c r="E8" i="111"/>
  <c r="E7" i="111"/>
  <c r="E6" i="111"/>
  <c r="E5" i="111"/>
  <c r="E4" i="111"/>
  <c r="B7" i="128"/>
  <c r="B8" i="128"/>
  <c r="B9" i="128"/>
  <c r="B10" i="128"/>
  <c r="B5" i="128"/>
  <c r="B13" i="128"/>
  <c r="B6" i="128"/>
  <c r="K99" i="102" l="1"/>
  <c r="K98" i="102"/>
  <c r="I98" i="102" s="1"/>
  <c r="K87" i="102"/>
  <c r="L7" i="111"/>
  <c r="K6" i="111"/>
  <c r="M6" i="111" s="1"/>
  <c r="K7" i="111"/>
  <c r="N7" i="111" s="1"/>
  <c r="K5" i="111"/>
  <c r="N5" i="111" s="1"/>
  <c r="B26" i="127"/>
  <c r="B28" i="127"/>
  <c r="B30" i="127"/>
  <c r="B22" i="127"/>
  <c r="B33" i="127"/>
  <c r="B20" i="127"/>
  <c r="B27" i="127"/>
  <c r="B14" i="127"/>
  <c r="B25" i="127"/>
  <c r="B15" i="127"/>
  <c r="B18" i="127"/>
  <c r="B29" i="127"/>
  <c r="B17" i="127"/>
  <c r="B21" i="127"/>
  <c r="B32" i="127"/>
  <c r="B23" i="127"/>
  <c r="B31" i="127"/>
  <c r="B11" i="127"/>
  <c r="B12" i="127"/>
  <c r="B24" i="127"/>
  <c r="B16" i="127"/>
  <c r="B19" i="127"/>
  <c r="B13" i="127"/>
  <c r="B8" i="127"/>
  <c r="B7" i="127"/>
  <c r="B6" i="127"/>
  <c r="B5" i="127"/>
  <c r="H98" i="102" l="1"/>
  <c r="L5" i="111"/>
  <c r="N6" i="111"/>
  <c r="L6" i="111"/>
  <c r="M5" i="111"/>
  <c r="M7" i="111"/>
  <c r="L87" i="102"/>
  <c r="I87" i="102" s="1"/>
  <c r="L88" i="102"/>
  <c r="I88" i="102" s="1"/>
  <c r="H87" i="102" l="1"/>
  <c r="H88" i="102"/>
  <c r="B57" i="126"/>
  <c r="B58" i="126"/>
  <c r="B60" i="126"/>
  <c r="B61" i="126"/>
  <c r="B63" i="126"/>
  <c r="B13" i="126"/>
  <c r="B54" i="126" l="1"/>
  <c r="B55" i="126"/>
  <c r="B56" i="126"/>
  <c r="B35" i="126"/>
  <c r="B51" i="126"/>
  <c r="B37" i="126"/>
  <c r="B38" i="126"/>
  <c r="B39" i="126"/>
  <c r="B40" i="126"/>
  <c r="B41" i="126"/>
  <c r="B42" i="126"/>
  <c r="B43" i="126"/>
  <c r="B44" i="126"/>
  <c r="B45" i="126"/>
  <c r="B46" i="126"/>
  <c r="B48" i="126"/>
  <c r="B49" i="126"/>
  <c r="B50" i="126"/>
  <c r="B52" i="126"/>
  <c r="B53" i="126"/>
  <c r="B8" i="126"/>
  <c r="B6" i="126"/>
  <c r="B10" i="126"/>
  <c r="B14" i="126"/>
  <c r="B15" i="126"/>
  <c r="B16" i="126"/>
  <c r="B7" i="126"/>
  <c r="B17" i="126"/>
  <c r="B12" i="126"/>
  <c r="B9" i="126"/>
  <c r="B11" i="126"/>
  <c r="B36" i="126"/>
  <c r="B59" i="126"/>
  <c r="B62" i="126"/>
  <c r="B47" i="126"/>
  <c r="B34" i="126"/>
  <c r="B32" i="126"/>
  <c r="B33" i="126"/>
  <c r="B31" i="126"/>
  <c r="B30" i="126"/>
  <c r="B29" i="126"/>
  <c r="B28" i="126"/>
  <c r="B27" i="126"/>
  <c r="B23" i="126"/>
  <c r="B26" i="126"/>
  <c r="B22" i="126"/>
  <c r="B24" i="126"/>
  <c r="B21" i="126"/>
  <c r="B20" i="126"/>
  <c r="B25" i="126"/>
  <c r="B5" i="126"/>
  <c r="B24" i="125" l="1"/>
  <c r="B25" i="125"/>
  <c r="B14" i="125"/>
  <c r="B20" i="125"/>
  <c r="B18" i="125"/>
  <c r="B22" i="125"/>
  <c r="B29" i="125"/>
  <c r="B28" i="125"/>
  <c r="B26" i="125"/>
  <c r="B16" i="125"/>
  <c r="B27" i="125"/>
  <c r="B19" i="125"/>
  <c r="B13" i="125"/>
  <c r="B17" i="125"/>
  <c r="B23" i="125"/>
  <c r="B12" i="125"/>
  <c r="B15" i="125"/>
  <c r="B30" i="125"/>
  <c r="B21" i="125"/>
  <c r="B9" i="125"/>
  <c r="B7" i="125"/>
  <c r="B8" i="125"/>
  <c r="B6" i="125"/>
  <c r="B5" i="125"/>
  <c r="B27" i="124" l="1"/>
  <c r="B23" i="124"/>
  <c r="B25" i="124"/>
  <c r="B30" i="124"/>
  <c r="B34" i="124"/>
  <c r="B40" i="124"/>
  <c r="B41" i="124"/>
  <c r="B43" i="124"/>
  <c r="B31" i="124"/>
  <c r="B9" i="124"/>
  <c r="B10" i="124"/>
  <c r="B42" i="124"/>
  <c r="B33" i="124"/>
  <c r="B35" i="124"/>
  <c r="B32" i="124"/>
  <c r="B29" i="124"/>
  <c r="B39" i="124"/>
  <c r="B19" i="124"/>
  <c r="B37" i="124"/>
  <c r="B20" i="124"/>
  <c r="B28" i="124"/>
  <c r="B18" i="124"/>
  <c r="B36" i="124"/>
  <c r="B13" i="124"/>
  <c r="B24" i="124"/>
  <c r="B38" i="124"/>
  <c r="B26" i="124"/>
  <c r="B21" i="124"/>
  <c r="B22" i="124"/>
  <c r="B17" i="124"/>
  <c r="B15" i="124"/>
  <c r="B14" i="124"/>
  <c r="B16" i="124"/>
  <c r="B7" i="124"/>
  <c r="B8" i="124"/>
  <c r="B6" i="124"/>
  <c r="B5" i="124"/>
  <c r="O104" i="102" l="1"/>
  <c r="B24" i="123"/>
  <c r="B20" i="123"/>
  <c r="B25" i="123"/>
  <c r="B31" i="123"/>
  <c r="B27" i="123"/>
  <c r="B13" i="123"/>
  <c r="B17" i="123"/>
  <c r="B23" i="123"/>
  <c r="B12" i="123"/>
  <c r="B19" i="123"/>
  <c r="B32" i="123"/>
  <c r="B18" i="123"/>
  <c r="B30" i="123"/>
  <c r="B15" i="123"/>
  <c r="B14" i="123"/>
  <c r="B28" i="123"/>
  <c r="B11" i="123"/>
  <c r="B29" i="123"/>
  <c r="B22" i="123"/>
  <c r="B21" i="123"/>
  <c r="B16" i="123"/>
  <c r="B26" i="123"/>
  <c r="B7" i="123"/>
  <c r="B8" i="123"/>
  <c r="B6" i="123"/>
  <c r="B5" i="123"/>
  <c r="H104" i="102" l="1"/>
  <c r="I104" i="102"/>
  <c r="B15" i="122"/>
  <c r="P101" i="102" l="1"/>
  <c r="I101" i="102" s="1"/>
  <c r="P99" i="102"/>
  <c r="I99" i="102" s="1"/>
  <c r="H99" i="102" l="1"/>
  <c r="H101" i="102"/>
  <c r="B30" i="122"/>
  <c r="B23" i="122"/>
  <c r="B21" i="122"/>
  <c r="B20" i="122"/>
  <c r="B29" i="122"/>
  <c r="B25" i="122"/>
  <c r="B22" i="122"/>
  <c r="B18" i="122"/>
  <c r="B17" i="122"/>
  <c r="B24" i="122"/>
  <c r="B11" i="122"/>
  <c r="B13" i="122"/>
  <c r="B31" i="122"/>
  <c r="B28" i="122"/>
  <c r="B19" i="122"/>
  <c r="B27" i="122"/>
  <c r="B12" i="122"/>
  <c r="B14" i="122"/>
  <c r="B16" i="122"/>
  <c r="B26" i="122"/>
  <c r="B8" i="122"/>
  <c r="B6" i="122"/>
  <c r="B7" i="122"/>
  <c r="B5" i="122"/>
  <c r="K4" i="111" l="1"/>
  <c r="R101" i="102" l="1"/>
  <c r="R100" i="102"/>
  <c r="R99" i="102"/>
  <c r="B28" i="121" l="1"/>
  <c r="B21" i="121"/>
  <c r="B25" i="121"/>
  <c r="B27" i="121"/>
  <c r="B18" i="121"/>
  <c r="B30" i="121"/>
  <c r="B17" i="121"/>
  <c r="B29" i="121"/>
  <c r="B19" i="121"/>
  <c r="B23" i="121"/>
  <c r="B26" i="121"/>
  <c r="B16" i="121"/>
  <c r="B14" i="121"/>
  <c r="B20" i="121"/>
  <c r="B22" i="121"/>
  <c r="B13" i="121"/>
  <c r="B12" i="121"/>
  <c r="B24" i="121"/>
  <c r="B15" i="121"/>
  <c r="B6" i="121"/>
  <c r="B7" i="121"/>
  <c r="B9" i="121"/>
  <c r="B8" i="121"/>
  <c r="B5" i="121"/>
  <c r="B9" i="120" l="1"/>
  <c r="B15" i="120"/>
  <c r="B30" i="120"/>
  <c r="B27" i="120"/>
  <c r="B20" i="120"/>
  <c r="B22" i="120"/>
  <c r="B28" i="120"/>
  <c r="B18" i="120"/>
  <c r="B19" i="120"/>
  <c r="B25" i="120"/>
  <c r="B17" i="120"/>
  <c r="B29" i="120"/>
  <c r="B14" i="120"/>
  <c r="B13" i="120"/>
  <c r="B24" i="120"/>
  <c r="B26" i="120"/>
  <c r="B23" i="120"/>
  <c r="B21" i="120"/>
  <c r="B16" i="120"/>
  <c r="B12" i="120"/>
  <c r="B8" i="120"/>
  <c r="B7" i="120"/>
  <c r="B6" i="120"/>
  <c r="B5" i="120"/>
  <c r="K8" i="111" l="1"/>
  <c r="N8" i="111" s="1"/>
  <c r="N4" i="111" l="1"/>
  <c r="M8" i="111"/>
  <c r="L8" i="111"/>
  <c r="L4" i="111"/>
  <c r="N9" i="111" l="1"/>
  <c r="L9" i="111"/>
  <c r="M4" i="111" l="1"/>
  <c r="M9" i="111" s="1"/>
  <c r="C9" i="111"/>
  <c r="D9" i="111"/>
  <c r="E9" i="111"/>
  <c r="F9" i="111"/>
  <c r="G9" i="111"/>
  <c r="H9" i="111"/>
  <c r="I9" i="111"/>
  <c r="J9" i="111"/>
  <c r="K9" i="111" l="1"/>
</calcChain>
</file>

<file path=xl/sharedStrings.xml><?xml version="1.0" encoding="utf-8"?>
<sst xmlns="http://schemas.openxmlformats.org/spreadsheetml/2006/main" count="1708" uniqueCount="260">
  <si>
    <t>P</t>
  </si>
  <si>
    <t>A-Z Boulings</t>
  </si>
  <si>
    <t>Ten Pin</t>
  </si>
  <si>
    <t>Zelta Prizma</t>
  </si>
  <si>
    <t>Klubs</t>
  </si>
  <si>
    <t>Artūrs</t>
  </si>
  <si>
    <t>Julians</t>
  </si>
  <si>
    <t>Andis</t>
  </si>
  <si>
    <t>Jurijs</t>
  </si>
  <si>
    <t>Ļevikins</t>
  </si>
  <si>
    <t>Visockis</t>
  </si>
  <si>
    <t>Raimonds</t>
  </si>
  <si>
    <t>Cimdiņš</t>
  </si>
  <si>
    <t>Pēteris</t>
  </si>
  <si>
    <t>Zemītis</t>
  </si>
  <si>
    <t>Vinters</t>
  </si>
  <si>
    <t>Ivars</t>
  </si>
  <si>
    <t>Vārds</t>
  </si>
  <si>
    <t>Kungi</t>
  </si>
  <si>
    <t>Dāmas</t>
  </si>
  <si>
    <t>Uzvārds</t>
  </si>
  <si>
    <t>Fināl punkti</t>
  </si>
  <si>
    <t>Kvalif. punkti</t>
  </si>
  <si>
    <t>Poz.</t>
  </si>
  <si>
    <t>Marija</t>
  </si>
  <si>
    <t>Tkačenko</t>
  </si>
  <si>
    <t>TenPin</t>
  </si>
  <si>
    <t>Elizabete</t>
  </si>
  <si>
    <t>Jānis</t>
  </si>
  <si>
    <t>Dārziņš</t>
  </si>
  <si>
    <t>Nikolajs</t>
  </si>
  <si>
    <t>sp. Kungi</t>
  </si>
  <si>
    <t>sp. Dāmas</t>
  </si>
  <si>
    <t>sp. kopa</t>
  </si>
  <si>
    <t>R1</t>
  </si>
  <si>
    <t>R2</t>
  </si>
  <si>
    <t>R3</t>
  </si>
  <si>
    <t>R4</t>
  </si>
  <si>
    <t>R5</t>
  </si>
  <si>
    <t>kopa</t>
  </si>
  <si>
    <t>Sproģis</t>
  </si>
  <si>
    <t>Dzalbs</t>
  </si>
  <si>
    <t>DM</t>
  </si>
  <si>
    <t>iemaksas  Kungi</t>
  </si>
  <si>
    <t>iemaksas Dāmas</t>
  </si>
  <si>
    <t>kopā iemaksas</t>
  </si>
  <si>
    <t>Balvu fonds</t>
  </si>
  <si>
    <t>Organizātoriem</t>
  </si>
  <si>
    <t>Veronika</t>
  </si>
  <si>
    <t>Hudjakova</t>
  </si>
  <si>
    <t xml:space="preserve">Arvils </t>
  </si>
  <si>
    <t>Ovčiņņikovs</t>
  </si>
  <si>
    <t>Gorina</t>
  </si>
  <si>
    <t>Reina</t>
  </si>
  <si>
    <t>Smikarsta</t>
  </si>
  <si>
    <t>LABA</t>
  </si>
  <si>
    <t>Kop. Punkti</t>
  </si>
  <si>
    <t>Tatjana</t>
  </si>
  <si>
    <t>Kožemjakina</t>
  </si>
  <si>
    <t>Perepjolkins</t>
  </si>
  <si>
    <t>Daniels</t>
  </si>
  <si>
    <t>Vēzis</t>
  </si>
  <si>
    <t>Mārtiņš</t>
  </si>
  <si>
    <t>Vilnis</t>
  </si>
  <si>
    <t>Ints</t>
  </si>
  <si>
    <t>Krievkalns</t>
  </si>
  <si>
    <t>Dumcevs</t>
  </si>
  <si>
    <t>Artemijs</t>
  </si>
  <si>
    <t>Hudjakovs</t>
  </si>
  <si>
    <t>Toms</t>
  </si>
  <si>
    <t>Pultraks</t>
  </si>
  <si>
    <t>Vladimirs</t>
  </si>
  <si>
    <t>-</t>
  </si>
  <si>
    <t>Grand Fināls</t>
  </si>
  <si>
    <t>Kopā maiņas dāmas</t>
  </si>
  <si>
    <t>Kopā maiņas kungi</t>
  </si>
  <si>
    <t>Kopā maiņas</t>
  </si>
  <si>
    <t>Seniori</t>
  </si>
  <si>
    <t>Zālītis</t>
  </si>
  <si>
    <t>Bowlero Meistars</t>
  </si>
  <si>
    <t>Jeļena</t>
  </si>
  <si>
    <t>Šorohova</t>
  </si>
  <si>
    <t>Andrejs</t>
  </si>
  <si>
    <t>Zilgalvis</t>
  </si>
  <si>
    <t>Dolgovs</t>
  </si>
  <si>
    <t>Pribiļevs</t>
  </si>
  <si>
    <t>Karina</t>
  </si>
  <si>
    <t>Petrova</t>
  </si>
  <si>
    <t>Lagunovs</t>
  </si>
  <si>
    <t>Karīna</t>
  </si>
  <si>
    <t>Arvils</t>
  </si>
  <si>
    <t>Aleksandrs</t>
  </si>
  <si>
    <t>Roško</t>
  </si>
  <si>
    <t>Ručevics</t>
  </si>
  <si>
    <t>LBT 2016.-2017. STOP 01</t>
  </si>
  <si>
    <t>AMF Atlase</t>
  </si>
  <si>
    <t>6 best</t>
  </si>
  <si>
    <t>Dolgova</t>
  </si>
  <si>
    <t>LBT 2016.-2017. STOP 02</t>
  </si>
  <si>
    <t>LBT 2016.-2017. STOP 03</t>
  </si>
  <si>
    <t>A-Z Boulings Meistars</t>
  </si>
  <si>
    <t>Edmunds</t>
  </si>
  <si>
    <t>Jansons</t>
  </si>
  <si>
    <t>Pauls</t>
  </si>
  <si>
    <t>Aizpurvs</t>
  </si>
  <si>
    <t>Elvijs</t>
  </si>
  <si>
    <t>Dimpers</t>
  </si>
  <si>
    <t>Māris</t>
  </si>
  <si>
    <t>Eisaks</t>
  </si>
  <si>
    <t>LBT 2016.-2017. STOP 04</t>
  </si>
  <si>
    <t>TOSS Meistars</t>
  </si>
  <si>
    <t>LABA Meistars</t>
  </si>
  <si>
    <t xml:space="preserve">Svetlana </t>
  </si>
  <si>
    <t>Tomiļina</t>
  </si>
  <si>
    <t>Dmitrijs</t>
  </si>
  <si>
    <t>Čebotarjovs</t>
  </si>
  <si>
    <t>Titkovs</t>
  </si>
  <si>
    <t>Tjulins</t>
  </si>
  <si>
    <t>Valdis</t>
  </si>
  <si>
    <t>Skudra</t>
  </si>
  <si>
    <t>Aivars</t>
  </si>
  <si>
    <t>Beļickis</t>
  </si>
  <si>
    <t>Eduards</t>
  </si>
  <si>
    <t>Kobiļuks</t>
  </si>
  <si>
    <t>Dukurs</t>
  </si>
  <si>
    <t>Ģirts</t>
  </si>
  <si>
    <t>Ķebers</t>
  </si>
  <si>
    <t>Elvijs Udo</t>
  </si>
  <si>
    <t>Svetlana</t>
  </si>
  <si>
    <t xml:space="preserve">Ģirts </t>
  </si>
  <si>
    <t>Kebers</t>
  </si>
  <si>
    <t>LBT 2016.-2017. STOP 05</t>
  </si>
  <si>
    <t>Zelta Meistars</t>
  </si>
  <si>
    <t>Blagova</t>
  </si>
  <si>
    <t>LBT 2016.-2017. STOP 06</t>
  </si>
  <si>
    <t>LBT 2016.-2017. STOP 07</t>
  </si>
  <si>
    <t>Latvijas XX Meistarsacīkstes</t>
  </si>
  <si>
    <t>Liāna</t>
  </si>
  <si>
    <t>Ponomarenko</t>
  </si>
  <si>
    <t>Viktorija</t>
  </si>
  <si>
    <t>Armoloviča</t>
  </si>
  <si>
    <t>Aleksandra</t>
  </si>
  <si>
    <t>Litvjakova</t>
  </si>
  <si>
    <t>Evelīna</t>
  </si>
  <si>
    <t>Naudiša</t>
  </si>
  <si>
    <t>Šarlote</t>
  </si>
  <si>
    <t>Stariņa</t>
  </si>
  <si>
    <t>Belickis</t>
  </si>
  <si>
    <t>Anita</t>
  </si>
  <si>
    <t>Valdmane</t>
  </si>
  <si>
    <t>NB</t>
  </si>
  <si>
    <t>Evijs Udo</t>
  </si>
  <si>
    <t>Zizlāns</t>
  </si>
  <si>
    <t>Gabrāns</t>
  </si>
  <si>
    <t>Rihards</t>
  </si>
  <si>
    <t>Kovaļenko</t>
  </si>
  <si>
    <t>Edgars</t>
  </si>
  <si>
    <t>Poišs</t>
  </si>
  <si>
    <t>Dainis</t>
  </si>
  <si>
    <t>Mauriņš</t>
  </si>
  <si>
    <t>Tomass</t>
  </si>
  <si>
    <t>Tereščenko</t>
  </si>
  <si>
    <t>Gints</t>
  </si>
  <si>
    <t>Aksiks</t>
  </si>
  <si>
    <t>Haralds</t>
  </si>
  <si>
    <t>Zeidmanis</t>
  </si>
  <si>
    <t>Maksims</t>
  </si>
  <si>
    <t>Gerasimenko</t>
  </si>
  <si>
    <t>Surna</t>
  </si>
  <si>
    <t>Aleksis</t>
  </si>
  <si>
    <t>Štokmanis</t>
  </si>
  <si>
    <t>Čeksters</t>
  </si>
  <si>
    <t>Arvīds</t>
  </si>
  <si>
    <t>Ermans</t>
  </si>
  <si>
    <t>Bokums jun.</t>
  </si>
  <si>
    <t>Guntars</t>
  </si>
  <si>
    <t>Beisons</t>
  </si>
  <si>
    <t>Kirils</t>
  </si>
  <si>
    <t>Kaverzņevs</t>
  </si>
  <si>
    <t>Priedītis</t>
  </si>
  <si>
    <t>Bokums</t>
  </si>
  <si>
    <t>Viktorijs</t>
  </si>
  <si>
    <t xml:space="preserve">Anita </t>
  </si>
  <si>
    <t xml:space="preserve">Tomass </t>
  </si>
  <si>
    <t>Finanšu atskaite LBT 17/18</t>
  </si>
  <si>
    <t>LBT 2017.-2018. STOP 01</t>
  </si>
  <si>
    <t>Artemijs Hudjakovs</t>
  </si>
  <si>
    <t>Jānis Zemītis</t>
  </si>
  <si>
    <t>Dmitrijs Čebotarjovs</t>
  </si>
  <si>
    <t>Elena Blagova</t>
  </si>
  <si>
    <t>Pēteris Cimdiņš</t>
  </si>
  <si>
    <t>Marija Tkačenko</t>
  </si>
  <si>
    <t>Artūrs Levikins</t>
  </si>
  <si>
    <t>Daniels Vēzis</t>
  </si>
  <si>
    <t>Mārtiņš Vilnis</t>
  </si>
  <si>
    <t>Jurijs Dolgovs</t>
  </si>
  <si>
    <t>Nikolajs Ovčiņņikovs</t>
  </si>
  <si>
    <t>Ivars Vinters</t>
  </si>
  <si>
    <t>Veronika Hudjakova</t>
  </si>
  <si>
    <t>Vladimirs Lagunovs</t>
  </si>
  <si>
    <t>Aleksandrs Ručevics</t>
  </si>
  <si>
    <t>Andis Dārziņš</t>
  </si>
  <si>
    <t>Girts Gabrans</t>
  </si>
  <si>
    <t>Jurijs Dumcevs</t>
  </si>
  <si>
    <t>Toms Pultraks</t>
  </si>
  <si>
    <t>Julians Visockis</t>
  </si>
  <si>
    <t>Arvils Sproģis</t>
  </si>
  <si>
    <t>Zelta prizma</t>
  </si>
  <si>
    <t>Ints Krievkalns</t>
  </si>
  <si>
    <t>Andrejs Zilgalvis</t>
  </si>
  <si>
    <t>Anita Valdmane</t>
  </si>
  <si>
    <t>Jeļena Šorohova</t>
  </si>
  <si>
    <t>Elvijs Udo Dimpers</t>
  </si>
  <si>
    <t>Māris Dukurs</t>
  </si>
  <si>
    <t>Viktorija Armoloviča</t>
  </si>
  <si>
    <t>Igors Plade</t>
  </si>
  <si>
    <t>Dainis Mauriņš</t>
  </si>
  <si>
    <t>Jānis Zālītis</t>
  </si>
  <si>
    <t>Toms Čeksters</t>
  </si>
  <si>
    <t>Aleksandrs Rosco</t>
  </si>
  <si>
    <t>Rihards Kovaļenko</t>
  </si>
  <si>
    <t>Arvids Ermans</t>
  </si>
  <si>
    <t xml:space="preserve"> Latvijas Boulinga Tūres Reitings 2017.-2018.</t>
  </si>
  <si>
    <t>Kop. Last 8</t>
  </si>
  <si>
    <t>17 AMF</t>
  </si>
  <si>
    <t>17 M1</t>
  </si>
  <si>
    <t>17 LMS</t>
  </si>
  <si>
    <t>16 M5</t>
  </si>
  <si>
    <t>16 M4</t>
  </si>
  <si>
    <t>16 M3</t>
  </si>
  <si>
    <t>16 M2</t>
  </si>
  <si>
    <t>16 M1</t>
  </si>
  <si>
    <t>16 AMF</t>
  </si>
  <si>
    <t>Gender</t>
  </si>
  <si>
    <t>F</t>
  </si>
  <si>
    <t>M</t>
  </si>
  <si>
    <t>Group</t>
  </si>
  <si>
    <t>Vārds Uzvārds</t>
  </si>
  <si>
    <t xml:space="preserve">Dāmas </t>
  </si>
  <si>
    <t xml:space="preserve">Kungi </t>
  </si>
  <si>
    <t>Juniori</t>
  </si>
  <si>
    <t>7 GOLD (k=1)                                          pamatturnīri Meistars</t>
  </si>
  <si>
    <t>Qialifying position</t>
  </si>
  <si>
    <t>Final finishing position</t>
  </si>
  <si>
    <t>квалификационная позиция</t>
  </si>
  <si>
    <t>позиция после финала</t>
  </si>
  <si>
    <t>kvalifikācijās pozicija</t>
  </si>
  <si>
    <t>pozīcija pēc fināla</t>
  </si>
  <si>
    <t>JM</t>
  </si>
  <si>
    <t>JF</t>
  </si>
  <si>
    <t>S</t>
  </si>
  <si>
    <t>POS</t>
  </si>
  <si>
    <t>PTS</t>
  </si>
  <si>
    <t>kvalif position</t>
  </si>
  <si>
    <t>final stending M</t>
  </si>
  <si>
    <t>final stending F</t>
  </si>
  <si>
    <t>Igors</t>
  </si>
  <si>
    <t>Plade</t>
  </si>
  <si>
    <t>Best 6</t>
  </si>
  <si>
    <t>update:19.10.-10:26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</si>
</sst>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1" x14ac:knownFonts="1">
    <font>
      <sz val="10"/>
      <name val="Arial"/>
    </font>
    <font>
      <sz val="10"/>
      <name val="Arial"/>
      <family val="2"/>
      <charset val="186"/>
    </font>
    <font>
      <sz val="8.5"/>
      <name val="Tms Rmn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sz val="10"/>
      <name val="Arial"/>
      <family val="2"/>
      <charset val="204"/>
    </font>
    <font>
      <sz val="10"/>
      <name val="Verdana"/>
      <family val="2"/>
      <charset val="204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b/>
      <sz val="12"/>
      <name val="Verdana"/>
      <family val="2"/>
      <charset val="204"/>
    </font>
    <font>
      <b/>
      <sz val="20"/>
      <name val="Verdana"/>
      <family val="2"/>
      <charset val="204"/>
    </font>
    <font>
      <sz val="10"/>
      <name val="Tahoma"/>
      <family val="2"/>
      <charset val="204"/>
    </font>
    <font>
      <sz val="10"/>
      <color indexed="8"/>
      <name val="Verdana"/>
      <family val="2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7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8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rgb="FF00B0F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ahoma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Arial"/>
      <family val="2"/>
    </font>
    <font>
      <sz val="10"/>
      <color indexed="8"/>
      <name val="Arial"/>
      <family val="2"/>
      <charset val="204"/>
    </font>
    <font>
      <sz val="20"/>
      <name val="Tahoma"/>
      <family val="2"/>
      <charset val="204"/>
    </font>
    <font>
      <sz val="24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9" fillId="3" borderId="0" applyNumberFormat="0" applyBorder="0" applyAlignment="0" applyProtection="0"/>
    <xf numFmtId="0" fontId="11" fillId="20" borderId="1" applyNumberFormat="0" applyAlignment="0" applyProtection="0"/>
    <xf numFmtId="0" fontId="13" fillId="21" borderId="2" applyNumberFormat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" fillId="22" borderId="7" applyNumberFormat="0" applyFont="0" applyAlignment="0" applyProtection="0"/>
    <xf numFmtId="0" fontId="10" fillId="20" borderId="8" applyNumberFormat="0" applyAlignment="0" applyProtection="0"/>
    <xf numFmtId="0" fontId="3" fillId="0" borderId="0">
      <alignment vertical="top"/>
    </xf>
    <xf numFmtId="0" fontId="2" fillId="0" borderId="0"/>
    <xf numFmtId="0" fontId="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>
      <alignment vertical="center"/>
    </xf>
    <xf numFmtId="0" fontId="22" fillId="0" borderId="0"/>
  </cellStyleXfs>
  <cellXfs count="360">
    <xf numFmtId="0" fontId="0" fillId="0" borderId="0" xfId="0" applyAlignment="1"/>
    <xf numFmtId="0" fontId="20" fillId="0" borderId="0" xfId="0" applyFont="1" applyAlignment="1">
      <alignment horizontal="center" vertical="center"/>
    </xf>
    <xf numFmtId="0" fontId="19" fillId="0" borderId="0" xfId="0" applyFont="1" applyAlignment="1"/>
    <xf numFmtId="0" fontId="20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9" fillId="0" borderId="9" xfId="0" applyFont="1" applyBorder="1" applyAlignment="1">
      <alignment horizontal="center"/>
    </xf>
    <xf numFmtId="0" fontId="19" fillId="0" borderId="0" xfId="0" applyFont="1" applyAlignment="1">
      <alignment horizontal="center"/>
    </xf>
    <xf numFmtId="164" fontId="25" fillId="0" borderId="0" xfId="0" applyNumberFormat="1" applyFont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/>
    </xf>
    <xf numFmtId="0" fontId="22" fillId="0" borderId="9" xfId="0" applyFont="1" applyBorder="1" applyAlignment="1">
      <alignment horizontal="center" vertical="top"/>
    </xf>
    <xf numFmtId="0" fontId="19" fillId="0" borderId="0" xfId="0" applyFont="1" applyAlignment="1">
      <alignment wrapText="1"/>
    </xf>
    <xf numFmtId="0" fontId="30" fillId="0" borderId="39" xfId="0" applyFont="1" applyBorder="1" applyAlignment="1">
      <alignment horizontal="center"/>
    </xf>
    <xf numFmtId="0" fontId="30" fillId="25" borderId="9" xfId="0" applyFont="1" applyFill="1" applyBorder="1" applyAlignment="1">
      <alignment horizontal="center"/>
    </xf>
    <xf numFmtId="0" fontId="30" fillId="25" borderId="9" xfId="0" applyFont="1" applyFill="1" applyBorder="1" applyAlignment="1"/>
    <xf numFmtId="0" fontId="30" fillId="25" borderId="24" xfId="0" applyFont="1" applyFill="1" applyBorder="1" applyAlignment="1"/>
    <xf numFmtId="0" fontId="30" fillId="0" borderId="46" xfId="0" applyFont="1" applyBorder="1" applyAlignment="1">
      <alignment horizontal="center"/>
    </xf>
    <xf numFmtId="0" fontId="30" fillId="25" borderId="11" xfId="0" applyFont="1" applyFill="1" applyBorder="1" applyAlignment="1">
      <alignment horizontal="center"/>
    </xf>
    <xf numFmtId="0" fontId="30" fillId="25" borderId="11" xfId="0" applyFont="1" applyFill="1" applyBorder="1" applyAlignment="1"/>
    <xf numFmtId="0" fontId="30" fillId="25" borderId="25" xfId="0" applyFont="1" applyFill="1" applyBorder="1" applyAlignment="1"/>
    <xf numFmtId="0" fontId="30" fillId="0" borderId="40" xfId="0" applyFont="1" applyBorder="1" applyAlignment="1">
      <alignment horizontal="center"/>
    </xf>
    <xf numFmtId="0" fontId="30" fillId="25" borderId="31" xfId="0" applyFont="1" applyFill="1" applyBorder="1" applyAlignment="1">
      <alignment horizontal="center"/>
    </xf>
    <xf numFmtId="0" fontId="30" fillId="25" borderId="31" xfId="0" applyFont="1" applyFill="1" applyBorder="1" applyAlignment="1">
      <alignment horizontal="right"/>
    </xf>
    <xf numFmtId="0" fontId="30" fillId="0" borderId="31" xfId="0" applyFont="1" applyFill="1" applyBorder="1" applyAlignment="1">
      <alignment horizontal="right"/>
    </xf>
    <xf numFmtId="0" fontId="30" fillId="0" borderId="9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0" fillId="0" borderId="48" xfId="0" applyFont="1" applyFill="1" applyBorder="1" applyAlignment="1">
      <alignment horizontal="right"/>
    </xf>
    <xf numFmtId="0" fontId="30" fillId="25" borderId="16" xfId="0" applyFont="1" applyFill="1" applyBorder="1" applyAlignment="1"/>
    <xf numFmtId="0" fontId="30" fillId="25" borderId="17" xfId="0" applyFont="1" applyFill="1" applyBorder="1" applyAlignment="1"/>
    <xf numFmtId="0" fontId="30" fillId="25" borderId="51" xfId="0" applyFont="1" applyFill="1" applyBorder="1" applyAlignment="1">
      <alignment horizontal="right"/>
    </xf>
    <xf numFmtId="0" fontId="30" fillId="25" borderId="14" xfId="0" applyFont="1" applyFill="1" applyBorder="1" applyAlignment="1"/>
    <xf numFmtId="0" fontId="30" fillId="25" borderId="18" xfId="0" applyFont="1" applyFill="1" applyBorder="1" applyAlignment="1"/>
    <xf numFmtId="0" fontId="30" fillId="0" borderId="50" xfId="0" applyFont="1" applyFill="1" applyBorder="1" applyAlignment="1">
      <alignment horizontal="right"/>
    </xf>
    <xf numFmtId="0" fontId="30" fillId="0" borderId="42" xfId="0" applyFont="1" applyBorder="1" applyAlignment="1">
      <alignment wrapText="1"/>
    </xf>
    <xf numFmtId="0" fontId="30" fillId="0" borderId="26" xfId="0" applyFont="1" applyBorder="1" applyAlignment="1">
      <alignment horizontal="center" vertical="center" wrapText="1"/>
    </xf>
    <xf numFmtId="0" fontId="30" fillId="25" borderId="26" xfId="0" applyFont="1" applyFill="1" applyBorder="1" applyAlignment="1">
      <alignment horizontal="center" vertical="top" wrapText="1"/>
    </xf>
    <xf numFmtId="0" fontId="30" fillId="25" borderId="43" xfId="0" applyFont="1" applyFill="1" applyBorder="1" applyAlignment="1">
      <alignment horizontal="center" vertical="top" wrapText="1"/>
    </xf>
    <xf numFmtId="0" fontId="30" fillId="25" borderId="44" xfId="0" applyFont="1" applyFill="1" applyBorder="1" applyAlignment="1">
      <alignment horizontal="center" vertical="center" wrapText="1"/>
    </xf>
    <xf numFmtId="0" fontId="30" fillId="25" borderId="26" xfId="0" applyFont="1" applyFill="1" applyBorder="1" applyAlignment="1">
      <alignment horizontal="center" vertical="center" wrapText="1"/>
    </xf>
    <xf numFmtId="9" fontId="30" fillId="25" borderId="45" xfId="0" applyNumberFormat="1" applyFont="1" applyFill="1" applyBorder="1" applyAlignment="1">
      <alignment horizontal="center" vertical="center" wrapText="1"/>
    </xf>
    <xf numFmtId="0" fontId="33" fillId="24" borderId="26" xfId="0" applyFont="1" applyFill="1" applyBorder="1" applyAlignment="1">
      <alignment horizontal="center" vertical="center"/>
    </xf>
    <xf numFmtId="0" fontId="33" fillId="24" borderId="35" xfId="0" applyFont="1" applyFill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/>
    </xf>
    <xf numFmtId="0" fontId="31" fillId="25" borderId="27" xfId="0" applyFont="1" applyFill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1" fontId="31" fillId="0" borderId="20" xfId="0" applyNumberFormat="1" applyFont="1" applyBorder="1" applyAlignment="1">
      <alignment horizontal="center" vertical="center"/>
    </xf>
    <xf numFmtId="0" fontId="31" fillId="25" borderId="9" xfId="0" applyFont="1" applyFill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25" borderId="34" xfId="0" applyFont="1" applyFill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1" fontId="31" fillId="0" borderId="12" xfId="0" applyNumberFormat="1" applyFont="1" applyBorder="1" applyAlignment="1">
      <alignment horizontal="center" vertical="center"/>
    </xf>
    <xf numFmtId="0" fontId="31" fillId="25" borderId="11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1" fontId="31" fillId="0" borderId="19" xfId="0" applyNumberFormat="1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1" fontId="33" fillId="0" borderId="0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2" fontId="31" fillId="0" borderId="0" xfId="0" applyNumberFormat="1" applyFont="1" applyFill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30" fillId="25" borderId="27" xfId="0" applyFont="1" applyFill="1" applyBorder="1" applyAlignment="1">
      <alignment horizontal="center"/>
    </xf>
    <xf numFmtId="0" fontId="30" fillId="25" borderId="27" xfId="0" applyFont="1" applyFill="1" applyBorder="1" applyAlignment="1"/>
    <xf numFmtId="0" fontId="30" fillId="25" borderId="28" xfId="0" applyFont="1" applyFill="1" applyBorder="1" applyAlignment="1"/>
    <xf numFmtId="0" fontId="30" fillId="25" borderId="30" xfId="0" applyFont="1" applyFill="1" applyBorder="1" applyAlignment="1"/>
    <xf numFmtId="0" fontId="30" fillId="25" borderId="37" xfId="0" applyFont="1" applyFill="1" applyBorder="1" applyAlignment="1"/>
    <xf numFmtId="0" fontId="23" fillId="0" borderId="9" xfId="0" applyFont="1" applyFill="1" applyBorder="1" applyAlignment="1">
      <alignment horizontal="center" vertical="center"/>
    </xf>
    <xf numFmtId="1" fontId="31" fillId="0" borderId="9" xfId="0" applyNumberFormat="1" applyFont="1" applyFill="1" applyBorder="1" applyAlignment="1">
      <alignment horizontal="center" vertical="center"/>
    </xf>
    <xf numFmtId="1" fontId="31" fillId="0" borderId="9" xfId="0" applyNumberFormat="1" applyFont="1" applyBorder="1" applyAlignment="1">
      <alignment horizontal="center" vertical="center"/>
    </xf>
    <xf numFmtId="1" fontId="31" fillId="0" borderId="11" xfId="0" applyNumberFormat="1" applyFont="1" applyFill="1" applyBorder="1" applyAlignment="1">
      <alignment horizontal="center" vertical="center"/>
    </xf>
    <xf numFmtId="1" fontId="34" fillId="25" borderId="9" xfId="0" applyNumberFormat="1" applyFont="1" applyFill="1" applyBorder="1" applyAlignment="1">
      <alignment horizontal="center" vertical="center"/>
    </xf>
    <xf numFmtId="1" fontId="31" fillId="25" borderId="9" xfId="0" applyNumberFormat="1" applyFont="1" applyFill="1" applyBorder="1" applyAlignment="1">
      <alignment horizontal="center" vertical="center"/>
    </xf>
    <xf numFmtId="1" fontId="31" fillId="25" borderId="11" xfId="0" applyNumberFormat="1" applyFont="1" applyFill="1" applyBorder="1" applyAlignment="1">
      <alignment horizontal="center" vertical="center"/>
    </xf>
    <xf numFmtId="1" fontId="31" fillId="25" borderId="34" xfId="0" applyNumberFormat="1" applyFont="1" applyFill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25" borderId="10" xfId="0" applyFont="1" applyFill="1" applyBorder="1" applyAlignment="1">
      <alignment horizontal="center" vertical="center"/>
    </xf>
    <xf numFmtId="1" fontId="31" fillId="25" borderId="10" xfId="0" applyNumberFormat="1" applyFont="1" applyFill="1" applyBorder="1" applyAlignment="1">
      <alignment horizontal="center" vertical="center"/>
    </xf>
    <xf numFmtId="1" fontId="31" fillId="25" borderId="27" xfId="0" applyNumberFormat="1" applyFont="1" applyFill="1" applyBorder="1" applyAlignment="1">
      <alignment horizontal="center" vertical="center"/>
    </xf>
    <xf numFmtId="1" fontId="34" fillId="25" borderId="10" xfId="0" applyNumberFormat="1" applyFont="1" applyFill="1" applyBorder="1" applyAlignment="1">
      <alignment horizontal="center" vertical="center"/>
    </xf>
    <xf numFmtId="1" fontId="31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4" fillId="25" borderId="9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1" fontId="31" fillId="0" borderId="11" xfId="0" applyNumberFormat="1" applyFont="1" applyBorder="1" applyAlignment="1">
      <alignment horizontal="center" vertical="center"/>
    </xf>
    <xf numFmtId="0" fontId="33" fillId="24" borderId="44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1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34" fillId="25" borderId="11" xfId="0" applyNumberFormat="1" applyFont="1" applyFill="1" applyBorder="1" applyAlignment="1">
      <alignment horizontal="center" vertical="center"/>
    </xf>
    <xf numFmtId="1" fontId="31" fillId="0" borderId="32" xfId="0" applyNumberFormat="1" applyFont="1" applyBorder="1" applyAlignment="1">
      <alignment horizontal="center" vertical="center"/>
    </xf>
    <xf numFmtId="1" fontId="31" fillId="0" borderId="29" xfId="0" applyNumberFormat="1" applyFont="1" applyBorder="1" applyAlignment="1">
      <alignment horizontal="center" vertical="center"/>
    </xf>
    <xf numFmtId="1" fontId="33" fillId="26" borderId="19" xfId="0" applyNumberFormat="1" applyFont="1" applyFill="1" applyBorder="1" applyAlignment="1">
      <alignment horizontal="center" vertical="center"/>
    </xf>
    <xf numFmtId="1" fontId="33" fillId="26" borderId="20" xfId="0" applyNumberFormat="1" applyFont="1" applyFill="1" applyBorder="1" applyAlignment="1">
      <alignment horizontal="center" vertical="center"/>
    </xf>
    <xf numFmtId="1" fontId="33" fillId="26" borderId="12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wrapText="1"/>
    </xf>
    <xf numFmtId="1" fontId="34" fillId="0" borderId="9" xfId="0" applyNumberFormat="1" applyFont="1" applyFill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1" fontId="31" fillId="0" borderId="27" xfId="0" applyNumberFormat="1" applyFont="1" applyFill="1" applyBorder="1" applyAlignment="1">
      <alignment horizontal="center" vertical="center"/>
    </xf>
    <xf numFmtId="1" fontId="33" fillId="23" borderId="19" xfId="0" applyNumberFormat="1" applyFont="1" applyFill="1" applyBorder="1" applyAlignment="1">
      <alignment horizontal="center" vertical="center"/>
    </xf>
    <xf numFmtId="1" fontId="33" fillId="23" borderId="20" xfId="0" applyNumberFormat="1" applyFont="1" applyFill="1" applyBorder="1" applyAlignment="1">
      <alignment horizontal="center" vertical="center"/>
    </xf>
    <xf numFmtId="1" fontId="33" fillId="23" borderId="32" xfId="0" applyNumberFormat="1" applyFont="1" applyFill="1" applyBorder="1" applyAlignment="1">
      <alignment horizontal="center" vertical="center"/>
    </xf>
    <xf numFmtId="1" fontId="33" fillId="26" borderId="29" xfId="0" applyNumberFormat="1" applyFont="1" applyFill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1" fontId="33" fillId="23" borderId="12" xfId="0" applyNumberFormat="1" applyFont="1" applyFill="1" applyBorder="1" applyAlignment="1">
      <alignment horizontal="center" vertical="center"/>
    </xf>
    <xf numFmtId="1" fontId="33" fillId="23" borderId="29" xfId="0" applyNumberFormat="1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4" fillId="25" borderId="10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3" fillId="0" borderId="9" xfId="0" applyFont="1" applyBorder="1" applyAlignment="1">
      <alignment horizontal="left" vertical="center"/>
    </xf>
    <xf numFmtId="0" fontId="30" fillId="28" borderId="35" xfId="0" applyFont="1" applyFill="1" applyBorder="1" applyAlignment="1">
      <alignment horizontal="center" vertical="top" wrapText="1"/>
    </xf>
    <xf numFmtId="0" fontId="30" fillId="28" borderId="29" xfId="0" applyFont="1" applyFill="1" applyBorder="1" applyAlignment="1"/>
    <xf numFmtId="0" fontId="30" fillId="28" borderId="20" xfId="0" applyFont="1" applyFill="1" applyBorder="1" applyAlignment="1"/>
    <xf numFmtId="0" fontId="30" fillId="28" borderId="12" xfId="0" applyFont="1" applyFill="1" applyBorder="1" applyAlignment="1"/>
    <xf numFmtId="0" fontId="30" fillId="28" borderId="52" xfId="0" applyFont="1" applyFill="1" applyBorder="1" applyAlignment="1">
      <alignment horizontal="right"/>
    </xf>
    <xf numFmtId="1" fontId="31" fillId="0" borderId="53" xfId="0" applyNumberFormat="1" applyFont="1" applyBorder="1" applyAlignment="1">
      <alignment horizontal="center" vertical="center"/>
    </xf>
    <xf numFmtId="1" fontId="31" fillId="0" borderId="54" xfId="0" applyNumberFormat="1" applyFont="1" applyBorder="1" applyAlignment="1">
      <alignment horizontal="center" vertical="center"/>
    </xf>
    <xf numFmtId="1" fontId="31" fillId="0" borderId="6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33" fillId="28" borderId="22" xfId="0" applyFont="1" applyFill="1" applyBorder="1" applyAlignment="1">
      <alignment horizontal="center" vertical="center" wrapText="1"/>
    </xf>
    <xf numFmtId="49" fontId="33" fillId="28" borderId="26" xfId="0" applyNumberFormat="1" applyFont="1" applyFill="1" applyBorder="1" applyAlignment="1">
      <alignment horizontal="center" vertical="center" wrapText="1"/>
    </xf>
    <xf numFmtId="49" fontId="33" fillId="29" borderId="26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24" borderId="22" xfId="0" applyFont="1" applyFill="1" applyBorder="1" applyAlignment="1">
      <alignment horizontal="left" vertical="center" textRotation="90"/>
    </xf>
    <xf numFmtId="0" fontId="28" fillId="0" borderId="53" xfId="0" applyFont="1" applyFill="1" applyBorder="1" applyAlignment="1">
      <alignment horizontal="left" vertical="center"/>
    </xf>
    <xf numFmtId="0" fontId="28" fillId="0" borderId="54" xfId="0" applyFont="1" applyFill="1" applyBorder="1" applyAlignment="1">
      <alignment horizontal="left" vertical="center"/>
    </xf>
    <xf numFmtId="0" fontId="28" fillId="0" borderId="58" xfId="0" applyFont="1" applyFill="1" applyBorder="1" applyAlignment="1">
      <alignment horizontal="left" vertical="center"/>
    </xf>
    <xf numFmtId="0" fontId="28" fillId="0" borderId="59" xfId="0" applyFont="1" applyFill="1" applyBorder="1" applyAlignment="1">
      <alignment horizontal="left" vertical="center"/>
    </xf>
    <xf numFmtId="0" fontId="28" fillId="0" borderId="60" xfId="0" applyFont="1" applyFill="1" applyBorder="1" applyAlignment="1">
      <alignment horizontal="left" vertical="center"/>
    </xf>
    <xf numFmtId="0" fontId="28" fillId="26" borderId="55" xfId="0" applyFont="1" applyFill="1" applyBorder="1" applyAlignment="1">
      <alignment horizontal="left" vertical="center"/>
    </xf>
    <xf numFmtId="0" fontId="28" fillId="0" borderId="55" xfId="0" applyFont="1" applyFill="1" applyBorder="1" applyAlignment="1">
      <alignment horizontal="left" vertical="center"/>
    </xf>
    <xf numFmtId="0" fontId="28" fillId="26" borderId="47" xfId="0" applyFont="1" applyFill="1" applyBorder="1" applyAlignment="1">
      <alignment horizontal="left" vertical="center"/>
    </xf>
    <xf numFmtId="0" fontId="28" fillId="26" borderId="56" xfId="0" applyFont="1" applyFill="1" applyBorder="1" applyAlignment="1">
      <alignment horizontal="left" vertical="center"/>
    </xf>
    <xf numFmtId="0" fontId="28" fillId="24" borderId="35" xfId="0" applyFont="1" applyFill="1" applyBorder="1" applyAlignment="1">
      <alignment horizontal="left" vertical="center"/>
    </xf>
    <xf numFmtId="0" fontId="28" fillId="26" borderId="19" xfId="0" applyFont="1" applyFill="1" applyBorder="1" applyAlignment="1">
      <alignment horizontal="left" vertical="center"/>
    </xf>
    <xf numFmtId="0" fontId="28" fillId="26" borderId="20" xfId="0" applyFont="1" applyFill="1" applyBorder="1" applyAlignment="1">
      <alignment horizontal="left" vertical="center"/>
    </xf>
    <xf numFmtId="0" fontId="28" fillId="26" borderId="32" xfId="0" applyFont="1" applyFill="1" applyBorder="1" applyAlignment="1">
      <alignment horizontal="left" vertical="center"/>
    </xf>
    <xf numFmtId="0" fontId="28" fillId="27" borderId="29" xfId="0" applyFont="1" applyFill="1" applyBorder="1" applyAlignment="1">
      <alignment horizontal="left" vertical="center"/>
    </xf>
    <xf numFmtId="0" fontId="28" fillId="27" borderId="20" xfId="0" applyFont="1" applyFill="1" applyBorder="1" applyAlignment="1">
      <alignment horizontal="left" vertical="center"/>
    </xf>
    <xf numFmtId="0" fontId="28" fillId="27" borderId="12" xfId="0" applyFont="1" applyFill="1" applyBorder="1" applyAlignment="1">
      <alignment horizontal="left" vertical="center"/>
    </xf>
    <xf numFmtId="0" fontId="28" fillId="0" borderId="19" xfId="0" applyFont="1" applyFill="1" applyBorder="1" applyAlignment="1">
      <alignment horizontal="left" vertical="center"/>
    </xf>
    <xf numFmtId="0" fontId="28" fillId="0" borderId="20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left" vertical="center"/>
    </xf>
    <xf numFmtId="0" fontId="39" fillId="25" borderId="0" xfId="0" applyFont="1" applyFill="1" applyBorder="1" applyAlignment="1">
      <alignment horizontal="left" vertical="center"/>
    </xf>
    <xf numFmtId="0" fontId="39" fillId="25" borderId="15" xfId="0" applyFont="1" applyFill="1" applyBorder="1" applyAlignment="1">
      <alignment horizontal="left" vertical="center"/>
    </xf>
    <xf numFmtId="0" fontId="39" fillId="25" borderId="16" xfId="0" applyFont="1" applyFill="1" applyBorder="1" applyAlignment="1">
      <alignment horizontal="left" vertical="center"/>
    </xf>
    <xf numFmtId="0" fontId="39" fillId="25" borderId="57" xfId="0" applyFont="1" applyFill="1" applyBorder="1" applyAlignment="1">
      <alignment horizontal="left" vertical="center"/>
    </xf>
    <xf numFmtId="0" fontId="39" fillId="25" borderId="28" xfId="0" applyFont="1" applyFill="1" applyBorder="1" applyAlignment="1">
      <alignment horizontal="left" vertical="center"/>
    </xf>
    <xf numFmtId="0" fontId="39" fillId="25" borderId="17" xfId="0" applyFont="1" applyFill="1" applyBorder="1" applyAlignment="1">
      <alignment horizontal="left" vertical="center"/>
    </xf>
    <xf numFmtId="0" fontId="39" fillId="25" borderId="0" xfId="0" applyFont="1" applyFill="1" applyAlignment="1">
      <alignment horizontal="left" vertical="center"/>
    </xf>
    <xf numFmtId="0" fontId="33" fillId="28" borderId="2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 applyProtection="1">
      <protection locked="0"/>
    </xf>
    <xf numFmtId="0" fontId="22" fillId="0" borderId="9" xfId="42" applyNumberFormat="1" applyFont="1" applyFill="1" applyBorder="1" applyAlignment="1">
      <alignment horizontal="center" vertical="center"/>
    </xf>
    <xf numFmtId="0" fontId="41" fillId="0" borderId="0" xfId="0" applyFont="1" applyFill="1" applyAlignment="1" applyProtection="1">
      <alignment horizontal="center" vertical="center" wrapText="1"/>
      <protection locked="0"/>
    </xf>
    <xf numFmtId="0" fontId="22" fillId="0" borderId="39" xfId="42" applyFont="1" applyFill="1" applyBorder="1" applyAlignment="1">
      <alignment horizontal="center"/>
    </xf>
    <xf numFmtId="0" fontId="22" fillId="0" borderId="9" xfId="42" applyFont="1" applyFill="1" applyBorder="1" applyAlignment="1">
      <alignment horizontal="center"/>
    </xf>
    <xf numFmtId="0" fontId="22" fillId="0" borderId="9" xfId="42" applyFont="1" applyFill="1" applyBorder="1"/>
    <xf numFmtId="0" fontId="22" fillId="0" borderId="24" xfId="42" applyFont="1" applyFill="1" applyBorder="1" applyAlignment="1">
      <alignment horizontal="center"/>
    </xf>
    <xf numFmtId="164" fontId="22" fillId="0" borderId="9" xfId="42" applyNumberFormat="1" applyFont="1" applyFill="1" applyBorder="1" applyAlignment="1">
      <alignment horizontal="center"/>
    </xf>
    <xf numFmtId="164" fontId="22" fillId="0" borderId="0" xfId="42" applyNumberFormat="1" applyFont="1" applyFill="1" applyBorder="1"/>
    <xf numFmtId="1" fontId="22" fillId="0" borderId="9" xfId="42" applyNumberFormat="1" applyFont="1" applyFill="1" applyBorder="1" applyAlignment="1">
      <alignment horizontal="center"/>
    </xf>
    <xf numFmtId="1" fontId="22" fillId="0" borderId="24" xfId="42" applyNumberFormat="1" applyFont="1" applyFill="1" applyBorder="1" applyAlignment="1">
      <alignment horizontal="center"/>
    </xf>
    <xf numFmtId="0" fontId="42" fillId="0" borderId="0" xfId="0" applyFont="1" applyFill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 vertical="center" wrapText="1"/>
      <protection locked="0"/>
    </xf>
    <xf numFmtId="0" fontId="42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protection locked="0"/>
    </xf>
    <xf numFmtId="0" fontId="41" fillId="0" borderId="0" xfId="0" applyFont="1" applyAlignment="1" applyProtection="1">
      <alignment horizontal="center" vertical="center" wrapText="1"/>
      <protection locked="0"/>
    </xf>
    <xf numFmtId="0" fontId="22" fillId="0" borderId="49" xfId="42" applyFont="1" applyFill="1" applyBorder="1" applyAlignment="1">
      <alignment horizontal="center"/>
    </xf>
    <xf numFmtId="0" fontId="22" fillId="0" borderId="0" xfId="42" applyFont="1" applyFill="1" applyBorder="1" applyAlignment="1">
      <alignment horizontal="center"/>
    </xf>
    <xf numFmtId="0" fontId="22" fillId="0" borderId="0" xfId="42" applyFont="1" applyFill="1" applyBorder="1"/>
    <xf numFmtId="0" fontId="22" fillId="0" borderId="63" xfId="42" applyFont="1" applyFill="1" applyBorder="1" applyAlignment="1">
      <alignment horizontal="center"/>
    </xf>
    <xf numFmtId="0" fontId="22" fillId="0" borderId="64" xfId="42" applyFont="1" applyFill="1" applyBorder="1" applyAlignment="1">
      <alignment horizontal="center"/>
    </xf>
    <xf numFmtId="0" fontId="22" fillId="0" borderId="64" xfId="42" applyFont="1" applyFill="1" applyBorder="1"/>
    <xf numFmtId="1" fontId="22" fillId="0" borderId="11" xfId="42" applyNumberFormat="1" applyFont="1" applyFill="1" applyBorder="1" applyAlignment="1">
      <alignment horizontal="center"/>
    </xf>
    <xf numFmtId="1" fontId="22" fillId="0" borderId="25" xfId="42" applyNumberFormat="1" applyFont="1" applyFill="1" applyBorder="1" applyAlignment="1">
      <alignment horizontal="center"/>
    </xf>
    <xf numFmtId="0" fontId="42" fillId="0" borderId="0" xfId="0" applyFont="1" applyFill="1" applyAlignment="1" applyProtection="1">
      <protection locked="0"/>
    </xf>
    <xf numFmtId="0" fontId="22" fillId="0" borderId="0" xfId="0" applyFont="1" applyFill="1" applyAlignment="1" applyProtection="1">
      <protection locked="0"/>
    </xf>
    <xf numFmtId="0" fontId="0" fillId="0" borderId="0" xfId="0" applyBorder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/>
    </xf>
    <xf numFmtId="0" fontId="22" fillId="0" borderId="0" xfId="0" applyFont="1" applyAlignment="1"/>
    <xf numFmtId="1" fontId="33" fillId="26" borderId="32" xfId="0" applyNumberFormat="1" applyFont="1" applyFill="1" applyBorder="1" applyAlignment="1">
      <alignment horizontal="center" vertical="center"/>
    </xf>
    <xf numFmtId="49" fontId="33" fillId="28" borderId="43" xfId="0" applyNumberFormat="1" applyFont="1" applyFill="1" applyBorder="1" applyAlignment="1">
      <alignment horizontal="center" vertical="center" wrapText="1"/>
    </xf>
    <xf numFmtId="1" fontId="31" fillId="0" borderId="16" xfId="0" applyNumberFormat="1" applyFont="1" applyBorder="1" applyAlignment="1">
      <alignment horizontal="center" vertical="center"/>
    </xf>
    <xf numFmtId="1" fontId="31" fillId="0" borderId="16" xfId="0" applyNumberFormat="1" applyFont="1" applyFill="1" applyBorder="1" applyAlignment="1">
      <alignment horizontal="center" vertical="center"/>
    </xf>
    <xf numFmtId="1" fontId="31" fillId="0" borderId="28" xfId="0" applyNumberFormat="1" applyFont="1" applyFill="1" applyBorder="1" applyAlignment="1">
      <alignment horizontal="center" vertical="center"/>
    </xf>
    <xf numFmtId="1" fontId="31" fillId="0" borderId="17" xfId="0" applyNumberFormat="1" applyFont="1" applyFill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17" xfId="0" applyNumberFormat="1" applyFont="1" applyBorder="1" applyAlignment="1">
      <alignment horizontal="center" vertical="center"/>
    </xf>
    <xf numFmtId="1" fontId="31" fillId="0" borderId="34" xfId="0" applyNumberFormat="1" applyFont="1" applyBorder="1" applyAlignment="1">
      <alignment horizontal="center" vertical="center"/>
    </xf>
    <xf numFmtId="0" fontId="28" fillId="0" borderId="47" xfId="0" applyFont="1" applyFill="1" applyBorder="1" applyAlignment="1">
      <alignment horizontal="left" vertical="center"/>
    </xf>
    <xf numFmtId="0" fontId="28" fillId="0" borderId="56" xfId="0" applyFont="1" applyFill="1" applyBorder="1" applyAlignment="1">
      <alignment horizontal="left" vertical="center"/>
    </xf>
    <xf numFmtId="0" fontId="43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34" fillId="29" borderId="13" xfId="0" applyFont="1" applyFill="1" applyBorder="1" applyAlignment="1">
      <alignment horizontal="center" vertical="center"/>
    </xf>
    <xf numFmtId="1" fontId="31" fillId="29" borderId="14" xfId="0" applyNumberFormat="1" applyFont="1" applyFill="1" applyBorder="1" applyAlignment="1">
      <alignment horizontal="center" vertical="center"/>
    </xf>
    <xf numFmtId="1" fontId="34" fillId="29" borderId="14" xfId="0" applyNumberFormat="1" applyFont="1" applyFill="1" applyBorder="1" applyAlignment="1">
      <alignment horizontal="center" vertical="center"/>
    </xf>
    <xf numFmtId="1" fontId="31" fillId="29" borderId="33" xfId="0" applyNumberFormat="1" applyFont="1" applyFill="1" applyBorder="1" applyAlignment="1">
      <alignment horizontal="center" vertical="center"/>
    </xf>
    <xf numFmtId="1" fontId="31" fillId="29" borderId="30" xfId="0" applyNumberFormat="1" applyFont="1" applyFill="1" applyBorder="1" applyAlignment="1">
      <alignment horizontal="center" vertical="center"/>
    </xf>
    <xf numFmtId="1" fontId="34" fillId="29" borderId="18" xfId="0" applyNumberFormat="1" applyFont="1" applyFill="1" applyBorder="1" applyAlignment="1">
      <alignment horizontal="center" vertical="center"/>
    </xf>
    <xf numFmtId="1" fontId="31" fillId="29" borderId="13" xfId="0" applyNumberFormat="1" applyFont="1" applyFill="1" applyBorder="1" applyAlignment="1">
      <alignment horizontal="center" vertical="center"/>
    </xf>
    <xf numFmtId="1" fontId="31" fillId="29" borderId="18" xfId="0" applyNumberFormat="1" applyFont="1" applyFill="1" applyBorder="1" applyAlignment="1">
      <alignment horizontal="center" vertical="center"/>
    </xf>
    <xf numFmtId="0" fontId="35" fillId="29" borderId="0" xfId="0" applyFont="1" applyFill="1" applyBorder="1" applyAlignment="1">
      <alignment horizontal="center" vertical="center"/>
    </xf>
    <xf numFmtId="1" fontId="31" fillId="0" borderId="27" xfId="0" applyNumberFormat="1" applyFont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1" fontId="31" fillId="30" borderId="9" xfId="0" applyNumberFormat="1" applyFont="1" applyFill="1" applyBorder="1" applyAlignment="1">
      <alignment horizontal="center" vertical="center"/>
    </xf>
    <xf numFmtId="0" fontId="31" fillId="30" borderId="9" xfId="0" applyFont="1" applyFill="1" applyBorder="1" applyAlignment="1">
      <alignment horizontal="center" vertical="center"/>
    </xf>
    <xf numFmtId="0" fontId="31" fillId="30" borderId="10" xfId="0" applyFont="1" applyFill="1" applyBorder="1" applyAlignment="1">
      <alignment horizontal="center" vertical="center"/>
    </xf>
    <xf numFmtId="1" fontId="31" fillId="30" borderId="27" xfId="0" applyNumberFormat="1" applyFont="1" applyFill="1" applyBorder="1" applyAlignment="1">
      <alignment horizontal="center" vertical="center"/>
    </xf>
    <xf numFmtId="1" fontId="31" fillId="29" borderId="9" xfId="0" applyNumberFormat="1" applyFont="1" applyFill="1" applyBorder="1" applyAlignment="1">
      <alignment horizontal="center" vertical="center"/>
    </xf>
    <xf numFmtId="0" fontId="31" fillId="29" borderId="9" xfId="0" applyFont="1" applyFill="1" applyBorder="1" applyAlignment="1">
      <alignment horizontal="center" vertical="center"/>
    </xf>
    <xf numFmtId="1" fontId="31" fillId="30" borderId="11" xfId="0" applyNumberFormat="1" applyFont="1" applyFill="1" applyBorder="1" applyAlignment="1">
      <alignment horizontal="center" vertical="center"/>
    </xf>
    <xf numFmtId="1" fontId="45" fillId="25" borderId="9" xfId="0" applyNumberFormat="1" applyFont="1" applyFill="1" applyBorder="1" applyAlignment="1">
      <alignment horizontal="center" vertical="center"/>
    </xf>
    <xf numFmtId="1" fontId="31" fillId="29" borderId="53" xfId="0" applyNumberFormat="1" applyFont="1" applyFill="1" applyBorder="1" applyAlignment="1">
      <alignment horizontal="center" vertical="center"/>
    </xf>
    <xf numFmtId="0" fontId="34" fillId="29" borderId="10" xfId="0" applyFont="1" applyFill="1" applyBorder="1" applyAlignment="1">
      <alignment horizontal="center" vertical="center"/>
    </xf>
    <xf numFmtId="1" fontId="31" fillId="29" borderId="54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3" fillId="24" borderId="43" xfId="0" applyFont="1" applyFill="1" applyBorder="1" applyAlignment="1">
      <alignment horizontal="left" vertical="center"/>
    </xf>
    <xf numFmtId="0" fontId="31" fillId="0" borderId="15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31" fillId="0" borderId="57" xfId="0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36" fillId="0" borderId="15" xfId="0" applyFont="1" applyBorder="1" applyAlignment="1">
      <alignment horizontal="left" vertical="center"/>
    </xf>
    <xf numFmtId="0" fontId="36" fillId="0" borderId="16" xfId="0" applyFont="1" applyBorder="1" applyAlignment="1">
      <alignment horizontal="left" vertical="center"/>
    </xf>
    <xf numFmtId="0" fontId="37" fillId="0" borderId="16" xfId="0" applyFont="1" applyBorder="1" applyAlignment="1">
      <alignment horizontal="left" vertical="center"/>
    </xf>
    <xf numFmtId="0" fontId="37" fillId="0" borderId="17" xfId="0" applyFont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31" fillId="0" borderId="41" xfId="0" applyFont="1" applyBorder="1" applyAlignment="1">
      <alignment horizontal="left" vertical="center"/>
    </xf>
    <xf numFmtId="0" fontId="31" fillId="0" borderId="24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1" fontId="45" fillId="0" borderId="54" xfId="0" applyNumberFormat="1" applyFont="1" applyBorder="1" applyAlignment="1">
      <alignment horizontal="center" vertical="center"/>
    </xf>
    <xf numFmtId="1" fontId="45" fillId="0" borderId="9" xfId="0" applyNumberFormat="1" applyFont="1" applyFill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1" fontId="45" fillId="0" borderId="53" xfId="0" applyNumberFormat="1" applyFont="1" applyBorder="1" applyAlignment="1">
      <alignment horizontal="center" vertical="center"/>
    </xf>
    <xf numFmtId="1" fontId="34" fillId="25" borderId="15" xfId="0" applyNumberFormat="1" applyFont="1" applyFill="1" applyBorder="1" applyAlignment="1">
      <alignment horizontal="center" vertical="center"/>
    </xf>
    <xf numFmtId="1" fontId="31" fillId="25" borderId="16" xfId="0" applyNumberFormat="1" applyFont="1" applyFill="1" applyBorder="1" applyAlignment="1">
      <alignment horizontal="center" vertical="center"/>
    </xf>
    <xf numFmtId="1" fontId="34" fillId="25" borderId="16" xfId="0" applyNumberFormat="1" applyFont="1" applyFill="1" applyBorder="1" applyAlignment="1">
      <alignment horizontal="center" vertical="center"/>
    </xf>
    <xf numFmtId="1" fontId="34" fillId="25" borderId="17" xfId="0" applyNumberFormat="1" applyFont="1" applyFill="1" applyBorder="1" applyAlignment="1">
      <alignment horizontal="center" vertical="center"/>
    </xf>
    <xf numFmtId="1" fontId="45" fillId="0" borderId="16" xfId="0" applyNumberFormat="1" applyFont="1" applyBorder="1" applyAlignment="1">
      <alignment horizontal="center" vertical="center"/>
    </xf>
    <xf numFmtId="1" fontId="34" fillId="25" borderId="27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1" fontId="34" fillId="25" borderId="54" xfId="0" applyNumberFormat="1" applyFont="1" applyFill="1" applyBorder="1" applyAlignment="1">
      <alignment horizontal="center" vertical="center"/>
    </xf>
    <xf numFmtId="164" fontId="0" fillId="0" borderId="0" xfId="0" applyNumberFormat="1" applyAlignment="1"/>
    <xf numFmtId="1" fontId="31" fillId="0" borderId="53" xfId="0" applyNumberFormat="1" applyFont="1" applyFill="1" applyBorder="1" applyAlignment="1">
      <alignment horizontal="center" vertical="center"/>
    </xf>
    <xf numFmtId="0" fontId="31" fillId="30" borderId="34" xfId="0" applyFont="1" applyFill="1" applyBorder="1" applyAlignment="1">
      <alignment horizontal="center" vertical="center"/>
    </xf>
    <xf numFmtId="1" fontId="34" fillId="25" borderId="34" xfId="0" applyNumberFormat="1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 wrapText="1"/>
    </xf>
    <xf numFmtId="1" fontId="33" fillId="0" borderId="55" xfId="0" applyNumberFormat="1" applyFont="1" applyFill="1" applyBorder="1" applyAlignment="1">
      <alignment horizontal="center" vertical="center"/>
    </xf>
    <xf numFmtId="0" fontId="33" fillId="0" borderId="35" xfId="0" applyFont="1" applyFill="1" applyBorder="1" applyAlignment="1">
      <alignment horizontal="center" vertical="center" wrapText="1"/>
    </xf>
    <xf numFmtId="1" fontId="34" fillId="0" borderId="19" xfId="0" applyNumberFormat="1" applyFont="1" applyFill="1" applyBorder="1" applyAlignment="1">
      <alignment horizontal="center" vertical="center"/>
    </xf>
    <xf numFmtId="1" fontId="33" fillId="0" borderId="20" xfId="0" applyNumberFormat="1" applyFont="1" applyFill="1" applyBorder="1" applyAlignment="1">
      <alignment horizontal="center" vertical="center"/>
    </xf>
    <xf numFmtId="1" fontId="33" fillId="0" borderId="32" xfId="0" applyNumberFormat="1" applyFont="1" applyFill="1" applyBorder="1" applyAlignment="1">
      <alignment horizontal="center" vertical="center"/>
    </xf>
    <xf numFmtId="1" fontId="33" fillId="0" borderId="29" xfId="0" applyNumberFormat="1" applyFont="1" applyFill="1" applyBorder="1" applyAlignment="1">
      <alignment horizontal="center" vertical="center"/>
    </xf>
    <xf numFmtId="1" fontId="33" fillId="0" borderId="12" xfId="0" applyNumberFormat="1" applyFont="1" applyFill="1" applyBorder="1" applyAlignment="1">
      <alignment horizontal="center" vertical="center"/>
    </xf>
    <xf numFmtId="1" fontId="33" fillId="0" borderId="19" xfId="0" applyNumberFormat="1" applyFont="1" applyFill="1" applyBorder="1" applyAlignment="1">
      <alignment horizontal="center" vertical="center"/>
    </xf>
    <xf numFmtId="1" fontId="31" fillId="0" borderId="19" xfId="0" applyNumberFormat="1" applyFont="1" applyFill="1" applyBorder="1" applyAlignment="1">
      <alignment horizontal="center" vertical="center"/>
    </xf>
    <xf numFmtId="1" fontId="31" fillId="0" borderId="20" xfId="0" applyNumberFormat="1" applyFont="1" applyFill="1" applyBorder="1" applyAlignment="1">
      <alignment horizontal="center" vertical="center"/>
    </xf>
    <xf numFmtId="1" fontId="31" fillId="0" borderId="12" xfId="0" applyNumberFormat="1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left" vertical="center"/>
    </xf>
    <xf numFmtId="0" fontId="31" fillId="0" borderId="14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left" vertical="center"/>
    </xf>
    <xf numFmtId="0" fontId="31" fillId="0" borderId="33" xfId="0" applyFont="1" applyFill="1" applyBorder="1" applyAlignment="1">
      <alignment horizontal="center" vertical="center"/>
    </xf>
    <xf numFmtId="0" fontId="31" fillId="0" borderId="57" xfId="0" applyFont="1" applyFill="1" applyBorder="1" applyAlignment="1">
      <alignment horizontal="left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left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left" vertical="center"/>
    </xf>
    <xf numFmtId="1" fontId="33" fillId="0" borderId="56" xfId="0" applyNumberFormat="1" applyFont="1" applyFill="1" applyBorder="1" applyAlignment="1">
      <alignment horizontal="center" vertical="center"/>
    </xf>
    <xf numFmtId="1" fontId="31" fillId="0" borderId="66" xfId="0" applyNumberFormat="1" applyFont="1" applyFill="1" applyBorder="1" applyAlignment="1">
      <alignment horizontal="center" vertical="center"/>
    </xf>
    <xf numFmtId="1" fontId="33" fillId="0" borderId="66" xfId="0" applyNumberFormat="1" applyFont="1" applyFill="1" applyBorder="1" applyAlignment="1">
      <alignment horizontal="center" vertical="center"/>
    </xf>
    <xf numFmtId="1" fontId="34" fillId="0" borderId="65" xfId="0" applyNumberFormat="1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left" vertical="center"/>
    </xf>
    <xf numFmtId="0" fontId="39" fillId="0" borderId="16" xfId="0" applyFont="1" applyFill="1" applyBorder="1" applyAlignment="1">
      <alignment horizontal="left" vertical="center"/>
    </xf>
    <xf numFmtId="0" fontId="39" fillId="0" borderId="57" xfId="0" applyFont="1" applyFill="1" applyBorder="1" applyAlignment="1">
      <alignment horizontal="left" vertical="center"/>
    </xf>
    <xf numFmtId="0" fontId="39" fillId="0" borderId="28" xfId="0" applyFont="1" applyFill="1" applyBorder="1" applyAlignment="1">
      <alignment horizontal="left" vertical="center"/>
    </xf>
    <xf numFmtId="0" fontId="39" fillId="0" borderId="17" xfId="0" applyFont="1" applyFill="1" applyBorder="1" applyAlignment="1">
      <alignment horizontal="left" vertical="center"/>
    </xf>
    <xf numFmtId="1" fontId="46" fillId="26" borderId="19" xfId="0" applyNumberFormat="1" applyFont="1" applyFill="1" applyBorder="1" applyAlignment="1">
      <alignment horizontal="center" vertical="center"/>
    </xf>
    <xf numFmtId="1" fontId="46" fillId="26" borderId="20" xfId="0" applyNumberFormat="1" applyFont="1" applyFill="1" applyBorder="1" applyAlignment="1">
      <alignment horizontal="center" vertical="center"/>
    </xf>
    <xf numFmtId="1" fontId="46" fillId="26" borderId="12" xfId="0" applyNumberFormat="1" applyFont="1" applyFill="1" applyBorder="1" applyAlignment="1">
      <alignment horizontal="center" vertical="center"/>
    </xf>
    <xf numFmtId="0" fontId="48" fillId="0" borderId="0" xfId="0" applyFont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9" fillId="0" borderId="0" xfId="0" applyFont="1" applyBorder="1" applyAlignment="1">
      <alignment horizontal="center" vertical="center"/>
    </xf>
    <xf numFmtId="0" fontId="47" fillId="25" borderId="0" xfId="0" applyFont="1" applyFill="1" applyBorder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/>
    </xf>
    <xf numFmtId="0" fontId="19" fillId="0" borderId="0" xfId="0" applyFont="1" applyAlignment="1">
      <alignment horizontal="center"/>
    </xf>
    <xf numFmtId="0" fontId="21" fillId="0" borderId="4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20" fillId="0" borderId="2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40" fillId="0" borderId="61" xfId="42" applyFont="1" applyFill="1" applyBorder="1" applyAlignment="1">
      <alignment horizontal="center" vertical="top" wrapText="1"/>
    </xf>
    <xf numFmtId="0" fontId="22" fillId="0" borderId="59" xfId="42" applyFont="1" applyFill="1" applyBorder="1" applyAlignment="1">
      <alignment horizontal="center" vertical="top" wrapText="1"/>
    </xf>
    <xf numFmtId="0" fontId="22" fillId="0" borderId="62" xfId="42" applyFont="1" applyFill="1" applyBorder="1" applyAlignment="1">
      <alignment horizontal="center" vertical="top" wrapText="1"/>
    </xf>
    <xf numFmtId="0" fontId="22" fillId="0" borderId="39" xfId="42" applyNumberFormat="1" applyFont="1" applyFill="1" applyBorder="1" applyAlignment="1">
      <alignment horizontal="center" vertical="center" wrapText="1"/>
    </xf>
    <xf numFmtId="0" fontId="22" fillId="0" borderId="9" xfId="42" applyNumberFormat="1" applyFont="1" applyFill="1" applyBorder="1" applyAlignment="1">
      <alignment horizontal="center" vertical="center" wrapText="1"/>
    </xf>
    <xf numFmtId="0" fontId="22" fillId="0" borderId="24" xfId="42" applyNumberFormat="1" applyFont="1" applyFill="1" applyBorder="1" applyAlignment="1">
      <alignment horizontal="center" vertical="center" wrapText="1"/>
    </xf>
    <xf numFmtId="0" fontId="33" fillId="28" borderId="44" xfId="0" applyFont="1" applyFill="1" applyBorder="1" applyAlignment="1">
      <alignment horizontal="center" vertical="center" wrapText="1"/>
    </xf>
    <xf numFmtId="1" fontId="31" fillId="0" borderId="13" xfId="0" applyNumberFormat="1" applyFont="1" applyBorder="1" applyAlignment="1">
      <alignment horizontal="center" vertical="center"/>
    </xf>
    <xf numFmtId="1" fontId="34" fillId="25" borderId="14" xfId="0" applyNumberFormat="1" applyFont="1" applyFill="1" applyBorder="1" applyAlignment="1">
      <alignment horizontal="center" vertical="center"/>
    </xf>
    <xf numFmtId="1" fontId="31" fillId="0" borderId="14" xfId="0" applyNumberFormat="1" applyFont="1" applyBorder="1" applyAlignment="1">
      <alignment horizontal="center" vertical="center"/>
    </xf>
    <xf numFmtId="1" fontId="31" fillId="30" borderId="33" xfId="0" applyNumberFormat="1" applyFont="1" applyFill="1" applyBorder="1" applyAlignment="1">
      <alignment horizontal="center" vertical="center"/>
    </xf>
    <xf numFmtId="1" fontId="31" fillId="0" borderId="30" xfId="0" applyNumberFormat="1" applyFont="1" applyBorder="1" applyAlignment="1">
      <alignment horizontal="center" vertical="center"/>
    </xf>
    <xf numFmtId="1" fontId="31" fillId="30" borderId="14" xfId="0" applyNumberFormat="1" applyFont="1" applyFill="1" applyBorder="1" applyAlignment="1">
      <alignment horizontal="center" vertical="center"/>
    </xf>
    <xf numFmtId="1" fontId="31" fillId="30" borderId="18" xfId="0" applyNumberFormat="1" applyFont="1" applyFill="1" applyBorder="1" applyAlignment="1">
      <alignment horizontal="center" vertical="center"/>
    </xf>
    <xf numFmtId="1" fontId="31" fillId="0" borderId="18" xfId="0" applyNumberFormat="1" applyFont="1" applyBorder="1" applyAlignment="1">
      <alignment horizontal="center" vertical="center"/>
    </xf>
    <xf numFmtId="1" fontId="31" fillId="0" borderId="10" xfId="0" applyNumberFormat="1" applyFont="1" applyFill="1" applyBorder="1" applyAlignment="1">
      <alignment horizontal="center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Linked Cell" xfId="34"/>
    <cellStyle name="Normal" xfId="0" builtinId="0"/>
    <cellStyle name="Note" xfId="35"/>
    <cellStyle name="Output" xfId="36"/>
    <cellStyle name="Standaard_Ranking Form EBT 2007 Stop 2" xfId="37"/>
    <cellStyle name="Standard_GPZH-2001" xfId="38"/>
    <cellStyle name="Title" xfId="39"/>
    <cellStyle name="Warning Text" xfId="40"/>
    <cellStyle name="Обычный 2" xfId="41"/>
    <cellStyle name="Обычный 4" xfId="42"/>
  </cellStyles>
  <dxfs count="5">
    <dxf>
      <font>
        <b/>
        <i val="0"/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8"/>
      </font>
      <fill>
        <patternFill>
          <bgColor indexed="1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N608"/>
  <sheetViews>
    <sheetView workbookViewId="0">
      <selection activeCell="F29" sqref="F29"/>
    </sheetView>
  </sheetViews>
  <sheetFormatPr defaultRowHeight="12.75" x14ac:dyDescent="0.2"/>
  <cols>
    <col min="1" max="1" width="5.7109375" style="2" bestFit="1" customWidth="1"/>
    <col min="2" max="2" width="5.7109375" style="2" customWidth="1"/>
    <col min="3" max="5" width="7" style="2" customWidth="1"/>
    <col min="6" max="7" width="9.28515625" style="2" customWidth="1"/>
    <col min="8" max="8" width="8.5703125" style="2" customWidth="1"/>
    <col min="9" max="10" width="9.5703125" style="2" customWidth="1"/>
    <col min="11" max="11" width="7.85546875" style="2" bestFit="1" customWidth="1"/>
    <col min="12" max="14" width="9.28515625" style="2" customWidth="1"/>
    <col min="15" max="16384" width="9.140625" style="2"/>
  </cols>
  <sheetData>
    <row r="1" spans="1:14" ht="24.95" customHeight="1" thickBot="1" x14ac:dyDescent="0.25">
      <c r="A1" s="334" t="s">
        <v>184</v>
      </c>
      <c r="B1" s="335"/>
      <c r="C1" s="335"/>
      <c r="D1" s="335"/>
      <c r="E1" s="335"/>
      <c r="F1" s="335"/>
      <c r="G1" s="335"/>
      <c r="H1" s="335"/>
      <c r="I1" s="335"/>
    </row>
    <row r="2" spans="1:14" ht="13.5" customHeight="1" thickBot="1" x14ac:dyDescent="0.25">
      <c r="A2" s="330"/>
      <c r="B2" s="330"/>
      <c r="C2" s="331"/>
      <c r="D2" s="331"/>
      <c r="E2" s="331"/>
      <c r="F2" s="331"/>
      <c r="G2" s="332"/>
      <c r="H2" s="332"/>
      <c r="I2" s="10"/>
      <c r="L2" s="333"/>
      <c r="M2" s="333"/>
      <c r="N2" s="333"/>
    </row>
    <row r="3" spans="1:14" s="20" customFormat="1" ht="39" customHeight="1" thickBot="1" x14ac:dyDescent="0.25">
      <c r="A3" s="43"/>
      <c r="B3" s="44" t="s">
        <v>42</v>
      </c>
      <c r="C3" s="45" t="s">
        <v>31</v>
      </c>
      <c r="D3" s="45" t="s">
        <v>32</v>
      </c>
      <c r="E3" s="45" t="s">
        <v>33</v>
      </c>
      <c r="F3" s="45" t="s">
        <v>75</v>
      </c>
      <c r="G3" s="45" t="s">
        <v>74</v>
      </c>
      <c r="H3" s="45" t="s">
        <v>76</v>
      </c>
      <c r="I3" s="45" t="s">
        <v>43</v>
      </c>
      <c r="J3" s="46" t="s">
        <v>44</v>
      </c>
      <c r="K3" s="138" t="s">
        <v>45</v>
      </c>
      <c r="L3" s="47" t="s">
        <v>46</v>
      </c>
      <c r="M3" s="48" t="s">
        <v>47</v>
      </c>
      <c r="N3" s="49" t="s">
        <v>73</v>
      </c>
    </row>
    <row r="4" spans="1:14" ht="15.75" customHeight="1" x14ac:dyDescent="0.2">
      <c r="A4" s="72" t="s">
        <v>34</v>
      </c>
      <c r="B4" s="73">
        <v>20</v>
      </c>
      <c r="C4" s="74">
        <v>29</v>
      </c>
      <c r="D4" s="74">
        <v>6</v>
      </c>
      <c r="E4" s="74">
        <f>D4+C4</f>
        <v>35</v>
      </c>
      <c r="F4" s="74">
        <v>45</v>
      </c>
      <c r="G4" s="74">
        <v>8</v>
      </c>
      <c r="H4" s="74">
        <f>G4+F4</f>
        <v>53</v>
      </c>
      <c r="I4" s="75">
        <f>F4*B4</f>
        <v>900</v>
      </c>
      <c r="J4" s="76">
        <f>G4*B4</f>
        <v>160</v>
      </c>
      <c r="K4" s="139">
        <f>SUM(I4:J4)</f>
        <v>1060</v>
      </c>
      <c r="L4" s="77">
        <f>0.35*K4</f>
        <v>371</v>
      </c>
      <c r="M4" s="75">
        <f>K4*0.5</f>
        <v>530</v>
      </c>
      <c r="N4" s="78">
        <f>K4*0.15</f>
        <v>159</v>
      </c>
    </row>
    <row r="5" spans="1:14" ht="15.75" customHeight="1" x14ac:dyDescent="0.2">
      <c r="A5" s="21" t="s">
        <v>35</v>
      </c>
      <c r="B5" s="33"/>
      <c r="C5" s="22"/>
      <c r="D5" s="22"/>
      <c r="E5" s="22">
        <f>D5+C5</f>
        <v>0</v>
      </c>
      <c r="F5" s="22"/>
      <c r="G5" s="22"/>
      <c r="H5" s="22">
        <f>G5+F5</f>
        <v>0</v>
      </c>
      <c r="I5" s="23"/>
      <c r="J5" s="37"/>
      <c r="K5" s="140">
        <f>SUM(I5:J5)</f>
        <v>0</v>
      </c>
      <c r="L5" s="40">
        <f>0.35*K5</f>
        <v>0</v>
      </c>
      <c r="M5" s="23">
        <f>K5*0.5</f>
        <v>0</v>
      </c>
      <c r="N5" s="24">
        <f>K5*0.15</f>
        <v>0</v>
      </c>
    </row>
    <row r="6" spans="1:14" ht="15.75" customHeight="1" x14ac:dyDescent="0.2">
      <c r="A6" s="21" t="s">
        <v>36</v>
      </c>
      <c r="B6" s="33"/>
      <c r="C6" s="22"/>
      <c r="D6" s="22"/>
      <c r="E6" s="22">
        <f>D6+C6</f>
        <v>0</v>
      </c>
      <c r="F6" s="22"/>
      <c r="G6" s="22"/>
      <c r="H6" s="22">
        <f>G6+F6</f>
        <v>0</v>
      </c>
      <c r="I6" s="23"/>
      <c r="J6" s="37"/>
      <c r="K6" s="140">
        <f>SUM(I6:J6)</f>
        <v>0</v>
      </c>
      <c r="L6" s="40">
        <f>0.35*K6</f>
        <v>0</v>
      </c>
      <c r="M6" s="23">
        <f>K6*0.5</f>
        <v>0</v>
      </c>
      <c r="N6" s="24">
        <f>K6*0.15</f>
        <v>0</v>
      </c>
    </row>
    <row r="7" spans="1:14" ht="15.75" customHeight="1" x14ac:dyDescent="0.2">
      <c r="A7" s="21" t="s">
        <v>37</v>
      </c>
      <c r="B7" s="33"/>
      <c r="C7" s="22"/>
      <c r="D7" s="22"/>
      <c r="E7" s="22">
        <f>D7+C7</f>
        <v>0</v>
      </c>
      <c r="F7" s="22"/>
      <c r="G7" s="22"/>
      <c r="H7" s="22">
        <f>G7+F7</f>
        <v>0</v>
      </c>
      <c r="I7" s="23"/>
      <c r="J7" s="37"/>
      <c r="K7" s="140">
        <f>SUM(I7:J7)</f>
        <v>0</v>
      </c>
      <c r="L7" s="40">
        <f>0.35*K7</f>
        <v>0</v>
      </c>
      <c r="M7" s="23">
        <f>K7*0.5</f>
        <v>0</v>
      </c>
      <c r="N7" s="24">
        <f>K7*0.15</f>
        <v>0</v>
      </c>
    </row>
    <row r="8" spans="1:14" ht="15.75" customHeight="1" thickBot="1" x14ac:dyDescent="0.25">
      <c r="A8" s="25" t="s">
        <v>38</v>
      </c>
      <c r="B8" s="34"/>
      <c r="C8" s="26"/>
      <c r="D8" s="26"/>
      <c r="E8" s="26">
        <f>D8+C8</f>
        <v>0</v>
      </c>
      <c r="F8" s="26"/>
      <c r="G8" s="26"/>
      <c r="H8" s="26">
        <f>G8+F8</f>
        <v>0</v>
      </c>
      <c r="I8" s="27"/>
      <c r="J8" s="38"/>
      <c r="K8" s="141">
        <f>SUM(I8:J8)</f>
        <v>0</v>
      </c>
      <c r="L8" s="41">
        <f>0.35*K8</f>
        <v>0</v>
      </c>
      <c r="M8" s="27">
        <f>K8*0.5</f>
        <v>0</v>
      </c>
      <c r="N8" s="28">
        <f>K8*0.15</f>
        <v>0</v>
      </c>
    </row>
    <row r="9" spans="1:14" ht="24" customHeight="1" thickBot="1" x14ac:dyDescent="0.25">
      <c r="A9" s="29" t="s">
        <v>39</v>
      </c>
      <c r="B9" s="35"/>
      <c r="C9" s="30">
        <f t="shared" ref="C9:N9" si="0">SUM(C4:C8)</f>
        <v>29</v>
      </c>
      <c r="D9" s="30">
        <f t="shared" si="0"/>
        <v>6</v>
      </c>
      <c r="E9" s="30">
        <f t="shared" si="0"/>
        <v>35</v>
      </c>
      <c r="F9" s="30">
        <f t="shared" si="0"/>
        <v>45</v>
      </c>
      <c r="G9" s="30">
        <f t="shared" si="0"/>
        <v>8</v>
      </c>
      <c r="H9" s="30">
        <f t="shared" si="0"/>
        <v>53</v>
      </c>
      <c r="I9" s="31">
        <f t="shared" si="0"/>
        <v>900</v>
      </c>
      <c r="J9" s="39">
        <f t="shared" si="0"/>
        <v>160</v>
      </c>
      <c r="K9" s="142">
        <f t="shared" si="0"/>
        <v>1060</v>
      </c>
      <c r="L9" s="42">
        <f t="shared" si="0"/>
        <v>371</v>
      </c>
      <c r="M9" s="32">
        <f t="shared" si="0"/>
        <v>530</v>
      </c>
      <c r="N9" s="36">
        <f t="shared" si="0"/>
        <v>159</v>
      </c>
    </row>
    <row r="10" spans="1:14" ht="13.5" customHeight="1" x14ac:dyDescent="0.2">
      <c r="D10" s="12"/>
      <c r="E10" s="12"/>
      <c r="F10" s="12"/>
      <c r="G10" s="12"/>
      <c r="H10" s="12"/>
    </row>
    <row r="11" spans="1:14" ht="13.5" customHeight="1" x14ac:dyDescent="0.2"/>
    <row r="12" spans="1:14" ht="13.5" customHeight="1" x14ac:dyDescent="0.35"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</row>
    <row r="13" spans="1:14" ht="13.5" customHeight="1" x14ac:dyDescent="0.35"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</row>
    <row r="14" spans="1:14" ht="13.5" customHeight="1" x14ac:dyDescent="0.35"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</row>
    <row r="15" spans="1:14" ht="13.5" customHeight="1" x14ac:dyDescent="0.35"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</row>
    <row r="16" spans="1:14" ht="13.5" customHeight="1" x14ac:dyDescent="0.35"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</row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</sheetData>
  <mergeCells count="3">
    <mergeCell ref="A2:H2"/>
    <mergeCell ref="L2:N2"/>
    <mergeCell ref="A1:I1"/>
  </mergeCells>
  <phoneticPr fontId="0" type="noConversion"/>
  <pageMargins left="1" right="0.17" top="0.4" bottom="0.49" header="0.39370078740157499" footer="0.17"/>
  <pageSetup paperSize="9" orientation="landscape" horizontalDpi="300" r:id="rId1"/>
  <headerFooter alignWithMargins="0">
    <oddFooter>&amp;L&amp;F&amp;R&amp;14&amp;D /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L42" sqref="L42"/>
    </sheetView>
  </sheetViews>
  <sheetFormatPr defaultRowHeight="12.75" x14ac:dyDescent="0.2"/>
  <cols>
    <col min="1" max="1" width="6" customWidth="1"/>
    <col min="3" max="3" width="10.7109375" customWidth="1"/>
    <col min="4" max="4" width="12.42578125" customWidth="1"/>
    <col min="5" max="5" width="14.140625" customWidth="1"/>
  </cols>
  <sheetData>
    <row r="1" spans="1:7" ht="18.75" thickBot="1" x14ac:dyDescent="0.25">
      <c r="A1" s="336" t="s">
        <v>98</v>
      </c>
      <c r="B1" s="337"/>
      <c r="C1" s="337"/>
      <c r="D1" s="337"/>
      <c r="E1" s="337"/>
      <c r="F1" s="338"/>
      <c r="G1" s="338"/>
    </row>
    <row r="2" spans="1:7" x14ac:dyDescent="0.2">
      <c r="A2" s="339" t="s">
        <v>79</v>
      </c>
      <c r="B2" s="340"/>
      <c r="C2" s="340"/>
      <c r="D2" s="340"/>
      <c r="E2" s="340"/>
      <c r="F2" s="341"/>
      <c r="G2" s="341"/>
    </row>
    <row r="3" spans="1:7" ht="18" x14ac:dyDescent="0.2">
      <c r="A3" s="342" t="s">
        <v>19</v>
      </c>
      <c r="B3" s="342"/>
      <c r="C3" s="342"/>
      <c r="D3" s="342"/>
      <c r="E3" s="342"/>
      <c r="F3" s="342"/>
      <c r="G3" s="342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250</v>
      </c>
      <c r="C5" s="17" t="s">
        <v>24</v>
      </c>
      <c r="D5" s="17" t="s">
        <v>25</v>
      </c>
      <c r="E5" s="4" t="s">
        <v>55</v>
      </c>
      <c r="F5" s="18">
        <v>30</v>
      </c>
      <c r="G5" s="19">
        <v>220</v>
      </c>
    </row>
    <row r="6" spans="1:7" x14ac:dyDescent="0.2">
      <c r="A6" s="4">
        <v>2</v>
      </c>
      <c r="B6" s="8">
        <f>SUM(F6:G6)</f>
        <v>209</v>
      </c>
      <c r="C6" s="17" t="s">
        <v>80</v>
      </c>
      <c r="D6" s="17" t="s">
        <v>81</v>
      </c>
      <c r="E6" s="4" t="s">
        <v>2</v>
      </c>
      <c r="F6" s="18">
        <v>20</v>
      </c>
      <c r="G6" s="19">
        <v>189</v>
      </c>
    </row>
    <row r="7" spans="1:7" x14ac:dyDescent="0.2">
      <c r="A7" s="4">
        <v>3</v>
      </c>
      <c r="B7" s="8">
        <f>SUM(F7:G7)</f>
        <v>187</v>
      </c>
      <c r="C7" s="17" t="s">
        <v>80</v>
      </c>
      <c r="D7" s="17" t="s">
        <v>97</v>
      </c>
      <c r="E7" s="4" t="s">
        <v>2</v>
      </c>
      <c r="F7" s="18">
        <v>22</v>
      </c>
      <c r="G7" s="19">
        <v>165</v>
      </c>
    </row>
    <row r="8" spans="1:7" x14ac:dyDescent="0.2">
      <c r="A8" s="4">
        <v>4</v>
      </c>
      <c r="B8" s="8">
        <f>SUM(F8:G8)</f>
        <v>172</v>
      </c>
      <c r="C8" s="17" t="s">
        <v>48</v>
      </c>
      <c r="D8" s="17" t="s">
        <v>49</v>
      </c>
      <c r="E8" s="4" t="s">
        <v>2</v>
      </c>
      <c r="F8" s="18">
        <v>25</v>
      </c>
      <c r="G8" s="19">
        <v>147</v>
      </c>
    </row>
    <row r="9" spans="1:7" x14ac:dyDescent="0.2">
      <c r="A9" s="4">
        <v>5</v>
      </c>
      <c r="B9" s="8">
        <f>SUM(F9:G9)</f>
        <v>150</v>
      </c>
      <c r="C9" s="17" t="s">
        <v>89</v>
      </c>
      <c r="D9" s="17" t="s">
        <v>87</v>
      </c>
      <c r="E9" s="4" t="s">
        <v>55</v>
      </c>
      <c r="F9" s="18">
        <v>18</v>
      </c>
      <c r="G9" s="19">
        <v>132</v>
      </c>
    </row>
    <row r="10" spans="1:7" ht="18" x14ac:dyDescent="0.2">
      <c r="A10" s="343" t="s">
        <v>18</v>
      </c>
      <c r="B10" s="343"/>
      <c r="C10" s="343"/>
      <c r="D10" s="343"/>
      <c r="E10" s="343"/>
      <c r="F10" s="343"/>
      <c r="G10" s="343"/>
    </row>
    <row r="11" spans="1:7" ht="25.5" x14ac:dyDescent="0.2">
      <c r="A11" s="3" t="s">
        <v>23</v>
      </c>
      <c r="B11" s="6" t="s">
        <v>56</v>
      </c>
      <c r="C11" s="3" t="s">
        <v>17</v>
      </c>
      <c r="D11" s="3" t="s">
        <v>20</v>
      </c>
      <c r="E11" s="3" t="s">
        <v>4</v>
      </c>
      <c r="F11" s="7" t="s">
        <v>22</v>
      </c>
      <c r="G11" s="7" t="s">
        <v>21</v>
      </c>
    </row>
    <row r="12" spans="1:7" x14ac:dyDescent="0.2">
      <c r="A12" s="4">
        <v>1</v>
      </c>
      <c r="B12" s="8">
        <f t="shared" ref="B12:B30" si="0">SUM(F12:G12)</f>
        <v>250</v>
      </c>
      <c r="C12" s="17" t="s">
        <v>69</v>
      </c>
      <c r="D12" s="17" t="s">
        <v>70</v>
      </c>
      <c r="E12" s="4" t="s">
        <v>55</v>
      </c>
      <c r="F12" s="18">
        <v>30</v>
      </c>
      <c r="G12" s="11">
        <v>220</v>
      </c>
    </row>
    <row r="13" spans="1:7" x14ac:dyDescent="0.2">
      <c r="A13" s="4">
        <v>2</v>
      </c>
      <c r="B13" s="8">
        <f t="shared" si="0"/>
        <v>211</v>
      </c>
      <c r="C13" s="17" t="s">
        <v>67</v>
      </c>
      <c r="D13" s="17" t="s">
        <v>68</v>
      </c>
      <c r="E13" s="4" t="s">
        <v>2</v>
      </c>
      <c r="F13" s="18">
        <v>22</v>
      </c>
      <c r="G13" s="11">
        <v>189</v>
      </c>
    </row>
    <row r="14" spans="1:7" x14ac:dyDescent="0.2">
      <c r="A14" s="4">
        <v>3</v>
      </c>
      <c r="B14" s="8">
        <f t="shared" si="0"/>
        <v>183</v>
      </c>
      <c r="C14" s="17" t="s">
        <v>7</v>
      </c>
      <c r="D14" s="17" t="s">
        <v>29</v>
      </c>
      <c r="E14" s="4" t="s">
        <v>2</v>
      </c>
      <c r="F14" s="18">
        <v>18</v>
      </c>
      <c r="G14" s="19">
        <v>165</v>
      </c>
    </row>
    <row r="15" spans="1:7" x14ac:dyDescent="0.2">
      <c r="A15" s="4">
        <v>4</v>
      </c>
      <c r="B15" s="8">
        <f t="shared" si="0"/>
        <v>172</v>
      </c>
      <c r="C15" s="17" t="s">
        <v>5</v>
      </c>
      <c r="D15" s="17" t="s">
        <v>9</v>
      </c>
      <c r="E15" s="4" t="s">
        <v>1</v>
      </c>
      <c r="F15" s="18">
        <v>25</v>
      </c>
      <c r="G15" s="19">
        <v>147</v>
      </c>
    </row>
    <row r="16" spans="1:7" x14ac:dyDescent="0.2">
      <c r="A16" s="4">
        <v>5</v>
      </c>
      <c r="B16" s="8">
        <f t="shared" si="0"/>
        <v>148</v>
      </c>
      <c r="C16" s="17" t="s">
        <v>60</v>
      </c>
      <c r="D16" s="17" t="s">
        <v>61</v>
      </c>
      <c r="E16" s="4" t="s">
        <v>2</v>
      </c>
      <c r="F16" s="18">
        <v>16</v>
      </c>
      <c r="G16" s="11">
        <v>132</v>
      </c>
    </row>
    <row r="17" spans="1:7" x14ac:dyDescent="0.2">
      <c r="A17" s="4">
        <v>6</v>
      </c>
      <c r="B17" s="8">
        <f t="shared" si="0"/>
        <v>140</v>
      </c>
      <c r="C17" s="17" t="s">
        <v>6</v>
      </c>
      <c r="D17" s="17" t="s">
        <v>10</v>
      </c>
      <c r="E17" s="4" t="s">
        <v>2</v>
      </c>
      <c r="F17" s="18">
        <v>20</v>
      </c>
      <c r="G17" s="19">
        <v>120</v>
      </c>
    </row>
    <row r="18" spans="1:7" x14ac:dyDescent="0.2">
      <c r="A18" s="4">
        <v>7</v>
      </c>
      <c r="B18" s="8">
        <f t="shared" si="0"/>
        <v>125</v>
      </c>
      <c r="C18" s="17" t="s">
        <v>64</v>
      </c>
      <c r="D18" s="17" t="s">
        <v>65</v>
      </c>
      <c r="E18" s="4" t="s">
        <v>1</v>
      </c>
      <c r="F18" s="18">
        <v>15</v>
      </c>
      <c r="G18" s="11">
        <v>110</v>
      </c>
    </row>
    <row r="19" spans="1:7" x14ac:dyDescent="0.2">
      <c r="A19" s="4">
        <v>8</v>
      </c>
      <c r="B19" s="8">
        <f t="shared" si="0"/>
        <v>116</v>
      </c>
      <c r="C19" s="17" t="s">
        <v>91</v>
      </c>
      <c r="D19" s="17" t="s">
        <v>92</v>
      </c>
      <c r="E19" s="4" t="s">
        <v>2</v>
      </c>
      <c r="F19" s="18">
        <v>14</v>
      </c>
      <c r="G19" s="11">
        <v>102</v>
      </c>
    </row>
    <row r="20" spans="1:7" x14ac:dyDescent="0.2">
      <c r="A20" s="4">
        <v>9</v>
      </c>
      <c r="B20" s="8">
        <f t="shared" si="0"/>
        <v>107</v>
      </c>
      <c r="C20" s="17" t="s">
        <v>71</v>
      </c>
      <c r="D20" s="17" t="s">
        <v>85</v>
      </c>
      <c r="E20" s="4" t="s">
        <v>2</v>
      </c>
      <c r="F20" s="18">
        <v>13</v>
      </c>
      <c r="G20" s="19">
        <v>94</v>
      </c>
    </row>
    <row r="21" spans="1:7" x14ac:dyDescent="0.2">
      <c r="A21" s="4">
        <v>10</v>
      </c>
      <c r="B21" s="8">
        <f t="shared" si="0"/>
        <v>101</v>
      </c>
      <c r="C21" s="17" t="s">
        <v>82</v>
      </c>
      <c r="D21" s="17" t="s">
        <v>83</v>
      </c>
      <c r="E21" s="4" t="s">
        <v>3</v>
      </c>
      <c r="F21" s="18">
        <v>12</v>
      </c>
      <c r="G21" s="11">
        <v>89</v>
      </c>
    </row>
    <row r="22" spans="1:7" x14ac:dyDescent="0.2">
      <c r="A22" s="4">
        <v>11</v>
      </c>
      <c r="B22" s="8">
        <f t="shared" si="0"/>
        <v>97</v>
      </c>
      <c r="C22" s="17" t="s">
        <v>28</v>
      </c>
      <c r="D22" s="17" t="s">
        <v>14</v>
      </c>
      <c r="E22" s="4" t="s">
        <v>2</v>
      </c>
      <c r="F22" s="18">
        <v>11</v>
      </c>
      <c r="G22" s="19">
        <v>86</v>
      </c>
    </row>
    <row r="23" spans="1:7" x14ac:dyDescent="0.2">
      <c r="A23" s="4">
        <v>12</v>
      </c>
      <c r="B23" s="8">
        <f t="shared" si="0"/>
        <v>93</v>
      </c>
      <c r="C23" s="17" t="s">
        <v>50</v>
      </c>
      <c r="D23" s="17" t="s">
        <v>40</v>
      </c>
      <c r="E23" s="4" t="s">
        <v>3</v>
      </c>
      <c r="F23" s="18">
        <v>10</v>
      </c>
      <c r="G23" s="11">
        <v>83</v>
      </c>
    </row>
    <row r="24" spans="1:7" x14ac:dyDescent="0.2">
      <c r="A24" s="4">
        <v>13</v>
      </c>
      <c r="B24" s="8">
        <f t="shared" si="0"/>
        <v>80</v>
      </c>
      <c r="C24" s="17" t="s">
        <v>13</v>
      </c>
      <c r="D24" s="17" t="s">
        <v>12</v>
      </c>
      <c r="E24" s="4" t="s">
        <v>55</v>
      </c>
      <c r="F24" s="18"/>
      <c r="G24" s="11">
        <v>80</v>
      </c>
    </row>
    <row r="25" spans="1:7" x14ac:dyDescent="0.2">
      <c r="A25" s="4">
        <v>14</v>
      </c>
      <c r="B25" s="8">
        <f t="shared" si="0"/>
        <v>77</v>
      </c>
      <c r="C25" s="17" t="s">
        <v>8</v>
      </c>
      <c r="D25" s="17" t="s">
        <v>84</v>
      </c>
      <c r="E25" s="4" t="s">
        <v>2</v>
      </c>
      <c r="F25" s="18"/>
      <c r="G25" s="19">
        <v>77</v>
      </c>
    </row>
    <row r="26" spans="1:7" x14ac:dyDescent="0.2">
      <c r="A26" s="4">
        <v>15</v>
      </c>
      <c r="B26" s="8">
        <f t="shared" si="0"/>
        <v>74</v>
      </c>
      <c r="C26" s="17" t="s">
        <v>62</v>
      </c>
      <c r="D26" s="17" t="s">
        <v>63</v>
      </c>
      <c r="E26" s="4" t="s">
        <v>55</v>
      </c>
      <c r="F26" s="18"/>
      <c r="G26" s="11">
        <v>74</v>
      </c>
    </row>
    <row r="27" spans="1:7" x14ac:dyDescent="0.2">
      <c r="A27" s="4">
        <v>16</v>
      </c>
      <c r="B27" s="8">
        <f t="shared" si="0"/>
        <v>71</v>
      </c>
      <c r="C27" s="17" t="s">
        <v>8</v>
      </c>
      <c r="D27" s="17" t="s">
        <v>66</v>
      </c>
      <c r="E27" s="4" t="s">
        <v>55</v>
      </c>
      <c r="F27" s="18"/>
      <c r="G27" s="11">
        <v>71</v>
      </c>
    </row>
    <row r="28" spans="1:7" x14ac:dyDescent="0.2">
      <c r="A28" s="4">
        <v>17</v>
      </c>
      <c r="B28" s="8">
        <f t="shared" si="0"/>
        <v>68</v>
      </c>
      <c r="C28" s="17" t="s">
        <v>28</v>
      </c>
      <c r="D28" s="17" t="s">
        <v>78</v>
      </c>
      <c r="E28" s="4" t="s">
        <v>1</v>
      </c>
      <c r="F28" s="18"/>
      <c r="G28" s="11">
        <v>68</v>
      </c>
    </row>
    <row r="29" spans="1:7" x14ac:dyDescent="0.2">
      <c r="A29" s="4">
        <v>18</v>
      </c>
      <c r="B29" s="8">
        <f t="shared" si="0"/>
        <v>0</v>
      </c>
      <c r="C29" s="17" t="s">
        <v>71</v>
      </c>
      <c r="D29" s="17" t="s">
        <v>88</v>
      </c>
      <c r="E29" s="4" t="s">
        <v>2</v>
      </c>
      <c r="F29" s="18">
        <v>0</v>
      </c>
      <c r="G29" s="11">
        <v>0</v>
      </c>
    </row>
    <row r="30" spans="1:7" x14ac:dyDescent="0.2">
      <c r="A30" s="4">
        <v>19</v>
      </c>
      <c r="B30" s="8">
        <f t="shared" si="0"/>
        <v>0</v>
      </c>
      <c r="C30" s="17" t="s">
        <v>91</v>
      </c>
      <c r="D30" s="17" t="s">
        <v>93</v>
      </c>
      <c r="E30" s="4" t="s">
        <v>1</v>
      </c>
      <c r="F30" s="18">
        <v>0</v>
      </c>
      <c r="G30" s="11">
        <v>0</v>
      </c>
    </row>
  </sheetData>
  <sortState ref="B12:G30">
    <sortCondition descending="1" ref="B12:B30"/>
  </sortState>
  <mergeCells count="4">
    <mergeCell ref="A1:G1"/>
    <mergeCell ref="A2:G2"/>
    <mergeCell ref="A3:G3"/>
    <mergeCell ref="A10:G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M41" sqref="M41"/>
    </sheetView>
  </sheetViews>
  <sheetFormatPr defaultRowHeight="12.75" x14ac:dyDescent="0.2"/>
  <cols>
    <col min="3" max="3" width="12.140625" customWidth="1"/>
    <col min="4" max="4" width="22.28515625" customWidth="1"/>
    <col min="5" max="5" width="14.140625" customWidth="1"/>
  </cols>
  <sheetData>
    <row r="1" spans="1:7" ht="18.75" thickBot="1" x14ac:dyDescent="0.25">
      <c r="A1" s="336" t="s">
        <v>94</v>
      </c>
      <c r="B1" s="337"/>
      <c r="C1" s="337"/>
      <c r="D1" s="337"/>
      <c r="E1" s="337"/>
      <c r="F1" s="338"/>
      <c r="G1" s="338"/>
    </row>
    <row r="2" spans="1:7" x14ac:dyDescent="0.2">
      <c r="A2" s="339" t="s">
        <v>95</v>
      </c>
      <c r="B2" s="340"/>
      <c r="C2" s="340"/>
      <c r="D2" s="340"/>
      <c r="E2" s="340"/>
      <c r="F2" s="341"/>
      <c r="G2" s="341"/>
    </row>
    <row r="3" spans="1:7" ht="18" x14ac:dyDescent="0.2">
      <c r="A3" s="342" t="s">
        <v>19</v>
      </c>
      <c r="B3" s="342"/>
      <c r="C3" s="342"/>
      <c r="D3" s="342"/>
      <c r="E3" s="342"/>
      <c r="F3" s="342"/>
      <c r="G3" s="342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375</v>
      </c>
      <c r="C5" s="17" t="s">
        <v>24</v>
      </c>
      <c r="D5" s="17" t="s">
        <v>25</v>
      </c>
      <c r="E5" s="4" t="s">
        <v>55</v>
      </c>
      <c r="F5" s="18">
        <v>45</v>
      </c>
      <c r="G5" s="19">
        <v>330</v>
      </c>
    </row>
    <row r="6" spans="1:7" x14ac:dyDescent="0.2">
      <c r="A6" s="4">
        <v>2</v>
      </c>
      <c r="B6" s="8">
        <f>SUM(F6:G6)</f>
        <v>314</v>
      </c>
      <c r="C6" s="17" t="s">
        <v>57</v>
      </c>
      <c r="D6" s="17" t="s">
        <v>58</v>
      </c>
      <c r="E6" s="4" t="s">
        <v>3</v>
      </c>
      <c r="F6" s="18">
        <v>30</v>
      </c>
      <c r="G6" s="19">
        <v>284</v>
      </c>
    </row>
    <row r="7" spans="1:7" x14ac:dyDescent="0.2">
      <c r="A7" s="4">
        <v>3</v>
      </c>
      <c r="B7" s="8">
        <f>SUM(F7:G7)</f>
        <v>281</v>
      </c>
      <c r="C7" s="17" t="s">
        <v>48</v>
      </c>
      <c r="D7" s="17" t="s">
        <v>49</v>
      </c>
      <c r="E7" s="4" t="s">
        <v>2</v>
      </c>
      <c r="F7" s="18">
        <v>33</v>
      </c>
      <c r="G7" s="19">
        <v>248</v>
      </c>
    </row>
    <row r="8" spans="1:7" x14ac:dyDescent="0.2">
      <c r="A8" s="4">
        <v>4</v>
      </c>
      <c r="B8" s="8">
        <f>SUM(F8:G8)</f>
        <v>259</v>
      </c>
      <c r="C8" s="17" t="s">
        <v>53</v>
      </c>
      <c r="D8" s="17" t="s">
        <v>54</v>
      </c>
      <c r="E8" s="4" t="s">
        <v>1</v>
      </c>
      <c r="F8" s="18">
        <v>38</v>
      </c>
      <c r="G8" s="19">
        <v>221</v>
      </c>
    </row>
    <row r="9" spans="1:7" x14ac:dyDescent="0.2">
      <c r="A9" s="4">
        <v>5</v>
      </c>
      <c r="B9" s="8">
        <f>SUM(F9:G9)</f>
        <v>225</v>
      </c>
      <c r="C9" s="17" t="s">
        <v>27</v>
      </c>
      <c r="D9" s="17" t="s">
        <v>52</v>
      </c>
      <c r="E9" s="4" t="s">
        <v>2</v>
      </c>
      <c r="F9" s="18">
        <v>27</v>
      </c>
      <c r="G9" s="19">
        <v>198</v>
      </c>
    </row>
    <row r="10" spans="1:7" ht="18" x14ac:dyDescent="0.2">
      <c r="A10" s="343" t="s">
        <v>18</v>
      </c>
      <c r="B10" s="343"/>
      <c r="C10" s="343"/>
      <c r="D10" s="343"/>
      <c r="E10" s="343"/>
      <c r="F10" s="343"/>
      <c r="G10" s="343"/>
    </row>
    <row r="11" spans="1:7" ht="25.5" x14ac:dyDescent="0.2">
      <c r="A11" s="3" t="s">
        <v>23</v>
      </c>
      <c r="B11" s="6" t="s">
        <v>56</v>
      </c>
      <c r="C11" s="3" t="s">
        <v>17</v>
      </c>
      <c r="D11" s="3" t="s">
        <v>20</v>
      </c>
      <c r="E11" s="3" t="s">
        <v>4</v>
      </c>
      <c r="F11" s="7" t="s">
        <v>22</v>
      </c>
      <c r="G11" s="7" t="s">
        <v>21</v>
      </c>
    </row>
    <row r="12" spans="1:7" x14ac:dyDescent="0.2">
      <c r="A12" s="4">
        <v>1</v>
      </c>
      <c r="B12" s="8">
        <f t="shared" ref="B12:B30" si="0">SUM(F12:G12)</f>
        <v>354</v>
      </c>
      <c r="C12" s="17" t="s">
        <v>5</v>
      </c>
      <c r="D12" s="17" t="s">
        <v>9</v>
      </c>
      <c r="E12" s="4" t="s">
        <v>1</v>
      </c>
      <c r="F12" s="18">
        <v>24</v>
      </c>
      <c r="G12" s="19">
        <v>330</v>
      </c>
    </row>
    <row r="13" spans="1:7" x14ac:dyDescent="0.2">
      <c r="A13" s="4">
        <v>2</v>
      </c>
      <c r="B13" s="8">
        <f t="shared" si="0"/>
        <v>314</v>
      </c>
      <c r="C13" s="17" t="s">
        <v>28</v>
      </c>
      <c r="D13" s="17" t="s">
        <v>41</v>
      </c>
      <c r="E13" s="4" t="s">
        <v>2</v>
      </c>
      <c r="F13" s="18">
        <v>30</v>
      </c>
      <c r="G13" s="11">
        <v>284</v>
      </c>
    </row>
    <row r="14" spans="1:7" x14ac:dyDescent="0.2">
      <c r="A14" s="4">
        <v>3</v>
      </c>
      <c r="B14" s="8">
        <f t="shared" si="0"/>
        <v>268</v>
      </c>
      <c r="C14" s="79" t="s">
        <v>6</v>
      </c>
      <c r="D14" s="79" t="s">
        <v>10</v>
      </c>
      <c r="E14" s="4" t="s">
        <v>2</v>
      </c>
      <c r="F14" s="18">
        <v>20</v>
      </c>
      <c r="G14" s="19">
        <v>248</v>
      </c>
    </row>
    <row r="15" spans="1:7" x14ac:dyDescent="0.2">
      <c r="A15" s="4">
        <v>4</v>
      </c>
      <c r="B15" s="8">
        <f t="shared" si="0"/>
        <v>248</v>
      </c>
      <c r="C15" s="17" t="s">
        <v>69</v>
      </c>
      <c r="D15" s="17" t="s">
        <v>70</v>
      </c>
      <c r="E15" s="4" t="s">
        <v>55</v>
      </c>
      <c r="F15" s="18">
        <v>27</v>
      </c>
      <c r="G15" s="11">
        <v>221</v>
      </c>
    </row>
    <row r="16" spans="1:7" x14ac:dyDescent="0.2">
      <c r="A16" s="4">
        <v>5</v>
      </c>
      <c r="B16" s="8">
        <f t="shared" si="0"/>
        <v>243</v>
      </c>
      <c r="C16" s="79" t="s">
        <v>13</v>
      </c>
      <c r="D16" s="79" t="s">
        <v>12</v>
      </c>
      <c r="E16" s="4" t="s">
        <v>55</v>
      </c>
      <c r="F16" s="18">
        <v>45</v>
      </c>
      <c r="G16" s="11">
        <v>198</v>
      </c>
    </row>
    <row r="17" spans="1:7" x14ac:dyDescent="0.2">
      <c r="A17" s="4">
        <v>6</v>
      </c>
      <c r="B17" s="8">
        <f t="shared" si="0"/>
        <v>203</v>
      </c>
      <c r="C17" s="17" t="s">
        <v>28</v>
      </c>
      <c r="D17" s="17" t="s">
        <v>14</v>
      </c>
      <c r="E17" s="4" t="s">
        <v>2</v>
      </c>
      <c r="F17" s="18">
        <v>38</v>
      </c>
      <c r="G17" s="19">
        <v>165</v>
      </c>
    </row>
    <row r="18" spans="1:7" x14ac:dyDescent="0.2">
      <c r="A18" s="4">
        <v>7</v>
      </c>
      <c r="B18" s="8">
        <f t="shared" si="0"/>
        <v>198</v>
      </c>
      <c r="C18" s="17" t="s">
        <v>67</v>
      </c>
      <c r="D18" s="17" t="s">
        <v>68</v>
      </c>
      <c r="E18" s="4" t="s">
        <v>2</v>
      </c>
      <c r="F18" s="18">
        <v>18</v>
      </c>
      <c r="G18" s="11">
        <v>180</v>
      </c>
    </row>
    <row r="19" spans="1:7" x14ac:dyDescent="0.2">
      <c r="A19" s="4">
        <v>8</v>
      </c>
      <c r="B19" s="8">
        <f t="shared" si="0"/>
        <v>174</v>
      </c>
      <c r="C19" s="17" t="s">
        <v>5</v>
      </c>
      <c r="D19" s="17" t="s">
        <v>59</v>
      </c>
      <c r="E19" s="4" t="s">
        <v>55</v>
      </c>
      <c r="F19" s="18">
        <v>33</v>
      </c>
      <c r="G19" s="11">
        <v>141</v>
      </c>
    </row>
    <row r="20" spans="1:7" x14ac:dyDescent="0.2">
      <c r="A20" s="4">
        <v>9</v>
      </c>
      <c r="B20" s="8">
        <f t="shared" si="0"/>
        <v>170</v>
      </c>
      <c r="C20" s="79" t="s">
        <v>8</v>
      </c>
      <c r="D20" s="79" t="s">
        <v>66</v>
      </c>
      <c r="E20" s="4" t="s">
        <v>72</v>
      </c>
      <c r="F20" s="18">
        <v>17</v>
      </c>
      <c r="G20" s="11">
        <v>153</v>
      </c>
    </row>
    <row r="21" spans="1:7" x14ac:dyDescent="0.2">
      <c r="A21" s="4">
        <v>10</v>
      </c>
      <c r="B21" s="8">
        <f t="shared" si="0"/>
        <v>152</v>
      </c>
      <c r="C21" s="17" t="s">
        <v>90</v>
      </c>
      <c r="D21" s="17" t="s">
        <v>40</v>
      </c>
      <c r="E21" s="4" t="s">
        <v>3</v>
      </c>
      <c r="F21" s="18">
        <v>23</v>
      </c>
      <c r="G21" s="11">
        <v>129</v>
      </c>
    </row>
    <row r="22" spans="1:7" x14ac:dyDescent="0.2">
      <c r="A22" s="4">
        <v>11</v>
      </c>
      <c r="B22" s="8">
        <f t="shared" si="0"/>
        <v>146</v>
      </c>
      <c r="C22" s="17" t="s">
        <v>71</v>
      </c>
      <c r="D22" s="17" t="s">
        <v>85</v>
      </c>
      <c r="E22" s="4" t="s">
        <v>2</v>
      </c>
      <c r="F22" s="18">
        <v>21</v>
      </c>
      <c r="G22" s="11">
        <v>125</v>
      </c>
    </row>
    <row r="23" spans="1:7" x14ac:dyDescent="0.2">
      <c r="A23" s="4">
        <v>12</v>
      </c>
      <c r="B23" s="8">
        <f t="shared" si="0"/>
        <v>135</v>
      </c>
      <c r="C23" s="79" t="s">
        <v>28</v>
      </c>
      <c r="D23" s="79" t="s">
        <v>78</v>
      </c>
      <c r="E23" s="4" t="s">
        <v>55</v>
      </c>
      <c r="F23" s="18">
        <v>15</v>
      </c>
      <c r="G23" s="11">
        <v>120</v>
      </c>
    </row>
    <row r="24" spans="1:7" x14ac:dyDescent="0.2">
      <c r="A24" s="4">
        <v>13</v>
      </c>
      <c r="B24" s="8">
        <f t="shared" si="0"/>
        <v>134</v>
      </c>
      <c r="C24" s="17" t="s">
        <v>62</v>
      </c>
      <c r="D24" s="17" t="s">
        <v>63</v>
      </c>
      <c r="E24" s="4" t="s">
        <v>55</v>
      </c>
      <c r="F24" s="18"/>
      <c r="G24" s="11">
        <v>134</v>
      </c>
    </row>
    <row r="25" spans="1:7" x14ac:dyDescent="0.2">
      <c r="A25" s="4">
        <v>14</v>
      </c>
      <c r="B25" s="8">
        <f t="shared" si="0"/>
        <v>116</v>
      </c>
      <c r="C25" s="17" t="s">
        <v>16</v>
      </c>
      <c r="D25" s="17" t="s">
        <v>15</v>
      </c>
      <c r="E25" s="4" t="s">
        <v>1</v>
      </c>
      <c r="F25" s="18"/>
      <c r="G25" s="11">
        <v>116</v>
      </c>
    </row>
    <row r="26" spans="1:7" x14ac:dyDescent="0.2">
      <c r="A26" s="4">
        <v>15</v>
      </c>
      <c r="B26" s="8">
        <f t="shared" si="0"/>
        <v>111</v>
      </c>
      <c r="C26" s="17" t="s">
        <v>60</v>
      </c>
      <c r="D26" s="17" t="s">
        <v>61</v>
      </c>
      <c r="E26" s="4" t="s">
        <v>2</v>
      </c>
      <c r="F26" s="18"/>
      <c r="G26" s="19">
        <v>111</v>
      </c>
    </row>
    <row r="27" spans="1:7" x14ac:dyDescent="0.2">
      <c r="A27" s="4">
        <v>16</v>
      </c>
      <c r="B27" s="8">
        <f t="shared" si="0"/>
        <v>107</v>
      </c>
      <c r="C27" s="79" t="s">
        <v>64</v>
      </c>
      <c r="D27" s="79" t="s">
        <v>65</v>
      </c>
      <c r="E27" s="4" t="s">
        <v>2</v>
      </c>
      <c r="F27" s="18"/>
      <c r="G27" s="19">
        <v>107</v>
      </c>
    </row>
    <row r="28" spans="1:7" x14ac:dyDescent="0.2">
      <c r="A28" s="4">
        <v>17</v>
      </c>
      <c r="B28" s="8">
        <f t="shared" si="0"/>
        <v>102</v>
      </c>
      <c r="C28" s="79" t="s">
        <v>30</v>
      </c>
      <c r="D28" s="79" t="s">
        <v>51</v>
      </c>
      <c r="E28" s="4" t="s">
        <v>2</v>
      </c>
      <c r="F28" s="18"/>
      <c r="G28" s="11">
        <v>102</v>
      </c>
    </row>
    <row r="29" spans="1:7" x14ac:dyDescent="0.2">
      <c r="A29" s="4">
        <v>18</v>
      </c>
      <c r="B29" s="8">
        <f t="shared" si="0"/>
        <v>98</v>
      </c>
      <c r="C29" s="17" t="s">
        <v>11</v>
      </c>
      <c r="D29" s="17" t="s">
        <v>14</v>
      </c>
      <c r="E29" s="4" t="s">
        <v>2</v>
      </c>
      <c r="F29" s="18"/>
      <c r="G29" s="11">
        <v>98</v>
      </c>
    </row>
    <row r="30" spans="1:7" x14ac:dyDescent="0.2">
      <c r="A30" s="4">
        <v>19</v>
      </c>
      <c r="B30" s="8">
        <f t="shared" si="0"/>
        <v>93</v>
      </c>
      <c r="C30" s="79" t="s">
        <v>91</v>
      </c>
      <c r="D30" s="79" t="s">
        <v>93</v>
      </c>
      <c r="E30" s="4" t="s">
        <v>1</v>
      </c>
      <c r="F30" s="18"/>
      <c r="G30" s="11">
        <v>93</v>
      </c>
    </row>
  </sheetData>
  <sortState ref="B12:G30">
    <sortCondition descending="1" ref="B12:B30"/>
  </sortState>
  <mergeCells count="4">
    <mergeCell ref="A1:G1"/>
    <mergeCell ref="A2:G2"/>
    <mergeCell ref="A3:G3"/>
    <mergeCell ref="A10: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AH113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M14" sqref="M14"/>
    </sheetView>
  </sheetViews>
  <sheetFormatPr defaultRowHeight="14.25" outlineLevelRow="1" outlineLevelCol="1" x14ac:dyDescent="0.2"/>
  <cols>
    <col min="1" max="1" width="3.85546875" style="153" customWidth="1"/>
    <col min="2" max="2" width="3.85546875" style="148" hidden="1" customWidth="1" outlineLevel="1"/>
    <col min="3" max="3" width="7.140625" style="148" hidden="1" customWidth="1" outlineLevel="1"/>
    <col min="4" max="4" width="15.140625" style="5" hidden="1" customWidth="1" outlineLevel="1"/>
    <col min="5" max="5" width="18.85546875" style="5" hidden="1" customWidth="1" outlineLevel="1"/>
    <col min="6" max="6" width="25.5703125" style="180" bestFit="1" customWidth="1" collapsed="1"/>
    <col min="7" max="7" width="13.7109375" style="267" bestFit="1" customWidth="1"/>
    <col min="8" max="8" width="7.5703125" style="104" customWidth="1"/>
    <col min="9" max="9" width="7.5703125" style="5" customWidth="1"/>
    <col min="10" max="10" width="5" style="5" customWidth="1"/>
    <col min="11" max="11" width="6.140625" style="5" bestFit="1" customWidth="1"/>
    <col min="12" max="12" width="6" style="5" bestFit="1" customWidth="1"/>
    <col min="13" max="13" width="5.140625" style="5" customWidth="1"/>
    <col min="14" max="14" width="5" style="5" customWidth="1"/>
    <col min="15" max="15" width="4.85546875" style="5" customWidth="1"/>
    <col min="16" max="16" width="5" style="5" customWidth="1"/>
    <col min="17" max="17" width="5.140625" style="5" customWidth="1"/>
    <col min="18" max="18" width="6.140625" style="5" bestFit="1" customWidth="1"/>
    <col min="19" max="19" width="9.140625" style="5" customWidth="1"/>
    <col min="20" max="21" width="9.42578125" style="104" hidden="1" customWidth="1" outlineLevel="1"/>
    <col min="22" max="22" width="6.28515625" style="5" hidden="1" customWidth="1" outlineLevel="1"/>
    <col min="23" max="23" width="17.28515625" style="5" hidden="1" customWidth="1" outlineLevel="1"/>
    <col min="24" max="24" width="21.85546875" style="5" hidden="1" customWidth="1" outlineLevel="1"/>
    <col min="25" max="25" width="8.5703125" style="5" hidden="1" customWidth="1" outlineLevel="1"/>
    <col min="26" max="26" width="7.85546875" style="5" hidden="1" customWidth="1" outlineLevel="1"/>
    <col min="27" max="27" width="7.42578125" style="5" hidden="1" customWidth="1" outlineLevel="1"/>
    <col min="28" max="28" width="8.140625" style="5" hidden="1" customWidth="1" outlineLevel="1"/>
    <col min="29" max="29" width="6.7109375" style="5" hidden="1" customWidth="1" outlineLevel="1"/>
    <col min="30" max="30" width="6.7109375" style="5" customWidth="1" collapsed="1"/>
    <col min="31" max="34" width="6.7109375" style="5" customWidth="1"/>
    <col min="35" max="16384" width="9.140625" style="5"/>
  </cols>
  <sheetData>
    <row r="1" spans="1:34" ht="30" x14ac:dyDescent="0.2">
      <c r="A1" s="228" t="s">
        <v>222</v>
      </c>
      <c r="B1" s="147"/>
      <c r="C1" s="147"/>
      <c r="D1" s="136"/>
      <c r="E1" s="136"/>
      <c r="F1" s="174"/>
      <c r="G1" s="251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T1" s="285"/>
      <c r="U1" s="285"/>
    </row>
    <row r="2" spans="1:34" s="328" customFormat="1" ht="10.5" x14ac:dyDescent="0.2">
      <c r="A2" s="323" t="s">
        <v>259</v>
      </c>
      <c r="B2" s="324"/>
      <c r="C2" s="324"/>
      <c r="D2" s="325"/>
      <c r="E2" s="325"/>
      <c r="F2" s="326"/>
      <c r="G2" s="327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T2" s="329"/>
      <c r="U2" s="329"/>
    </row>
    <row r="3" spans="1:34" ht="24.95" customHeight="1" thickBot="1" x14ac:dyDescent="0.25">
      <c r="A3" s="227" t="s">
        <v>239</v>
      </c>
      <c r="B3" s="147"/>
      <c r="C3" s="147"/>
      <c r="D3" s="135"/>
      <c r="E3" s="135"/>
      <c r="F3" s="174"/>
      <c r="G3" s="252"/>
      <c r="H3" s="135"/>
      <c r="I3" s="135"/>
      <c r="J3" s="135">
        <v>1</v>
      </c>
      <c r="K3" s="135">
        <v>2</v>
      </c>
      <c r="L3" s="135">
        <v>3</v>
      </c>
      <c r="M3" s="135">
        <v>4</v>
      </c>
      <c r="N3" s="135">
        <v>5</v>
      </c>
      <c r="O3" s="135">
        <v>6</v>
      </c>
      <c r="P3" s="135">
        <v>7</v>
      </c>
      <c r="Q3" s="135">
        <v>8</v>
      </c>
      <c r="R3" s="237">
        <v>9</v>
      </c>
      <c r="S3" s="16"/>
      <c r="T3" s="286"/>
      <c r="U3" s="286"/>
    </row>
    <row r="4" spans="1:34" ht="41.25" customHeight="1" outlineLevel="1" thickBot="1" x14ac:dyDescent="0.25">
      <c r="A4" s="164" t="s">
        <v>0</v>
      </c>
      <c r="B4" s="154" t="s">
        <v>233</v>
      </c>
      <c r="C4" s="154" t="s">
        <v>236</v>
      </c>
      <c r="D4" s="98" t="s">
        <v>17</v>
      </c>
      <c r="E4" s="50" t="s">
        <v>20</v>
      </c>
      <c r="F4" s="181" t="s">
        <v>237</v>
      </c>
      <c r="G4" s="253" t="s">
        <v>4</v>
      </c>
      <c r="H4" s="51" t="s">
        <v>258</v>
      </c>
      <c r="I4" s="51" t="s">
        <v>223</v>
      </c>
      <c r="J4" s="350" t="s">
        <v>225</v>
      </c>
      <c r="K4" s="150" t="s">
        <v>224</v>
      </c>
      <c r="L4" s="150" t="s">
        <v>226</v>
      </c>
      <c r="M4" s="150" t="s">
        <v>227</v>
      </c>
      <c r="N4" s="150" t="s">
        <v>228</v>
      </c>
      <c r="O4" s="150" t="s">
        <v>229</v>
      </c>
      <c r="P4" s="150" t="s">
        <v>230</v>
      </c>
      <c r="Q4" s="150" t="s">
        <v>231</v>
      </c>
      <c r="R4" s="151" t="s">
        <v>232</v>
      </c>
      <c r="S4" s="106"/>
      <c r="T4" s="287"/>
      <c r="U4" s="287"/>
      <c r="W4" s="5" t="s">
        <v>56</v>
      </c>
      <c r="X4" s="5" t="s">
        <v>20</v>
      </c>
    </row>
    <row r="5" spans="1:34" ht="15.95" customHeight="1" outlineLevel="1" x14ac:dyDescent="0.2">
      <c r="A5" s="165">
        <v>1</v>
      </c>
      <c r="B5" s="155" t="s">
        <v>235</v>
      </c>
      <c r="C5" s="155" t="s">
        <v>239</v>
      </c>
      <c r="D5" s="299" t="s">
        <v>28</v>
      </c>
      <c r="E5" s="300" t="s">
        <v>14</v>
      </c>
      <c r="F5" s="315" t="str">
        <f t="shared" ref="F5:F50" si="0">D5&amp;" "&amp;E5</f>
        <v>Jānis Zemītis</v>
      </c>
      <c r="G5" s="301" t="s">
        <v>2</v>
      </c>
      <c r="H5" s="121">
        <f>L5+K5+N5+O5+J5+Q5</f>
        <v>1425</v>
      </c>
      <c r="I5" s="63">
        <f t="shared" ref="I5:I36" si="1">SUM(J5:Q5)</f>
        <v>1502</v>
      </c>
      <c r="J5" s="351">
        <v>205</v>
      </c>
      <c r="K5" s="89">
        <v>322</v>
      </c>
      <c r="L5" s="91">
        <v>368</v>
      </c>
      <c r="M5" s="89"/>
      <c r="N5" s="88">
        <v>219</v>
      </c>
      <c r="O5" s="88">
        <v>214</v>
      </c>
      <c r="P5" s="242">
        <v>77</v>
      </c>
      <c r="Q5" s="359">
        <v>97</v>
      </c>
      <c r="R5" s="235">
        <v>203</v>
      </c>
      <c r="S5" s="15"/>
      <c r="T5" s="288">
        <v>1425</v>
      </c>
      <c r="U5" s="288">
        <f t="shared" ref="U5:U36" si="2">T5-H5</f>
        <v>0</v>
      </c>
      <c r="W5" s="67">
        <v>47</v>
      </c>
      <c r="X5" s="67" t="s">
        <v>219</v>
      </c>
    </row>
    <row r="6" spans="1:34" ht="15.95" customHeight="1" outlineLevel="1" x14ac:dyDescent="0.2">
      <c r="A6" s="166">
        <v>2</v>
      </c>
      <c r="B6" s="156" t="s">
        <v>235</v>
      </c>
      <c r="C6" s="156" t="s">
        <v>239</v>
      </c>
      <c r="D6" s="302" t="s">
        <v>67</v>
      </c>
      <c r="E6" s="129" t="s">
        <v>68</v>
      </c>
      <c r="F6" s="316" t="str">
        <f t="shared" si="0"/>
        <v>Artemijs Hudjakovs</v>
      </c>
      <c r="G6" s="303" t="s">
        <v>2</v>
      </c>
      <c r="H6" s="122">
        <f>J6+K6+O6+L6+Q6+M6</f>
        <v>1401</v>
      </c>
      <c r="I6" s="63">
        <f t="shared" si="1"/>
        <v>1702</v>
      </c>
      <c r="J6" s="352">
        <v>245</v>
      </c>
      <c r="K6" s="247">
        <v>347</v>
      </c>
      <c r="L6" s="84">
        <v>189</v>
      </c>
      <c r="M6" s="84">
        <v>167</v>
      </c>
      <c r="N6" s="241">
        <v>165</v>
      </c>
      <c r="O6" s="95">
        <v>242</v>
      </c>
      <c r="P6" s="241">
        <v>136</v>
      </c>
      <c r="Q6" s="84">
        <v>211</v>
      </c>
      <c r="R6" s="230">
        <v>198</v>
      </c>
      <c r="S6" s="15"/>
      <c r="T6" s="288">
        <v>1401</v>
      </c>
      <c r="U6" s="288">
        <f t="shared" si="2"/>
        <v>0</v>
      </c>
      <c r="W6" s="67">
        <v>88</v>
      </c>
      <c r="X6" s="67" t="s">
        <v>200</v>
      </c>
    </row>
    <row r="7" spans="1:34" ht="15.95" customHeight="1" outlineLevel="1" x14ac:dyDescent="0.2">
      <c r="A7" s="166">
        <v>3</v>
      </c>
      <c r="B7" s="156" t="s">
        <v>235</v>
      </c>
      <c r="C7" s="156" t="s">
        <v>239</v>
      </c>
      <c r="D7" s="302" t="s">
        <v>5</v>
      </c>
      <c r="E7" s="129" t="s">
        <v>9</v>
      </c>
      <c r="F7" s="316" t="str">
        <f t="shared" si="0"/>
        <v>Artūrs Ļevikins</v>
      </c>
      <c r="G7" s="303" t="s">
        <v>1</v>
      </c>
      <c r="H7" s="122">
        <f>P7+M7+K7+L7+Q7+J7</f>
        <v>1401</v>
      </c>
      <c r="I7" s="63">
        <f t="shared" si="1"/>
        <v>1649</v>
      </c>
      <c r="J7" s="353">
        <v>150</v>
      </c>
      <c r="K7" s="84">
        <v>293</v>
      </c>
      <c r="L7" s="84">
        <v>317</v>
      </c>
      <c r="M7" s="83">
        <v>250</v>
      </c>
      <c r="N7" s="241">
        <v>108</v>
      </c>
      <c r="O7" s="241">
        <v>140</v>
      </c>
      <c r="P7" s="56">
        <v>219</v>
      </c>
      <c r="Q7" s="84">
        <v>172</v>
      </c>
      <c r="R7" s="231">
        <v>354</v>
      </c>
      <c r="S7" s="14"/>
      <c r="T7" s="288">
        <v>1401</v>
      </c>
      <c r="U7" s="288">
        <f t="shared" si="2"/>
        <v>0</v>
      </c>
      <c r="W7" s="67">
        <v>83</v>
      </c>
      <c r="X7" s="67" t="s">
        <v>201</v>
      </c>
    </row>
    <row r="8" spans="1:34" ht="15.95" customHeight="1" outlineLevel="1" x14ac:dyDescent="0.2">
      <c r="A8" s="166">
        <v>4</v>
      </c>
      <c r="B8" s="156" t="s">
        <v>235</v>
      </c>
      <c r="C8" s="156" t="s">
        <v>239</v>
      </c>
      <c r="D8" s="302" t="s">
        <v>60</v>
      </c>
      <c r="E8" s="129" t="s">
        <v>61</v>
      </c>
      <c r="F8" s="316" t="str">
        <f t="shared" si="0"/>
        <v>Daniels Vēzis</v>
      </c>
      <c r="G8" s="303" t="s">
        <v>2</v>
      </c>
      <c r="H8" s="122">
        <f>L8+O8+N8+J8+Q8+M8</f>
        <v>1089</v>
      </c>
      <c r="I8" s="63">
        <f t="shared" si="1"/>
        <v>1157</v>
      </c>
      <c r="J8" s="353">
        <v>150</v>
      </c>
      <c r="K8" s="84"/>
      <c r="L8" s="84">
        <v>275</v>
      </c>
      <c r="M8" s="84">
        <v>134</v>
      </c>
      <c r="N8" s="56">
        <v>187</v>
      </c>
      <c r="O8" s="56">
        <v>195</v>
      </c>
      <c r="P8" s="241">
        <v>68</v>
      </c>
      <c r="Q8" s="84">
        <v>148</v>
      </c>
      <c r="R8" s="230">
        <v>111</v>
      </c>
      <c r="S8" s="14"/>
      <c r="T8" s="288">
        <v>1089</v>
      </c>
      <c r="U8" s="288">
        <f t="shared" si="2"/>
        <v>0</v>
      </c>
      <c r="W8" s="67">
        <v>60</v>
      </c>
      <c r="X8" s="67" t="s">
        <v>209</v>
      </c>
    </row>
    <row r="9" spans="1:34" ht="15.95" customHeight="1" outlineLevel="1" x14ac:dyDescent="0.2">
      <c r="A9" s="166">
        <v>5</v>
      </c>
      <c r="B9" s="156" t="s">
        <v>235</v>
      </c>
      <c r="C9" s="156" t="s">
        <v>239</v>
      </c>
      <c r="D9" s="302" t="s">
        <v>101</v>
      </c>
      <c r="E9" s="129" t="s">
        <v>102</v>
      </c>
      <c r="F9" s="316" t="str">
        <f t="shared" si="0"/>
        <v>Edmunds Jansons</v>
      </c>
      <c r="G9" s="303" t="s">
        <v>3</v>
      </c>
      <c r="H9" s="122">
        <f>SUM(J9:Q9)</f>
        <v>1046</v>
      </c>
      <c r="I9" s="63">
        <f t="shared" si="1"/>
        <v>1046</v>
      </c>
      <c r="J9" s="353"/>
      <c r="K9" s="84">
        <v>216</v>
      </c>
      <c r="L9" s="84">
        <v>271</v>
      </c>
      <c r="M9" s="84">
        <v>120</v>
      </c>
      <c r="N9" s="56">
        <v>126</v>
      </c>
      <c r="O9" s="129">
        <v>71</v>
      </c>
      <c r="P9" s="95">
        <v>242</v>
      </c>
      <c r="Q9" s="84"/>
      <c r="R9" s="230"/>
      <c r="S9" s="14"/>
      <c r="T9" s="288">
        <v>1046</v>
      </c>
      <c r="U9" s="288">
        <f t="shared" si="2"/>
        <v>0</v>
      </c>
      <c r="W9" s="5">
        <v>245</v>
      </c>
      <c r="X9" s="5" t="s">
        <v>186</v>
      </c>
    </row>
    <row r="10" spans="1:34" ht="15.95" customHeight="1" outlineLevel="1" thickBot="1" x14ac:dyDescent="0.25">
      <c r="A10" s="167">
        <v>6</v>
      </c>
      <c r="B10" s="157" t="s">
        <v>235</v>
      </c>
      <c r="C10" s="157" t="s">
        <v>239</v>
      </c>
      <c r="D10" s="304" t="s">
        <v>69</v>
      </c>
      <c r="E10" s="284" t="s">
        <v>70</v>
      </c>
      <c r="F10" s="317" t="str">
        <f t="shared" si="0"/>
        <v>Toms Pultraks</v>
      </c>
      <c r="G10" s="305" t="s">
        <v>55</v>
      </c>
      <c r="H10" s="123">
        <f>K10+L10+M10+N10+O10+Q10</f>
        <v>998</v>
      </c>
      <c r="I10" s="60">
        <f t="shared" si="1"/>
        <v>1140</v>
      </c>
      <c r="J10" s="354">
        <v>71</v>
      </c>
      <c r="K10" s="86">
        <v>204</v>
      </c>
      <c r="L10" s="86">
        <v>152</v>
      </c>
      <c r="M10" s="86">
        <v>181</v>
      </c>
      <c r="N10" s="58">
        <v>83</v>
      </c>
      <c r="O10" s="58">
        <v>128</v>
      </c>
      <c r="P10" s="282">
        <v>71</v>
      </c>
      <c r="Q10" s="283">
        <v>250</v>
      </c>
      <c r="R10" s="232">
        <v>248</v>
      </c>
      <c r="S10" s="14"/>
      <c r="T10" s="314">
        <v>998</v>
      </c>
      <c r="U10" s="314">
        <f t="shared" si="2"/>
        <v>0</v>
      </c>
      <c r="W10" s="5">
        <v>150</v>
      </c>
      <c r="X10" s="5" t="s">
        <v>192</v>
      </c>
    </row>
    <row r="11" spans="1:34" ht="15.95" customHeight="1" outlineLevel="1" x14ac:dyDescent="0.2">
      <c r="A11" s="168">
        <v>7</v>
      </c>
      <c r="B11" s="158" t="s">
        <v>235</v>
      </c>
      <c r="C11" s="158" t="s">
        <v>239</v>
      </c>
      <c r="D11" s="306" t="s">
        <v>13</v>
      </c>
      <c r="E11" s="307" t="s">
        <v>12</v>
      </c>
      <c r="F11" s="318" t="str">
        <f t="shared" si="0"/>
        <v>Pēteris Cimdiņš</v>
      </c>
      <c r="G11" s="308" t="s">
        <v>55</v>
      </c>
      <c r="H11" s="128">
        <f>P11+K11+J11+O11+N11+L11</f>
        <v>923</v>
      </c>
      <c r="I11" s="63">
        <f t="shared" si="1"/>
        <v>1108</v>
      </c>
      <c r="J11" s="355">
        <v>161</v>
      </c>
      <c r="K11" s="90">
        <v>116</v>
      </c>
      <c r="L11" s="90">
        <v>225</v>
      </c>
      <c r="M11" s="243">
        <v>105</v>
      </c>
      <c r="N11" s="53">
        <v>147</v>
      </c>
      <c r="O11" s="53">
        <v>162</v>
      </c>
      <c r="P11" s="53">
        <v>112</v>
      </c>
      <c r="Q11" s="243">
        <v>80</v>
      </c>
      <c r="R11" s="233">
        <v>243</v>
      </c>
      <c r="S11" s="14"/>
      <c r="T11" s="288">
        <v>923</v>
      </c>
      <c r="U11" s="288">
        <f t="shared" si="2"/>
        <v>0</v>
      </c>
      <c r="W11" s="67">
        <v>44</v>
      </c>
      <c r="X11" s="67" t="s">
        <v>221</v>
      </c>
    </row>
    <row r="12" spans="1:34" ht="15.95" customHeight="1" outlineLevel="1" x14ac:dyDescent="0.2">
      <c r="A12" s="169">
        <v>8</v>
      </c>
      <c r="B12" s="156" t="s">
        <v>235</v>
      </c>
      <c r="C12" s="156" t="s">
        <v>239</v>
      </c>
      <c r="D12" s="302" t="s">
        <v>7</v>
      </c>
      <c r="E12" s="129" t="s">
        <v>29</v>
      </c>
      <c r="F12" s="316" t="str">
        <f t="shared" si="0"/>
        <v>Andis Dārziņš</v>
      </c>
      <c r="G12" s="303" t="s">
        <v>2</v>
      </c>
      <c r="H12" s="122">
        <f>L12+K12+M12+N12+Q12+P12</f>
        <v>887</v>
      </c>
      <c r="I12" s="63">
        <f t="shared" si="1"/>
        <v>1063</v>
      </c>
      <c r="J12" s="356">
        <v>83</v>
      </c>
      <c r="K12" s="84">
        <v>152</v>
      </c>
      <c r="L12" s="84">
        <v>146</v>
      </c>
      <c r="M12" s="84">
        <v>104</v>
      </c>
      <c r="N12" s="56">
        <v>140</v>
      </c>
      <c r="O12" s="241">
        <v>93</v>
      </c>
      <c r="P12" s="56">
        <v>162</v>
      </c>
      <c r="Q12" s="84">
        <v>183</v>
      </c>
      <c r="R12" s="230"/>
      <c r="S12" s="14"/>
      <c r="T12" s="288">
        <v>887</v>
      </c>
      <c r="U12" s="288">
        <f t="shared" si="2"/>
        <v>0</v>
      </c>
      <c r="V12" s="64"/>
      <c r="W12" s="67">
        <v>65</v>
      </c>
      <c r="X12" s="67" t="s">
        <v>206</v>
      </c>
      <c r="Y12" s="65"/>
      <c r="Z12" s="66"/>
      <c r="AA12" s="101"/>
      <c r="AB12" s="101"/>
      <c r="AC12" s="64"/>
      <c r="AD12" s="102"/>
      <c r="AE12" s="67"/>
      <c r="AF12" s="101"/>
      <c r="AG12" s="101"/>
      <c r="AH12" s="101"/>
    </row>
    <row r="13" spans="1:34" ht="15.95" customHeight="1" outlineLevel="1" x14ac:dyDescent="0.2">
      <c r="A13" s="169">
        <v>9</v>
      </c>
      <c r="B13" s="156" t="s">
        <v>235</v>
      </c>
      <c r="C13" s="156" t="s">
        <v>239</v>
      </c>
      <c r="D13" s="302" t="s">
        <v>114</v>
      </c>
      <c r="E13" s="129" t="s">
        <v>115</v>
      </c>
      <c r="F13" s="316" t="str">
        <f t="shared" si="0"/>
        <v>Dmitrijs Čebotarjovs</v>
      </c>
      <c r="G13" s="303" t="s">
        <v>2</v>
      </c>
      <c r="H13" s="122">
        <f>SUM(J13:Q13)</f>
        <v>871</v>
      </c>
      <c r="I13" s="63">
        <f t="shared" si="1"/>
        <v>871</v>
      </c>
      <c r="J13" s="353">
        <v>185</v>
      </c>
      <c r="K13" s="84">
        <v>111</v>
      </c>
      <c r="L13" s="84">
        <v>116</v>
      </c>
      <c r="M13" s="84">
        <v>214</v>
      </c>
      <c r="N13" s="95">
        <v>245</v>
      </c>
      <c r="O13" s="56"/>
      <c r="P13" s="56"/>
      <c r="Q13" s="84"/>
      <c r="R13" s="230"/>
      <c r="S13" s="14"/>
      <c r="T13" s="288">
        <v>871</v>
      </c>
      <c r="U13" s="288">
        <f t="shared" si="2"/>
        <v>0</v>
      </c>
      <c r="V13" s="64"/>
      <c r="W13" s="67">
        <v>52</v>
      </c>
      <c r="X13" s="67" t="s">
        <v>216</v>
      </c>
      <c r="Y13" s="65"/>
      <c r="Z13" s="66"/>
      <c r="AA13" s="66"/>
      <c r="AB13" s="66"/>
      <c r="AC13" s="67"/>
      <c r="AD13" s="67"/>
      <c r="AE13" s="67"/>
      <c r="AF13" s="66"/>
      <c r="AG13" s="66"/>
      <c r="AH13" s="66"/>
    </row>
    <row r="14" spans="1:34" ht="15.95" customHeight="1" outlineLevel="1" thickBot="1" x14ac:dyDescent="0.25">
      <c r="A14" s="170">
        <v>10</v>
      </c>
      <c r="B14" s="159" t="s">
        <v>235</v>
      </c>
      <c r="C14" s="159" t="s">
        <v>239</v>
      </c>
      <c r="D14" s="309" t="s">
        <v>6</v>
      </c>
      <c r="E14" s="239" t="s">
        <v>10</v>
      </c>
      <c r="F14" s="319" t="str">
        <f t="shared" si="0"/>
        <v>Julians Visockis</v>
      </c>
      <c r="G14" s="310" t="s">
        <v>2</v>
      </c>
      <c r="H14" s="127">
        <f>K14+O14+Q14+P14+N14+L14</f>
        <v>758</v>
      </c>
      <c r="I14" s="60">
        <f t="shared" si="1"/>
        <v>894</v>
      </c>
      <c r="J14" s="357">
        <v>68</v>
      </c>
      <c r="K14" s="85">
        <v>167</v>
      </c>
      <c r="L14" s="85">
        <v>107</v>
      </c>
      <c r="M14" s="246">
        <v>68</v>
      </c>
      <c r="N14" s="61">
        <v>90</v>
      </c>
      <c r="O14" s="61">
        <v>148</v>
      </c>
      <c r="P14" s="61">
        <v>106</v>
      </c>
      <c r="Q14" s="85">
        <v>140</v>
      </c>
      <c r="R14" s="236">
        <v>268</v>
      </c>
      <c r="S14" s="14"/>
      <c r="T14" s="311">
        <v>758</v>
      </c>
      <c r="U14" s="311">
        <f t="shared" si="2"/>
        <v>0</v>
      </c>
      <c r="V14" s="64"/>
      <c r="W14" s="5">
        <v>150</v>
      </c>
      <c r="X14" s="5" t="s">
        <v>193</v>
      </c>
      <c r="Y14" s="65"/>
      <c r="Z14" s="66"/>
      <c r="AA14" s="66"/>
      <c r="AB14" s="66"/>
      <c r="AC14" s="67"/>
      <c r="AD14" s="67"/>
      <c r="AE14" s="67"/>
      <c r="AF14" s="66"/>
      <c r="AG14" s="66"/>
      <c r="AH14" s="66"/>
    </row>
    <row r="15" spans="1:34" ht="15.95" customHeight="1" outlineLevel="1" x14ac:dyDescent="0.2">
      <c r="A15" s="171">
        <v>11</v>
      </c>
      <c r="B15" s="155" t="s">
        <v>235</v>
      </c>
      <c r="C15" s="155" t="s">
        <v>239</v>
      </c>
      <c r="D15" s="299" t="s">
        <v>16</v>
      </c>
      <c r="E15" s="300" t="s">
        <v>15</v>
      </c>
      <c r="F15" s="315" t="str">
        <f t="shared" si="0"/>
        <v>Ivars Vinters</v>
      </c>
      <c r="G15" s="301" t="s">
        <v>1</v>
      </c>
      <c r="H15" s="121">
        <f>SUM(J15:O15)</f>
        <v>755</v>
      </c>
      <c r="I15" s="63">
        <f t="shared" si="1"/>
        <v>835</v>
      </c>
      <c r="J15" s="351">
        <v>101</v>
      </c>
      <c r="K15" s="89">
        <v>195</v>
      </c>
      <c r="L15" s="89">
        <v>120</v>
      </c>
      <c r="M15" s="89">
        <v>145</v>
      </c>
      <c r="N15" s="300">
        <v>87</v>
      </c>
      <c r="O15" s="88">
        <v>107</v>
      </c>
      <c r="P15" s="242">
        <v>80</v>
      </c>
      <c r="Q15" s="89"/>
      <c r="R15" s="235">
        <v>116</v>
      </c>
      <c r="S15" s="14"/>
      <c r="T15" s="288">
        <v>755</v>
      </c>
      <c r="U15" s="288">
        <f t="shared" si="2"/>
        <v>0</v>
      </c>
      <c r="V15" s="64"/>
      <c r="W15" s="5">
        <v>185</v>
      </c>
      <c r="X15" s="5" t="s">
        <v>188</v>
      </c>
      <c r="Y15" s="65"/>
      <c r="Z15" s="66"/>
      <c r="AA15" s="103"/>
      <c r="AB15" s="67"/>
      <c r="AC15" s="67"/>
      <c r="AD15" s="67"/>
      <c r="AE15" s="67"/>
      <c r="AF15" s="66"/>
      <c r="AG15" s="66"/>
      <c r="AH15" s="66"/>
    </row>
    <row r="16" spans="1:34" ht="15.95" customHeight="1" outlineLevel="1" x14ac:dyDescent="0.2">
      <c r="A16" s="172">
        <v>12</v>
      </c>
      <c r="B16" s="156" t="s">
        <v>235</v>
      </c>
      <c r="C16" s="156" t="s">
        <v>239</v>
      </c>
      <c r="D16" s="302" t="s">
        <v>8</v>
      </c>
      <c r="E16" s="129" t="s">
        <v>84</v>
      </c>
      <c r="F16" s="316" t="str">
        <f t="shared" si="0"/>
        <v>Jurijs Dolgovs</v>
      </c>
      <c r="G16" s="303" t="s">
        <v>2</v>
      </c>
      <c r="H16" s="122">
        <f>K16+L16+J16+O16+P16+Q16</f>
        <v>738</v>
      </c>
      <c r="I16" s="63">
        <f t="shared" si="1"/>
        <v>781</v>
      </c>
      <c r="J16" s="353">
        <v>124</v>
      </c>
      <c r="K16" s="84">
        <v>242</v>
      </c>
      <c r="L16" s="84">
        <v>140</v>
      </c>
      <c r="M16" s="84"/>
      <c r="N16" s="241">
        <v>43</v>
      </c>
      <c r="O16" s="129">
        <v>56</v>
      </c>
      <c r="P16" s="56">
        <v>99</v>
      </c>
      <c r="Q16" s="84">
        <v>77</v>
      </c>
      <c r="R16" s="230"/>
      <c r="S16" s="14"/>
      <c r="T16" s="288">
        <v>738</v>
      </c>
      <c r="U16" s="288">
        <f t="shared" si="2"/>
        <v>0</v>
      </c>
      <c r="V16" s="64"/>
      <c r="W16" s="67">
        <v>58</v>
      </c>
      <c r="X16" s="67" t="s">
        <v>212</v>
      </c>
      <c r="Y16" s="65"/>
      <c r="Z16" s="66"/>
      <c r="AA16" s="103"/>
      <c r="AB16" s="67"/>
      <c r="AC16" s="67"/>
      <c r="AD16" s="67"/>
      <c r="AE16" s="67"/>
      <c r="AF16" s="66"/>
      <c r="AG16" s="66"/>
      <c r="AH16" s="66"/>
    </row>
    <row r="17" spans="1:34" ht="15.95" customHeight="1" outlineLevel="1" x14ac:dyDescent="0.2">
      <c r="A17" s="172">
        <v>13</v>
      </c>
      <c r="B17" s="156" t="s">
        <v>235</v>
      </c>
      <c r="C17" s="156" t="s">
        <v>239</v>
      </c>
      <c r="D17" s="302" t="s">
        <v>62</v>
      </c>
      <c r="E17" s="129" t="s">
        <v>63</v>
      </c>
      <c r="F17" s="316" t="str">
        <f t="shared" si="0"/>
        <v>Mārtiņš Vilnis</v>
      </c>
      <c r="G17" s="303" t="s">
        <v>55</v>
      </c>
      <c r="H17" s="122">
        <f>K17+L17+J17+M17+N17+O17</f>
        <v>693</v>
      </c>
      <c r="I17" s="63">
        <f t="shared" si="1"/>
        <v>841</v>
      </c>
      <c r="J17" s="353">
        <v>125</v>
      </c>
      <c r="K17" s="84">
        <v>152</v>
      </c>
      <c r="L17" s="84">
        <v>161</v>
      </c>
      <c r="M17" s="84">
        <v>98</v>
      </c>
      <c r="N17" s="56">
        <v>77</v>
      </c>
      <c r="O17" s="56">
        <v>80</v>
      </c>
      <c r="P17" s="241">
        <v>74</v>
      </c>
      <c r="Q17" s="240">
        <v>74</v>
      </c>
      <c r="R17" s="230">
        <v>134</v>
      </c>
      <c r="S17" s="14"/>
      <c r="T17" s="288">
        <v>693</v>
      </c>
      <c r="U17" s="288">
        <f t="shared" si="2"/>
        <v>0</v>
      </c>
      <c r="V17" s="64"/>
      <c r="W17" s="67">
        <v>90</v>
      </c>
      <c r="X17" s="67" t="s">
        <v>202</v>
      </c>
      <c r="Y17" s="65"/>
      <c r="Z17" s="66"/>
      <c r="AA17" s="103"/>
      <c r="AB17" s="67"/>
      <c r="AC17" s="67"/>
      <c r="AD17" s="67"/>
      <c r="AE17" s="67"/>
      <c r="AF17" s="66"/>
      <c r="AG17" s="66"/>
      <c r="AH17" s="66"/>
    </row>
    <row r="18" spans="1:34" ht="15.95" customHeight="1" outlineLevel="1" x14ac:dyDescent="0.2">
      <c r="A18" s="171">
        <v>14</v>
      </c>
      <c r="B18" s="156" t="s">
        <v>235</v>
      </c>
      <c r="C18" s="156" t="s">
        <v>239</v>
      </c>
      <c r="D18" s="302" t="s">
        <v>30</v>
      </c>
      <c r="E18" s="129" t="s">
        <v>51</v>
      </c>
      <c r="F18" s="316" t="str">
        <f t="shared" si="0"/>
        <v>Nikolajs Ovčiņņikovs</v>
      </c>
      <c r="G18" s="303" t="s">
        <v>2</v>
      </c>
      <c r="H18" s="122">
        <f>J18+K18+L18+M18</f>
        <v>639</v>
      </c>
      <c r="I18" s="63">
        <f t="shared" si="1"/>
        <v>639</v>
      </c>
      <c r="J18" s="353">
        <v>106</v>
      </c>
      <c r="K18" s="84">
        <v>173</v>
      </c>
      <c r="L18" s="84">
        <v>228</v>
      </c>
      <c r="M18" s="84">
        <v>132</v>
      </c>
      <c r="N18" s="95"/>
      <c r="O18" s="56"/>
      <c r="P18" s="56"/>
      <c r="Q18" s="84"/>
      <c r="R18" s="230">
        <v>102</v>
      </c>
      <c r="S18" s="14"/>
      <c r="T18" s="288">
        <v>639</v>
      </c>
      <c r="U18" s="288">
        <f t="shared" si="2"/>
        <v>0</v>
      </c>
      <c r="V18" s="64"/>
      <c r="W18" s="67">
        <v>54</v>
      </c>
      <c r="X18" s="67" t="s">
        <v>215</v>
      </c>
      <c r="Y18" s="65"/>
      <c r="Z18" s="66"/>
      <c r="AA18" s="103"/>
      <c r="AB18" s="67"/>
      <c r="AC18" s="67"/>
      <c r="AD18" s="67"/>
      <c r="AE18" s="67"/>
      <c r="AF18" s="66"/>
      <c r="AG18" s="66"/>
      <c r="AH18" s="66"/>
    </row>
    <row r="19" spans="1:34" ht="15.95" customHeight="1" outlineLevel="1" x14ac:dyDescent="0.2">
      <c r="A19" s="172">
        <v>15</v>
      </c>
      <c r="B19" s="156" t="s">
        <v>235</v>
      </c>
      <c r="C19" s="156" t="s">
        <v>239</v>
      </c>
      <c r="D19" s="302" t="s">
        <v>50</v>
      </c>
      <c r="E19" s="129" t="s">
        <v>40</v>
      </c>
      <c r="F19" s="316" t="str">
        <f t="shared" si="0"/>
        <v>Arvils  Sproģis</v>
      </c>
      <c r="G19" s="303" t="s">
        <v>3</v>
      </c>
      <c r="H19" s="122">
        <f>P19+L19+K19+M19+N19+Q19</f>
        <v>609</v>
      </c>
      <c r="I19" s="63">
        <f t="shared" si="1"/>
        <v>739</v>
      </c>
      <c r="J19" s="230">
        <v>65</v>
      </c>
      <c r="K19" s="84">
        <v>120</v>
      </c>
      <c r="L19" s="84">
        <v>111</v>
      </c>
      <c r="M19" s="84">
        <v>93</v>
      </c>
      <c r="N19" s="56">
        <v>68</v>
      </c>
      <c r="O19" s="245">
        <v>65</v>
      </c>
      <c r="P19" s="56">
        <v>124</v>
      </c>
      <c r="Q19" s="84">
        <v>93</v>
      </c>
      <c r="R19" s="230">
        <v>152</v>
      </c>
      <c r="S19" s="14"/>
      <c r="T19" s="288">
        <v>609</v>
      </c>
      <c r="U19" s="288">
        <f t="shared" si="2"/>
        <v>0</v>
      </c>
      <c r="V19" s="64"/>
      <c r="W19" s="67">
        <v>62</v>
      </c>
      <c r="X19" s="67" t="s">
        <v>208</v>
      </c>
      <c r="Y19" s="65"/>
      <c r="Z19" s="66"/>
      <c r="AA19" s="103"/>
      <c r="AB19" s="67"/>
      <c r="AC19" s="67"/>
      <c r="AD19" s="67"/>
      <c r="AE19" s="67"/>
      <c r="AF19" s="66"/>
      <c r="AG19" s="66"/>
      <c r="AH19" s="66"/>
    </row>
    <row r="20" spans="1:34" ht="15.95" customHeight="1" outlineLevel="1" x14ac:dyDescent="0.2">
      <c r="A20" s="172">
        <v>16</v>
      </c>
      <c r="B20" s="156" t="s">
        <v>235</v>
      </c>
      <c r="C20" s="156" t="s">
        <v>239</v>
      </c>
      <c r="D20" s="302" t="s">
        <v>64</v>
      </c>
      <c r="E20" s="129" t="s">
        <v>65</v>
      </c>
      <c r="F20" s="316" t="str">
        <f t="shared" si="0"/>
        <v>Ints Krievkalns</v>
      </c>
      <c r="G20" s="303" t="s">
        <v>2</v>
      </c>
      <c r="H20" s="122">
        <f>K20+L20+M20+O20+P20+Q20</f>
        <v>524</v>
      </c>
      <c r="I20" s="63">
        <f t="shared" si="1"/>
        <v>633</v>
      </c>
      <c r="J20" s="230">
        <v>62</v>
      </c>
      <c r="K20" s="84">
        <v>93</v>
      </c>
      <c r="L20" s="84">
        <v>102</v>
      </c>
      <c r="M20" s="84">
        <v>71</v>
      </c>
      <c r="N20" s="245">
        <v>47</v>
      </c>
      <c r="O20" s="56">
        <v>68</v>
      </c>
      <c r="P20" s="56">
        <v>65</v>
      </c>
      <c r="Q20" s="84">
        <v>125</v>
      </c>
      <c r="R20" s="230">
        <v>107</v>
      </c>
      <c r="S20" s="14"/>
      <c r="T20" s="288">
        <v>524</v>
      </c>
      <c r="U20" s="288">
        <f t="shared" si="2"/>
        <v>0</v>
      </c>
      <c r="V20" s="64"/>
      <c r="W20" s="67">
        <v>101</v>
      </c>
      <c r="X20" s="67" t="s">
        <v>197</v>
      </c>
      <c r="Y20" s="65"/>
      <c r="Z20" s="66"/>
      <c r="AA20" s="103"/>
      <c r="AB20" s="67"/>
      <c r="AC20" s="67"/>
      <c r="AD20" s="67"/>
      <c r="AE20" s="67"/>
      <c r="AF20" s="66"/>
      <c r="AG20" s="66"/>
      <c r="AH20" s="66"/>
    </row>
    <row r="21" spans="1:34" ht="15.95" customHeight="1" outlineLevel="1" x14ac:dyDescent="0.2">
      <c r="A21" s="171">
        <v>17</v>
      </c>
      <c r="B21" s="156" t="s">
        <v>235</v>
      </c>
      <c r="C21" s="156" t="s">
        <v>239</v>
      </c>
      <c r="D21" s="302" t="s">
        <v>71</v>
      </c>
      <c r="E21" s="129" t="s">
        <v>85</v>
      </c>
      <c r="F21" s="316" t="str">
        <f t="shared" si="0"/>
        <v>Vladimirs Pribiļevs</v>
      </c>
      <c r="G21" s="303" t="s">
        <v>2</v>
      </c>
      <c r="H21" s="122">
        <f>SUM(J21:Q21)</f>
        <v>498</v>
      </c>
      <c r="I21" s="63">
        <f t="shared" si="1"/>
        <v>498</v>
      </c>
      <c r="J21" s="353"/>
      <c r="K21" s="84"/>
      <c r="L21" s="84">
        <v>47</v>
      </c>
      <c r="M21" s="84">
        <v>77</v>
      </c>
      <c r="N21" s="56">
        <v>82</v>
      </c>
      <c r="O21" s="56"/>
      <c r="P21" s="56">
        <v>185</v>
      </c>
      <c r="Q21" s="84">
        <v>107</v>
      </c>
      <c r="R21" s="230">
        <v>146</v>
      </c>
      <c r="S21" s="14"/>
      <c r="T21" s="288">
        <v>498</v>
      </c>
      <c r="U21" s="288">
        <f t="shared" si="2"/>
        <v>0</v>
      </c>
      <c r="V21" s="64"/>
      <c r="W21" s="67">
        <v>50</v>
      </c>
      <c r="X21" s="67" t="s">
        <v>217</v>
      </c>
      <c r="Y21" s="65"/>
      <c r="Z21" s="66"/>
      <c r="AA21" s="103"/>
      <c r="AB21" s="67"/>
      <c r="AC21" s="67"/>
      <c r="AD21" s="67"/>
      <c r="AE21" s="67"/>
      <c r="AF21" s="66"/>
      <c r="AG21" s="66"/>
      <c r="AH21" s="66"/>
    </row>
    <row r="22" spans="1:34" ht="15.95" customHeight="1" outlineLevel="1" x14ac:dyDescent="0.2">
      <c r="A22" s="172">
        <v>18</v>
      </c>
      <c r="B22" s="156" t="s">
        <v>235</v>
      </c>
      <c r="C22" s="156" t="s">
        <v>239</v>
      </c>
      <c r="D22" s="302" t="s">
        <v>91</v>
      </c>
      <c r="E22" s="129" t="s">
        <v>92</v>
      </c>
      <c r="F22" s="316" t="str">
        <f t="shared" si="0"/>
        <v>Aleksandrs Roško</v>
      </c>
      <c r="G22" s="303" t="s">
        <v>2</v>
      </c>
      <c r="H22" s="122">
        <f>SUM(J22:Q22)</f>
        <v>471</v>
      </c>
      <c r="I22" s="63">
        <f t="shared" si="1"/>
        <v>471</v>
      </c>
      <c r="J22" s="353">
        <v>47</v>
      </c>
      <c r="K22" s="84">
        <v>102</v>
      </c>
      <c r="L22" s="84">
        <v>68</v>
      </c>
      <c r="M22" s="84">
        <v>80</v>
      </c>
      <c r="N22" s="56"/>
      <c r="O22" s="56"/>
      <c r="P22" s="56">
        <v>58</v>
      </c>
      <c r="Q22" s="84">
        <v>116</v>
      </c>
      <c r="R22" s="230"/>
      <c r="S22" s="14"/>
      <c r="T22" s="288">
        <v>471</v>
      </c>
      <c r="U22" s="288">
        <f t="shared" si="2"/>
        <v>0</v>
      </c>
      <c r="V22" s="64"/>
      <c r="W22" s="5">
        <v>205</v>
      </c>
      <c r="X22" s="5" t="s">
        <v>187</v>
      </c>
      <c r="Y22" s="65"/>
      <c r="Z22" s="66"/>
      <c r="AA22" s="103"/>
      <c r="AB22" s="67"/>
      <c r="AC22" s="67"/>
      <c r="AD22" s="67"/>
      <c r="AE22" s="67"/>
      <c r="AF22" s="66"/>
      <c r="AG22" s="66"/>
      <c r="AH22" s="66"/>
    </row>
    <row r="23" spans="1:34" ht="15.95" customHeight="1" outlineLevel="1" x14ac:dyDescent="0.2">
      <c r="A23" s="172">
        <v>19</v>
      </c>
      <c r="B23" s="156" t="s">
        <v>235</v>
      </c>
      <c r="C23" s="156" t="s">
        <v>239</v>
      </c>
      <c r="D23" s="302" t="s">
        <v>28</v>
      </c>
      <c r="E23" s="129" t="s">
        <v>78</v>
      </c>
      <c r="F23" s="316" t="str">
        <f t="shared" si="0"/>
        <v>Jānis Zālītis</v>
      </c>
      <c r="G23" s="303" t="s">
        <v>55</v>
      </c>
      <c r="H23" s="122">
        <f>K23+M23+N23+O23+P23+Q23</f>
        <v>441</v>
      </c>
      <c r="I23" s="63">
        <f t="shared" si="1"/>
        <v>541</v>
      </c>
      <c r="J23" s="230">
        <v>50</v>
      </c>
      <c r="K23" s="84">
        <v>84</v>
      </c>
      <c r="L23" s="244">
        <v>50</v>
      </c>
      <c r="M23" s="84">
        <v>74</v>
      </c>
      <c r="N23" s="56">
        <v>54</v>
      </c>
      <c r="O23" s="56">
        <v>60</v>
      </c>
      <c r="P23" s="56">
        <v>101</v>
      </c>
      <c r="Q23" s="84">
        <v>68</v>
      </c>
      <c r="R23" s="230">
        <v>135</v>
      </c>
      <c r="S23" s="14"/>
      <c r="T23" s="288">
        <v>441</v>
      </c>
      <c r="U23" s="288">
        <f t="shared" si="2"/>
        <v>0</v>
      </c>
      <c r="V23" s="64"/>
      <c r="W23" s="67">
        <v>68</v>
      </c>
      <c r="X23" s="67" t="s">
        <v>205</v>
      </c>
      <c r="Y23" s="65"/>
      <c r="Z23" s="66"/>
      <c r="AA23" s="103"/>
      <c r="AB23" s="67"/>
      <c r="AC23" s="67"/>
      <c r="AD23" s="67"/>
      <c r="AE23" s="67"/>
      <c r="AF23" s="66"/>
      <c r="AG23" s="66"/>
      <c r="AH23" s="66"/>
    </row>
    <row r="24" spans="1:34" ht="15.95" customHeight="1" outlineLevel="1" x14ac:dyDescent="0.2">
      <c r="A24" s="171">
        <v>20</v>
      </c>
      <c r="B24" s="156" t="s">
        <v>235</v>
      </c>
      <c r="C24" s="156" t="s">
        <v>239</v>
      </c>
      <c r="D24" s="302" t="s">
        <v>127</v>
      </c>
      <c r="E24" s="129" t="s">
        <v>106</v>
      </c>
      <c r="F24" s="316" t="str">
        <f t="shared" si="0"/>
        <v>Elvijs Udo Dimpers</v>
      </c>
      <c r="G24" s="303" t="s">
        <v>55</v>
      </c>
      <c r="H24" s="122">
        <f>SUM(J24:Q24)</f>
        <v>430</v>
      </c>
      <c r="I24" s="63">
        <f t="shared" si="1"/>
        <v>430</v>
      </c>
      <c r="J24" s="353">
        <v>58</v>
      </c>
      <c r="K24" s="84"/>
      <c r="L24" s="84">
        <v>93</v>
      </c>
      <c r="M24" s="84"/>
      <c r="N24" s="56">
        <v>60</v>
      </c>
      <c r="O24" s="56">
        <v>62</v>
      </c>
      <c r="P24" s="56">
        <v>157</v>
      </c>
      <c r="Q24" s="84"/>
      <c r="R24" s="230"/>
      <c r="S24" s="14"/>
      <c r="T24" s="288">
        <v>430</v>
      </c>
      <c r="U24" s="288">
        <f t="shared" si="2"/>
        <v>0</v>
      </c>
      <c r="V24" s="64"/>
      <c r="W24" s="67">
        <v>124</v>
      </c>
      <c r="X24" s="67" t="s">
        <v>195</v>
      </c>
      <c r="Y24" s="65"/>
      <c r="Z24" s="66"/>
      <c r="AA24" s="103"/>
      <c r="AB24" s="67"/>
      <c r="AC24" s="67"/>
      <c r="AD24" s="67"/>
      <c r="AE24" s="67"/>
      <c r="AF24" s="66"/>
      <c r="AG24" s="66"/>
      <c r="AH24" s="66"/>
    </row>
    <row r="25" spans="1:34" ht="15.95" customHeight="1" outlineLevel="1" x14ac:dyDescent="0.2">
      <c r="A25" s="172">
        <v>21</v>
      </c>
      <c r="B25" s="156" t="s">
        <v>235</v>
      </c>
      <c r="C25" s="156" t="s">
        <v>239</v>
      </c>
      <c r="D25" s="302" t="s">
        <v>8</v>
      </c>
      <c r="E25" s="129" t="s">
        <v>66</v>
      </c>
      <c r="F25" s="316" t="str">
        <f t="shared" si="0"/>
        <v>Jurijs Dumcevs</v>
      </c>
      <c r="G25" s="303" t="s">
        <v>55</v>
      </c>
      <c r="H25" s="122">
        <f>J25+K25+L25+M25+P25+Q25</f>
        <v>422</v>
      </c>
      <c r="I25" s="63">
        <f t="shared" si="1"/>
        <v>538</v>
      </c>
      <c r="J25" s="353">
        <v>75</v>
      </c>
      <c r="K25" s="84">
        <v>87</v>
      </c>
      <c r="L25" s="84">
        <v>62</v>
      </c>
      <c r="M25" s="84">
        <v>65</v>
      </c>
      <c r="N25" s="245">
        <v>58</v>
      </c>
      <c r="O25" s="245">
        <v>58</v>
      </c>
      <c r="P25" s="56">
        <v>62</v>
      </c>
      <c r="Q25" s="84">
        <v>71</v>
      </c>
      <c r="R25" s="230">
        <v>170</v>
      </c>
      <c r="S25" s="14"/>
      <c r="T25" s="288">
        <v>422</v>
      </c>
      <c r="U25" s="288">
        <f t="shared" si="2"/>
        <v>0</v>
      </c>
      <c r="V25" s="64"/>
      <c r="W25" s="67">
        <v>75</v>
      </c>
      <c r="X25" s="67" t="s">
        <v>203</v>
      </c>
      <c r="Y25" s="65"/>
      <c r="Z25" s="66"/>
      <c r="AA25" s="103"/>
      <c r="AB25" s="67"/>
      <c r="AC25" s="67"/>
      <c r="AD25" s="67"/>
      <c r="AE25" s="67"/>
      <c r="AF25" s="66"/>
      <c r="AG25" s="66"/>
      <c r="AH25" s="66"/>
    </row>
    <row r="26" spans="1:34" ht="15.95" customHeight="1" outlineLevel="1" x14ac:dyDescent="0.2">
      <c r="A26" s="172">
        <v>22</v>
      </c>
      <c r="B26" s="156" t="s">
        <v>235</v>
      </c>
      <c r="C26" s="156" t="s">
        <v>239</v>
      </c>
      <c r="D26" s="302" t="s">
        <v>71</v>
      </c>
      <c r="E26" s="129" t="s">
        <v>88</v>
      </c>
      <c r="F26" s="316" t="str">
        <f t="shared" si="0"/>
        <v>Vladimirs Lagunovs</v>
      </c>
      <c r="G26" s="303" t="s">
        <v>2</v>
      </c>
      <c r="H26" s="122">
        <f t="shared" ref="H26:H58" si="3">SUM(J26:Q26)</f>
        <v>350</v>
      </c>
      <c r="I26" s="63">
        <f t="shared" si="1"/>
        <v>350</v>
      </c>
      <c r="J26" s="353">
        <v>83</v>
      </c>
      <c r="K26" s="84">
        <v>107</v>
      </c>
      <c r="L26" s="84">
        <v>98</v>
      </c>
      <c r="M26" s="84"/>
      <c r="N26" s="56">
        <v>62</v>
      </c>
      <c r="O26" s="56"/>
      <c r="P26" s="56"/>
      <c r="Q26" s="84"/>
      <c r="R26" s="230"/>
      <c r="S26" s="14"/>
      <c r="T26" s="288">
        <v>350</v>
      </c>
      <c r="U26" s="288">
        <f t="shared" si="2"/>
        <v>0</v>
      </c>
      <c r="V26" s="64"/>
      <c r="W26" s="67">
        <v>56</v>
      </c>
      <c r="X26" s="67" t="s">
        <v>213</v>
      </c>
      <c r="Y26" s="65"/>
      <c r="Z26" s="66"/>
      <c r="AA26" s="103"/>
      <c r="AB26" s="67"/>
      <c r="AC26" s="67"/>
      <c r="AD26" s="67"/>
      <c r="AE26" s="67"/>
      <c r="AF26" s="66"/>
      <c r="AG26" s="66"/>
      <c r="AH26" s="66"/>
    </row>
    <row r="27" spans="1:34" ht="15.95" customHeight="1" outlineLevel="1" x14ac:dyDescent="0.2">
      <c r="A27" s="171">
        <v>23</v>
      </c>
      <c r="B27" s="156" t="s">
        <v>235</v>
      </c>
      <c r="C27" s="156" t="s">
        <v>239</v>
      </c>
      <c r="D27" s="302" t="s">
        <v>82</v>
      </c>
      <c r="E27" s="129" t="s">
        <v>83</v>
      </c>
      <c r="F27" s="316" t="str">
        <f t="shared" si="0"/>
        <v>Andrejs Zilgalvis</v>
      </c>
      <c r="G27" s="303" t="s">
        <v>3</v>
      </c>
      <c r="H27" s="122">
        <f t="shared" si="3"/>
        <v>347</v>
      </c>
      <c r="I27" s="63">
        <f t="shared" si="1"/>
        <v>347</v>
      </c>
      <c r="J27" s="353">
        <v>60</v>
      </c>
      <c r="K27" s="84"/>
      <c r="L27" s="84"/>
      <c r="M27" s="84">
        <v>62</v>
      </c>
      <c r="N27" s="56">
        <v>50</v>
      </c>
      <c r="O27" s="56">
        <v>74</v>
      </c>
      <c r="P27" s="56"/>
      <c r="Q27" s="84">
        <v>101</v>
      </c>
      <c r="R27" s="230"/>
      <c r="S27" s="14"/>
      <c r="T27" s="288">
        <v>347</v>
      </c>
      <c r="U27" s="288">
        <f t="shared" si="2"/>
        <v>0</v>
      </c>
      <c r="V27" s="64"/>
      <c r="W27" s="5">
        <v>125</v>
      </c>
      <c r="X27" s="5" t="s">
        <v>194</v>
      </c>
      <c r="Y27" s="65"/>
      <c r="Z27" s="66"/>
      <c r="AA27" s="103"/>
      <c r="AB27" s="67"/>
      <c r="AC27" s="67"/>
      <c r="AD27" s="67"/>
      <c r="AE27" s="67"/>
      <c r="AF27" s="66"/>
      <c r="AG27" s="66"/>
      <c r="AH27" s="66"/>
    </row>
    <row r="28" spans="1:34" ht="15.95" customHeight="1" outlineLevel="1" x14ac:dyDescent="0.2">
      <c r="A28" s="172">
        <v>24</v>
      </c>
      <c r="B28" s="156" t="s">
        <v>235</v>
      </c>
      <c r="C28" s="156" t="s">
        <v>239</v>
      </c>
      <c r="D28" s="302" t="s">
        <v>91</v>
      </c>
      <c r="E28" s="129" t="s">
        <v>93</v>
      </c>
      <c r="F28" s="316" t="str">
        <f t="shared" si="0"/>
        <v>Aleksandrs Ručevics</v>
      </c>
      <c r="G28" s="303" t="s">
        <v>1</v>
      </c>
      <c r="H28" s="122">
        <f t="shared" si="3"/>
        <v>294</v>
      </c>
      <c r="I28" s="63">
        <f t="shared" si="1"/>
        <v>294</v>
      </c>
      <c r="J28" s="353">
        <v>88</v>
      </c>
      <c r="K28" s="84"/>
      <c r="L28" s="84">
        <v>57</v>
      </c>
      <c r="M28" s="84"/>
      <c r="N28" s="56">
        <v>52</v>
      </c>
      <c r="O28" s="56">
        <v>97</v>
      </c>
      <c r="P28" s="56"/>
      <c r="Q28" s="84"/>
      <c r="R28" s="230">
        <v>93</v>
      </c>
      <c r="S28" s="14"/>
      <c r="T28" s="288">
        <v>294</v>
      </c>
      <c r="U28" s="288">
        <f t="shared" si="2"/>
        <v>0</v>
      </c>
      <c r="V28" s="64"/>
      <c r="W28" s="67">
        <v>106</v>
      </c>
      <c r="X28" s="67" t="s">
        <v>196</v>
      </c>
      <c r="Y28" s="65"/>
      <c r="Z28" s="66"/>
      <c r="AA28" s="103"/>
      <c r="AB28" s="67"/>
      <c r="AC28" s="67"/>
      <c r="AD28" s="67"/>
      <c r="AE28" s="67"/>
      <c r="AF28" s="66"/>
      <c r="AG28" s="66"/>
      <c r="AH28" s="66"/>
    </row>
    <row r="29" spans="1:34" ht="15.95" customHeight="1" outlineLevel="1" x14ac:dyDescent="0.2">
      <c r="A29" s="172">
        <v>25</v>
      </c>
      <c r="B29" s="156" t="s">
        <v>235</v>
      </c>
      <c r="C29" s="156" t="s">
        <v>239</v>
      </c>
      <c r="D29" s="302" t="s">
        <v>129</v>
      </c>
      <c r="E29" s="129" t="s">
        <v>153</v>
      </c>
      <c r="F29" s="316" t="str">
        <f t="shared" si="0"/>
        <v>Ģirts  Gabrāns</v>
      </c>
      <c r="G29" s="303" t="s">
        <v>150</v>
      </c>
      <c r="H29" s="122">
        <f t="shared" si="3"/>
        <v>275</v>
      </c>
      <c r="I29" s="63">
        <f t="shared" si="1"/>
        <v>275</v>
      </c>
      <c r="J29" s="353">
        <v>90</v>
      </c>
      <c r="K29" s="84">
        <v>98</v>
      </c>
      <c r="L29" s="84">
        <v>87</v>
      </c>
      <c r="M29" s="84"/>
      <c r="N29" s="56"/>
      <c r="O29" s="56"/>
      <c r="P29" s="56"/>
      <c r="Q29" s="84"/>
      <c r="R29" s="230"/>
      <c r="S29" s="14"/>
      <c r="T29" s="288">
        <v>275</v>
      </c>
      <c r="U29" s="288">
        <f t="shared" si="2"/>
        <v>0</v>
      </c>
      <c r="V29" s="64"/>
      <c r="W29" s="5">
        <v>161</v>
      </c>
      <c r="X29" s="5" t="s">
        <v>190</v>
      </c>
      <c r="Y29" s="65"/>
      <c r="Z29" s="66"/>
      <c r="AA29" s="103"/>
      <c r="AB29" s="67"/>
      <c r="AC29" s="67"/>
      <c r="AD29" s="67"/>
      <c r="AE29" s="67"/>
      <c r="AF29" s="66"/>
      <c r="AG29" s="66"/>
      <c r="AH29" s="66"/>
    </row>
    <row r="30" spans="1:34" ht="15.95" customHeight="1" outlineLevel="1" x14ac:dyDescent="0.2">
      <c r="A30" s="171">
        <v>26</v>
      </c>
      <c r="B30" s="156" t="s">
        <v>235</v>
      </c>
      <c r="C30" s="156" t="s">
        <v>239</v>
      </c>
      <c r="D30" s="302" t="s">
        <v>28</v>
      </c>
      <c r="E30" s="129" t="s">
        <v>41</v>
      </c>
      <c r="F30" s="316" t="str">
        <f t="shared" si="0"/>
        <v>Jānis Dzalbs</v>
      </c>
      <c r="G30" s="303" t="s">
        <v>2</v>
      </c>
      <c r="H30" s="122">
        <f t="shared" si="3"/>
        <v>264</v>
      </c>
      <c r="I30" s="63">
        <f t="shared" si="1"/>
        <v>264</v>
      </c>
      <c r="J30" s="353"/>
      <c r="K30" s="84"/>
      <c r="L30" s="84"/>
      <c r="M30" s="84"/>
      <c r="N30" s="56">
        <v>48</v>
      </c>
      <c r="O30" s="56">
        <v>116</v>
      </c>
      <c r="P30" s="56">
        <v>100</v>
      </c>
      <c r="Q30" s="84"/>
      <c r="R30" s="230">
        <v>314</v>
      </c>
      <c r="S30" s="14"/>
      <c r="T30" s="288">
        <v>264</v>
      </c>
      <c r="U30" s="288">
        <f t="shared" si="2"/>
        <v>0</v>
      </c>
      <c r="V30" s="64"/>
      <c r="W30" s="67">
        <v>45</v>
      </c>
      <c r="X30" s="67" t="s">
        <v>220</v>
      </c>
      <c r="Y30" s="65"/>
      <c r="Z30" s="66"/>
      <c r="AA30" s="103"/>
      <c r="AB30" s="67"/>
      <c r="AC30" s="67"/>
      <c r="AD30" s="67"/>
      <c r="AE30" s="67"/>
      <c r="AF30" s="66"/>
      <c r="AG30" s="66"/>
      <c r="AH30" s="66"/>
    </row>
    <row r="31" spans="1:34" ht="15.95" customHeight="1" outlineLevel="1" x14ac:dyDescent="0.2">
      <c r="A31" s="172">
        <v>27</v>
      </c>
      <c r="B31" s="156" t="s">
        <v>235</v>
      </c>
      <c r="C31" s="156" t="s">
        <v>239</v>
      </c>
      <c r="D31" s="302" t="s">
        <v>107</v>
      </c>
      <c r="E31" s="129" t="s">
        <v>124</v>
      </c>
      <c r="F31" s="316" t="str">
        <f t="shared" si="0"/>
        <v>Māris Dukurs</v>
      </c>
      <c r="G31" s="303" t="s">
        <v>2</v>
      </c>
      <c r="H31" s="122">
        <f t="shared" si="3"/>
        <v>249</v>
      </c>
      <c r="I31" s="63">
        <f t="shared" si="1"/>
        <v>249</v>
      </c>
      <c r="J31" s="353">
        <v>56</v>
      </c>
      <c r="K31" s="84">
        <v>90</v>
      </c>
      <c r="L31" s="84">
        <v>59</v>
      </c>
      <c r="M31" s="84"/>
      <c r="N31" s="56">
        <v>44</v>
      </c>
      <c r="O31" s="56"/>
      <c r="P31" s="56"/>
      <c r="Q31" s="84"/>
      <c r="R31" s="230"/>
      <c r="S31" s="14"/>
      <c r="T31" s="288">
        <v>249</v>
      </c>
      <c r="U31" s="288">
        <f t="shared" si="2"/>
        <v>0</v>
      </c>
      <c r="V31" s="64"/>
      <c r="W31" s="67">
        <v>48</v>
      </c>
      <c r="X31" s="67" t="s">
        <v>218</v>
      </c>
      <c r="Y31" s="65"/>
      <c r="Z31" s="66"/>
      <c r="AA31" s="103"/>
      <c r="AB31" s="67"/>
      <c r="AC31" s="67"/>
      <c r="AD31" s="67"/>
      <c r="AE31" s="67"/>
      <c r="AF31" s="66"/>
      <c r="AG31" s="66"/>
      <c r="AH31" s="66"/>
    </row>
    <row r="32" spans="1:34" ht="15.95" customHeight="1" outlineLevel="1" x14ac:dyDescent="0.2">
      <c r="A32" s="172">
        <v>28</v>
      </c>
      <c r="B32" s="156" t="s">
        <v>235</v>
      </c>
      <c r="C32" s="156" t="s">
        <v>239</v>
      </c>
      <c r="D32" s="302" t="s">
        <v>160</v>
      </c>
      <c r="E32" s="129" t="s">
        <v>161</v>
      </c>
      <c r="F32" s="316" t="str">
        <f t="shared" si="0"/>
        <v>Tomass Tereščenko</v>
      </c>
      <c r="G32" s="303" t="s">
        <v>1</v>
      </c>
      <c r="H32" s="122">
        <f t="shared" si="3"/>
        <v>231</v>
      </c>
      <c r="I32" s="63">
        <f t="shared" si="1"/>
        <v>231</v>
      </c>
      <c r="J32" s="353"/>
      <c r="K32" s="84">
        <v>156</v>
      </c>
      <c r="L32" s="84">
        <v>75</v>
      </c>
      <c r="M32" s="84"/>
      <c r="N32" s="56"/>
      <c r="O32" s="56"/>
      <c r="P32" s="56"/>
      <c r="Q32" s="84"/>
      <c r="R32" s="230"/>
      <c r="S32" s="14"/>
      <c r="T32" s="288">
        <v>231</v>
      </c>
      <c r="U32" s="288">
        <f t="shared" si="2"/>
        <v>0</v>
      </c>
      <c r="V32" s="64"/>
      <c r="W32" s="67"/>
      <c r="X32" s="67"/>
      <c r="Y32" s="65"/>
      <c r="Z32" s="66"/>
      <c r="AA32" s="103"/>
      <c r="AB32" s="67"/>
      <c r="AC32" s="67"/>
      <c r="AD32" s="67"/>
      <c r="AE32" s="67"/>
      <c r="AF32" s="66"/>
      <c r="AG32" s="66"/>
      <c r="AH32" s="66"/>
    </row>
    <row r="33" spans="1:34" ht="15.95" customHeight="1" outlineLevel="1" x14ac:dyDescent="0.2">
      <c r="A33" s="171">
        <v>29</v>
      </c>
      <c r="B33" s="156" t="s">
        <v>235</v>
      </c>
      <c r="C33" s="156" t="s">
        <v>239</v>
      </c>
      <c r="D33" s="302" t="s">
        <v>120</v>
      </c>
      <c r="E33" s="129" t="s">
        <v>121</v>
      </c>
      <c r="F33" s="316" t="str">
        <f t="shared" si="0"/>
        <v>Aivars Beļickis</v>
      </c>
      <c r="G33" s="303" t="s">
        <v>55</v>
      </c>
      <c r="H33" s="122">
        <f t="shared" si="3"/>
        <v>230</v>
      </c>
      <c r="I33" s="63">
        <f t="shared" si="1"/>
        <v>230</v>
      </c>
      <c r="J33" s="353"/>
      <c r="K33" s="84"/>
      <c r="L33" s="84">
        <v>174</v>
      </c>
      <c r="M33" s="84"/>
      <c r="N33" s="56">
        <v>56</v>
      </c>
      <c r="O33" s="56"/>
      <c r="P33" s="56"/>
      <c r="Q33" s="84"/>
      <c r="R33" s="230"/>
      <c r="S33" s="14"/>
      <c r="T33" s="288">
        <v>230</v>
      </c>
      <c r="U33" s="288">
        <f t="shared" si="2"/>
        <v>0</v>
      </c>
      <c r="V33" s="64"/>
      <c r="W33" s="67">
        <v>71</v>
      </c>
      <c r="X33" s="67" t="s">
        <v>204</v>
      </c>
      <c r="Y33" s="65"/>
      <c r="Z33" s="66"/>
      <c r="AA33" s="103"/>
      <c r="AB33" s="67"/>
      <c r="AC33" s="67"/>
      <c r="AD33" s="67"/>
      <c r="AE33" s="67"/>
      <c r="AF33" s="66"/>
      <c r="AG33" s="66"/>
      <c r="AH33" s="66"/>
    </row>
    <row r="34" spans="1:34" ht="15.95" customHeight="1" outlineLevel="1" x14ac:dyDescent="0.2">
      <c r="A34" s="172">
        <v>30</v>
      </c>
      <c r="B34" s="156" t="s">
        <v>235</v>
      </c>
      <c r="C34" s="156" t="s">
        <v>239</v>
      </c>
      <c r="D34" s="302" t="s">
        <v>158</v>
      </c>
      <c r="E34" s="129" t="s">
        <v>159</v>
      </c>
      <c r="F34" s="316" t="str">
        <f t="shared" si="0"/>
        <v>Dainis Mauriņš</v>
      </c>
      <c r="G34" s="303" t="s">
        <v>150</v>
      </c>
      <c r="H34" s="122">
        <f t="shared" si="3"/>
        <v>211</v>
      </c>
      <c r="I34" s="63">
        <f t="shared" si="1"/>
        <v>211</v>
      </c>
      <c r="J34" s="353">
        <v>52</v>
      </c>
      <c r="K34" s="84">
        <v>81</v>
      </c>
      <c r="L34" s="84">
        <v>78</v>
      </c>
      <c r="M34" s="84"/>
      <c r="N34" s="56"/>
      <c r="O34" s="56"/>
      <c r="P34" s="56"/>
      <c r="Q34" s="84"/>
      <c r="R34" s="230"/>
      <c r="S34" s="14"/>
      <c r="T34" s="288">
        <v>211</v>
      </c>
      <c r="U34" s="288">
        <f t="shared" si="2"/>
        <v>0</v>
      </c>
      <c r="V34" s="64"/>
      <c r="W34" s="67">
        <v>83</v>
      </c>
      <c r="X34" s="67" t="s">
        <v>199</v>
      </c>
      <c r="Y34" s="65"/>
      <c r="Z34" s="66"/>
      <c r="AA34" s="103"/>
      <c r="AB34" s="67"/>
      <c r="AC34" s="67"/>
      <c r="AD34" s="67"/>
      <c r="AE34" s="67"/>
      <c r="AF34" s="66"/>
      <c r="AG34" s="66"/>
      <c r="AH34" s="66"/>
    </row>
    <row r="35" spans="1:34" ht="15.95" customHeight="1" outlineLevel="1" x14ac:dyDescent="0.2">
      <c r="A35" s="172">
        <v>31</v>
      </c>
      <c r="B35" s="156" t="s">
        <v>235</v>
      </c>
      <c r="C35" s="156" t="s">
        <v>239</v>
      </c>
      <c r="D35" s="302" t="s">
        <v>11</v>
      </c>
      <c r="E35" s="129" t="s">
        <v>14</v>
      </c>
      <c r="F35" s="316" t="str">
        <f t="shared" si="0"/>
        <v>Raimonds Zemītis</v>
      </c>
      <c r="G35" s="303" t="s">
        <v>2</v>
      </c>
      <c r="H35" s="122">
        <f t="shared" si="3"/>
        <v>191</v>
      </c>
      <c r="I35" s="63">
        <f t="shared" si="1"/>
        <v>191</v>
      </c>
      <c r="J35" s="353"/>
      <c r="K35" s="84"/>
      <c r="L35" s="84"/>
      <c r="M35" s="84"/>
      <c r="N35" s="56">
        <v>114</v>
      </c>
      <c r="O35" s="56">
        <v>77</v>
      </c>
      <c r="P35" s="56"/>
      <c r="Q35" s="84"/>
      <c r="R35" s="230">
        <v>98</v>
      </c>
      <c r="S35" s="14"/>
      <c r="T35" s="288">
        <v>191</v>
      </c>
      <c r="U35" s="288">
        <f t="shared" si="2"/>
        <v>0</v>
      </c>
      <c r="V35" s="64"/>
      <c r="W35" s="67"/>
      <c r="X35" s="67"/>
      <c r="Y35" s="65"/>
      <c r="Z35" s="66"/>
      <c r="AA35" s="103"/>
      <c r="AB35" s="67"/>
      <c r="AC35" s="67"/>
      <c r="AD35" s="67"/>
      <c r="AE35" s="67"/>
      <c r="AF35" s="66"/>
      <c r="AG35" s="66"/>
      <c r="AH35" s="66"/>
    </row>
    <row r="36" spans="1:34" ht="15.95" customHeight="1" outlineLevel="1" x14ac:dyDescent="0.2">
      <c r="A36" s="171">
        <v>32</v>
      </c>
      <c r="B36" s="156" t="s">
        <v>235</v>
      </c>
      <c r="C36" s="156" t="s">
        <v>239</v>
      </c>
      <c r="D36" s="302" t="s">
        <v>91</v>
      </c>
      <c r="E36" s="129" t="s">
        <v>117</v>
      </c>
      <c r="F36" s="316" t="str">
        <f t="shared" si="0"/>
        <v>Aleksandrs Tjulins</v>
      </c>
      <c r="G36" s="303" t="s">
        <v>55</v>
      </c>
      <c r="H36" s="122">
        <f t="shared" si="3"/>
        <v>158</v>
      </c>
      <c r="I36" s="63">
        <f t="shared" si="1"/>
        <v>158</v>
      </c>
      <c r="J36" s="353"/>
      <c r="K36" s="84"/>
      <c r="L36" s="84">
        <v>72</v>
      </c>
      <c r="M36" s="84"/>
      <c r="N36" s="56">
        <v>86</v>
      </c>
      <c r="O36" s="56"/>
      <c r="P36" s="56"/>
      <c r="Q36" s="84"/>
      <c r="R36" s="230"/>
      <c r="S36" s="14"/>
      <c r="T36" s="288">
        <v>158</v>
      </c>
      <c r="U36" s="288">
        <f t="shared" si="2"/>
        <v>0</v>
      </c>
      <c r="V36" s="64"/>
      <c r="W36" s="67"/>
      <c r="X36" s="67"/>
      <c r="Y36" s="65"/>
      <c r="Z36" s="66"/>
      <c r="AA36" s="103"/>
      <c r="AB36" s="67"/>
      <c r="AC36" s="67"/>
      <c r="AD36" s="67"/>
      <c r="AE36" s="67"/>
      <c r="AF36" s="66"/>
      <c r="AG36" s="66"/>
      <c r="AH36" s="66"/>
    </row>
    <row r="37" spans="1:34" ht="15.95" customHeight="1" outlineLevel="1" x14ac:dyDescent="0.2">
      <c r="A37" s="172">
        <v>33</v>
      </c>
      <c r="B37" s="156" t="s">
        <v>235</v>
      </c>
      <c r="C37" s="156" t="s">
        <v>239</v>
      </c>
      <c r="D37" s="302" t="s">
        <v>118</v>
      </c>
      <c r="E37" s="129" t="s">
        <v>119</v>
      </c>
      <c r="F37" s="316" t="str">
        <f t="shared" si="0"/>
        <v>Valdis Skudra</v>
      </c>
      <c r="G37" s="303" t="s">
        <v>55</v>
      </c>
      <c r="H37" s="122">
        <f t="shared" si="3"/>
        <v>130</v>
      </c>
      <c r="I37" s="63">
        <f t="shared" ref="I37:I68" si="4">SUM(J37:Q37)</f>
        <v>130</v>
      </c>
      <c r="J37" s="353"/>
      <c r="K37" s="84"/>
      <c r="L37" s="84">
        <v>65</v>
      </c>
      <c r="M37" s="84"/>
      <c r="N37" s="56">
        <v>65</v>
      </c>
      <c r="O37" s="56"/>
      <c r="P37" s="56"/>
      <c r="Q37" s="84"/>
      <c r="R37" s="230"/>
      <c r="S37" s="14"/>
      <c r="T37" s="288">
        <v>130</v>
      </c>
      <c r="U37" s="288">
        <f t="shared" ref="U37:U68" si="5">T37-H37</f>
        <v>0</v>
      </c>
      <c r="V37" s="64"/>
      <c r="W37" s="67"/>
      <c r="X37" s="67"/>
      <c r="Y37" s="65"/>
      <c r="Z37" s="66"/>
      <c r="AA37" s="103"/>
      <c r="AB37" s="67"/>
      <c r="AC37" s="67"/>
      <c r="AD37" s="67"/>
      <c r="AE37" s="67"/>
      <c r="AF37" s="66"/>
      <c r="AG37" s="66"/>
      <c r="AH37" s="66"/>
    </row>
    <row r="38" spans="1:34" ht="15.95" customHeight="1" outlineLevel="1" x14ac:dyDescent="0.2">
      <c r="A38" s="172">
        <v>34</v>
      </c>
      <c r="B38" s="156" t="s">
        <v>235</v>
      </c>
      <c r="C38" s="156" t="s">
        <v>239</v>
      </c>
      <c r="D38" s="302" t="s">
        <v>154</v>
      </c>
      <c r="E38" s="129" t="s">
        <v>155</v>
      </c>
      <c r="F38" s="316" t="str">
        <f t="shared" si="0"/>
        <v>Rihards Kovaļenko</v>
      </c>
      <c r="G38" s="303" t="s">
        <v>1</v>
      </c>
      <c r="H38" s="122">
        <f t="shared" si="3"/>
        <v>129</v>
      </c>
      <c r="I38" s="63">
        <f t="shared" si="4"/>
        <v>129</v>
      </c>
      <c r="J38" s="353">
        <v>45</v>
      </c>
      <c r="K38" s="84"/>
      <c r="L38" s="84">
        <v>84</v>
      </c>
      <c r="M38" s="84"/>
      <c r="N38" s="56"/>
      <c r="O38" s="56"/>
      <c r="P38" s="56"/>
      <c r="Q38" s="84"/>
      <c r="R38" s="230"/>
      <c r="S38" s="14"/>
      <c r="T38" s="288">
        <v>129</v>
      </c>
      <c r="U38" s="288">
        <f t="shared" si="5"/>
        <v>0</v>
      </c>
      <c r="V38" s="64"/>
      <c r="W38" s="67"/>
      <c r="X38" s="67"/>
      <c r="Y38" s="65"/>
      <c r="Z38" s="66"/>
      <c r="AA38" s="103"/>
      <c r="AB38" s="67"/>
      <c r="AC38" s="67"/>
      <c r="AD38" s="67"/>
      <c r="AE38" s="67"/>
      <c r="AF38" s="66"/>
      <c r="AG38" s="66"/>
      <c r="AH38" s="66"/>
    </row>
    <row r="39" spans="1:34" ht="15.95" customHeight="1" outlineLevel="1" x14ac:dyDescent="0.2">
      <c r="A39" s="171">
        <v>35</v>
      </c>
      <c r="B39" s="156" t="s">
        <v>235</v>
      </c>
      <c r="C39" s="156" t="s">
        <v>239</v>
      </c>
      <c r="D39" s="302" t="s">
        <v>69</v>
      </c>
      <c r="E39" s="129" t="s">
        <v>171</v>
      </c>
      <c r="F39" s="316" t="str">
        <f t="shared" si="0"/>
        <v>Toms Čeksters</v>
      </c>
      <c r="G39" s="303" t="s">
        <v>1</v>
      </c>
      <c r="H39" s="122">
        <f t="shared" si="3"/>
        <v>102</v>
      </c>
      <c r="I39" s="63">
        <f t="shared" si="4"/>
        <v>102</v>
      </c>
      <c r="J39" s="353">
        <v>48</v>
      </c>
      <c r="K39" s="84"/>
      <c r="L39" s="84">
        <v>54</v>
      </c>
      <c r="M39" s="84"/>
      <c r="N39" s="56"/>
      <c r="O39" s="56"/>
      <c r="P39" s="56"/>
      <c r="Q39" s="84"/>
      <c r="R39" s="230"/>
      <c r="S39" s="14"/>
      <c r="T39" s="288">
        <v>102</v>
      </c>
      <c r="U39" s="288">
        <f t="shared" si="5"/>
        <v>0</v>
      </c>
      <c r="V39" s="64"/>
      <c r="W39" s="67"/>
      <c r="X39" s="67"/>
      <c r="Y39" s="65"/>
      <c r="Z39" s="66"/>
      <c r="AA39" s="103"/>
      <c r="AB39" s="67"/>
      <c r="AC39" s="67"/>
      <c r="AD39" s="67"/>
      <c r="AE39" s="67"/>
      <c r="AF39" s="66"/>
      <c r="AG39" s="66"/>
      <c r="AH39" s="66"/>
    </row>
    <row r="40" spans="1:34" ht="15.95" customHeight="1" outlineLevel="1" x14ac:dyDescent="0.2">
      <c r="A40" s="172">
        <v>36</v>
      </c>
      <c r="B40" s="156" t="s">
        <v>235</v>
      </c>
      <c r="C40" s="156" t="s">
        <v>239</v>
      </c>
      <c r="D40" s="302" t="s">
        <v>107</v>
      </c>
      <c r="E40" s="129" t="s">
        <v>108</v>
      </c>
      <c r="F40" s="316" t="str">
        <f t="shared" si="0"/>
        <v>Māris Eisaks</v>
      </c>
      <c r="G40" s="303" t="s">
        <v>2</v>
      </c>
      <c r="H40" s="122">
        <f t="shared" si="3"/>
        <v>101</v>
      </c>
      <c r="I40" s="63">
        <f t="shared" si="4"/>
        <v>101</v>
      </c>
      <c r="J40" s="353"/>
      <c r="K40" s="84"/>
      <c r="L40" s="84"/>
      <c r="M40" s="84"/>
      <c r="N40" s="56"/>
      <c r="O40" s="56">
        <v>101</v>
      </c>
      <c r="P40" s="56"/>
      <c r="Q40" s="84"/>
      <c r="R40" s="230"/>
      <c r="S40" s="14"/>
      <c r="T40" s="288">
        <v>101</v>
      </c>
      <c r="U40" s="288">
        <f t="shared" si="5"/>
        <v>0</v>
      </c>
      <c r="V40" s="64"/>
      <c r="W40" s="67"/>
      <c r="X40" s="67"/>
      <c r="Y40" s="65"/>
      <c r="Z40" s="66"/>
      <c r="AA40" s="103"/>
      <c r="AB40" s="67"/>
      <c r="AC40" s="67"/>
      <c r="AD40" s="67"/>
      <c r="AE40" s="67"/>
      <c r="AF40" s="66"/>
      <c r="AG40" s="66"/>
      <c r="AH40" s="66"/>
    </row>
    <row r="41" spans="1:34" ht="15.95" customHeight="1" outlineLevel="1" x14ac:dyDescent="0.2">
      <c r="A41" s="172">
        <v>37</v>
      </c>
      <c r="B41" s="156" t="s">
        <v>235</v>
      </c>
      <c r="C41" s="156" t="s">
        <v>239</v>
      </c>
      <c r="D41" s="302" t="s">
        <v>172</v>
      </c>
      <c r="E41" s="129" t="s">
        <v>173</v>
      </c>
      <c r="F41" s="316" t="str">
        <f t="shared" si="0"/>
        <v>Arvīds Ermans</v>
      </c>
      <c r="G41" s="303" t="s">
        <v>1</v>
      </c>
      <c r="H41" s="122">
        <f t="shared" si="3"/>
        <v>97</v>
      </c>
      <c r="I41" s="63">
        <f t="shared" si="4"/>
        <v>97</v>
      </c>
      <c r="J41" s="353">
        <v>44</v>
      </c>
      <c r="K41" s="84"/>
      <c r="L41" s="84">
        <v>53</v>
      </c>
      <c r="M41" s="84"/>
      <c r="N41" s="56"/>
      <c r="O41" s="56"/>
      <c r="P41" s="56"/>
      <c r="Q41" s="84"/>
      <c r="R41" s="230"/>
      <c r="S41" s="14"/>
      <c r="T41" s="288">
        <v>97</v>
      </c>
      <c r="U41" s="288">
        <f t="shared" si="5"/>
        <v>0</v>
      </c>
      <c r="V41" s="64"/>
      <c r="W41" s="67"/>
      <c r="X41" s="67"/>
      <c r="Y41" s="65"/>
      <c r="Z41" s="66"/>
      <c r="AA41" s="103"/>
      <c r="AB41" s="67"/>
      <c r="AC41" s="67"/>
      <c r="AD41" s="67"/>
      <c r="AE41" s="67"/>
      <c r="AF41" s="66"/>
      <c r="AG41" s="66"/>
      <c r="AH41" s="66"/>
    </row>
    <row r="42" spans="1:34" ht="15.95" customHeight="1" outlineLevel="1" x14ac:dyDescent="0.2">
      <c r="A42" s="171">
        <v>38</v>
      </c>
      <c r="B42" s="156" t="s">
        <v>235</v>
      </c>
      <c r="C42" s="156" t="s">
        <v>239</v>
      </c>
      <c r="D42" s="302" t="s">
        <v>120</v>
      </c>
      <c r="E42" s="129" t="s">
        <v>152</v>
      </c>
      <c r="F42" s="316" t="str">
        <f t="shared" si="0"/>
        <v>Aivars Zizlāns</v>
      </c>
      <c r="G42" s="303" t="s">
        <v>1</v>
      </c>
      <c r="H42" s="122">
        <f t="shared" si="3"/>
        <v>90</v>
      </c>
      <c r="I42" s="63">
        <f t="shared" si="4"/>
        <v>90</v>
      </c>
      <c r="J42" s="353"/>
      <c r="K42" s="84"/>
      <c r="L42" s="84">
        <v>90</v>
      </c>
      <c r="M42" s="84"/>
      <c r="N42" s="56"/>
      <c r="O42" s="56"/>
      <c r="P42" s="56"/>
      <c r="Q42" s="84"/>
      <c r="R42" s="230"/>
      <c r="S42" s="14"/>
      <c r="T42" s="288">
        <v>90</v>
      </c>
      <c r="U42" s="288">
        <f t="shared" si="5"/>
        <v>0</v>
      </c>
      <c r="V42" s="64"/>
      <c r="W42" s="67"/>
      <c r="X42" s="67"/>
      <c r="Y42" s="65"/>
      <c r="Z42" s="66"/>
      <c r="AA42" s="103"/>
      <c r="AB42" s="67"/>
      <c r="AC42" s="67"/>
      <c r="AD42" s="67"/>
      <c r="AE42" s="67"/>
      <c r="AF42" s="66"/>
      <c r="AG42" s="66"/>
      <c r="AH42" s="66"/>
    </row>
    <row r="43" spans="1:34" ht="15.95" customHeight="1" outlineLevel="1" x14ac:dyDescent="0.2">
      <c r="A43" s="172">
        <v>39</v>
      </c>
      <c r="B43" s="156" t="s">
        <v>235</v>
      </c>
      <c r="C43" s="156" t="s">
        <v>239</v>
      </c>
      <c r="D43" s="302" t="s">
        <v>91</v>
      </c>
      <c r="E43" s="129" t="s">
        <v>116</v>
      </c>
      <c r="F43" s="316" t="str">
        <f t="shared" si="0"/>
        <v>Aleksandrs Titkovs</v>
      </c>
      <c r="G43" s="303" t="s">
        <v>55</v>
      </c>
      <c r="H43" s="122">
        <f t="shared" si="3"/>
        <v>89</v>
      </c>
      <c r="I43" s="63">
        <f t="shared" si="4"/>
        <v>89</v>
      </c>
      <c r="J43" s="353"/>
      <c r="K43" s="84"/>
      <c r="L43" s="84"/>
      <c r="M43" s="84"/>
      <c r="N43" s="56">
        <v>89</v>
      </c>
      <c r="O43" s="56"/>
      <c r="P43" s="56"/>
      <c r="Q43" s="84"/>
      <c r="R43" s="230"/>
      <c r="S43" s="14"/>
      <c r="T43" s="288">
        <v>89</v>
      </c>
      <c r="U43" s="288">
        <f t="shared" si="5"/>
        <v>0</v>
      </c>
      <c r="V43" s="64"/>
      <c r="W43" s="67"/>
      <c r="X43" s="67"/>
      <c r="Y43" s="65"/>
      <c r="Z43" s="66"/>
      <c r="AA43" s="103"/>
      <c r="AB43" s="67"/>
      <c r="AC43" s="67"/>
      <c r="AD43" s="67"/>
      <c r="AE43" s="67"/>
      <c r="AF43" s="66"/>
      <c r="AG43" s="66"/>
      <c r="AH43" s="66"/>
    </row>
    <row r="44" spans="1:34" ht="15.95" customHeight="1" outlineLevel="1" x14ac:dyDescent="0.2">
      <c r="A44" s="172">
        <v>40</v>
      </c>
      <c r="B44" s="156" t="s">
        <v>235</v>
      </c>
      <c r="C44" s="156" t="s">
        <v>239</v>
      </c>
      <c r="D44" s="302" t="s">
        <v>156</v>
      </c>
      <c r="E44" s="129" t="s">
        <v>157</v>
      </c>
      <c r="F44" s="316" t="str">
        <f t="shared" si="0"/>
        <v>Edgars Poišs</v>
      </c>
      <c r="G44" s="303" t="s">
        <v>55</v>
      </c>
      <c r="H44" s="122">
        <f t="shared" si="3"/>
        <v>81</v>
      </c>
      <c r="I44" s="63">
        <f t="shared" si="4"/>
        <v>81</v>
      </c>
      <c r="J44" s="353"/>
      <c r="K44" s="84"/>
      <c r="L44" s="84">
        <v>81</v>
      </c>
      <c r="M44" s="84"/>
      <c r="N44" s="56"/>
      <c r="O44" s="56"/>
      <c r="P44" s="56"/>
      <c r="Q44" s="84"/>
      <c r="R44" s="230"/>
      <c r="S44" s="14"/>
      <c r="T44" s="288">
        <v>81</v>
      </c>
      <c r="U44" s="288">
        <f t="shared" si="5"/>
        <v>0</v>
      </c>
      <c r="V44" s="64"/>
      <c r="W44" s="67"/>
      <c r="X44" s="67"/>
      <c r="Y44" s="65"/>
      <c r="Z44" s="66"/>
      <c r="AA44" s="103"/>
      <c r="AB44" s="67"/>
      <c r="AC44" s="67"/>
      <c r="AD44" s="67"/>
      <c r="AE44" s="67"/>
      <c r="AF44" s="66"/>
      <c r="AG44" s="66"/>
      <c r="AH44" s="66"/>
    </row>
    <row r="45" spans="1:34" ht="15.95" customHeight="1" outlineLevel="1" x14ac:dyDescent="0.2">
      <c r="A45" s="171">
        <v>41</v>
      </c>
      <c r="B45" s="156" t="s">
        <v>235</v>
      </c>
      <c r="C45" s="156" t="s">
        <v>239</v>
      </c>
      <c r="D45" s="302" t="s">
        <v>162</v>
      </c>
      <c r="E45" s="129" t="s">
        <v>163</v>
      </c>
      <c r="F45" s="316" t="str">
        <f t="shared" si="0"/>
        <v>Gints Aksiks</v>
      </c>
      <c r="G45" s="303" t="s">
        <v>55</v>
      </c>
      <c r="H45" s="122">
        <f t="shared" si="3"/>
        <v>71</v>
      </c>
      <c r="I45" s="63">
        <f t="shared" si="4"/>
        <v>71</v>
      </c>
      <c r="J45" s="353"/>
      <c r="K45" s="84"/>
      <c r="L45" s="84">
        <v>71</v>
      </c>
      <c r="M45" s="84"/>
      <c r="N45" s="56"/>
      <c r="O45" s="56"/>
      <c r="P45" s="56"/>
      <c r="Q45" s="84"/>
      <c r="R45" s="230"/>
      <c r="T45" s="288">
        <v>71</v>
      </c>
      <c r="U45" s="288">
        <f t="shared" si="5"/>
        <v>0</v>
      </c>
      <c r="V45" s="64"/>
      <c r="W45" s="67"/>
      <c r="X45" s="67"/>
      <c r="Y45" s="65"/>
      <c r="Z45" s="66"/>
      <c r="AA45" s="103"/>
      <c r="AB45" s="67"/>
      <c r="AC45" s="67"/>
      <c r="AD45" s="67"/>
      <c r="AE45" s="67"/>
      <c r="AF45" s="66"/>
      <c r="AG45" s="66"/>
      <c r="AH45" s="66"/>
    </row>
    <row r="46" spans="1:34" ht="15.95" customHeight="1" outlineLevel="1" x14ac:dyDescent="0.2">
      <c r="A46" s="172">
        <v>42</v>
      </c>
      <c r="B46" s="156" t="s">
        <v>235</v>
      </c>
      <c r="C46" s="156" t="s">
        <v>239</v>
      </c>
      <c r="D46" s="302" t="s">
        <v>164</v>
      </c>
      <c r="E46" s="129" t="s">
        <v>165</v>
      </c>
      <c r="F46" s="316" t="str">
        <f t="shared" si="0"/>
        <v>Haralds Zeidmanis</v>
      </c>
      <c r="G46" s="303" t="s">
        <v>3</v>
      </c>
      <c r="H46" s="122">
        <f t="shared" si="3"/>
        <v>66</v>
      </c>
      <c r="I46" s="63">
        <f t="shared" si="4"/>
        <v>66</v>
      </c>
      <c r="J46" s="353"/>
      <c r="K46" s="84"/>
      <c r="L46" s="84">
        <v>66</v>
      </c>
      <c r="M46" s="84"/>
      <c r="N46" s="56"/>
      <c r="O46" s="56"/>
      <c r="P46" s="56"/>
      <c r="Q46" s="84"/>
      <c r="R46" s="230"/>
      <c r="S46" s="14"/>
      <c r="T46" s="288">
        <v>66</v>
      </c>
      <c r="U46" s="288">
        <f t="shared" si="5"/>
        <v>0</v>
      </c>
      <c r="V46" s="64"/>
      <c r="W46" s="67"/>
      <c r="X46" s="67"/>
      <c r="Y46" s="65"/>
      <c r="Z46" s="66"/>
      <c r="AA46" s="103"/>
      <c r="AB46" s="67"/>
      <c r="AC46" s="67"/>
      <c r="AD46" s="67"/>
      <c r="AE46" s="67"/>
      <c r="AF46" s="66"/>
      <c r="AG46" s="66"/>
      <c r="AH46" s="66"/>
    </row>
    <row r="47" spans="1:34" ht="15.95" customHeight="1" outlineLevel="1" x14ac:dyDescent="0.2">
      <c r="A47" s="172">
        <v>43</v>
      </c>
      <c r="B47" s="156" t="s">
        <v>235</v>
      </c>
      <c r="C47" s="156" t="s">
        <v>239</v>
      </c>
      <c r="D47" s="302" t="s">
        <v>166</v>
      </c>
      <c r="E47" s="129" t="s">
        <v>167</v>
      </c>
      <c r="F47" s="316" t="str">
        <f t="shared" si="0"/>
        <v>Maksims Gerasimenko</v>
      </c>
      <c r="G47" s="303" t="s">
        <v>55</v>
      </c>
      <c r="H47" s="122">
        <f t="shared" si="3"/>
        <v>63</v>
      </c>
      <c r="I47" s="63">
        <f t="shared" si="4"/>
        <v>63</v>
      </c>
      <c r="J47" s="353"/>
      <c r="K47" s="84"/>
      <c r="L47" s="84">
        <v>63</v>
      </c>
      <c r="M47" s="84"/>
      <c r="N47" s="56"/>
      <c r="O47" s="56"/>
      <c r="P47" s="56"/>
      <c r="Q47" s="84"/>
      <c r="R47" s="230"/>
      <c r="S47" s="14"/>
      <c r="T47" s="288">
        <v>63</v>
      </c>
      <c r="U47" s="288">
        <f t="shared" si="5"/>
        <v>0</v>
      </c>
      <c r="V47" s="64"/>
      <c r="W47" s="108"/>
      <c r="X47" s="108"/>
      <c r="Y47" s="65"/>
      <c r="Z47" s="66"/>
      <c r="AA47" s="108"/>
      <c r="AB47" s="67"/>
      <c r="AC47" s="67"/>
      <c r="AD47" s="67"/>
      <c r="AE47" s="67"/>
      <c r="AF47" s="67"/>
      <c r="AG47" s="66"/>
    </row>
    <row r="48" spans="1:34" ht="15.95" customHeight="1" outlineLevel="1" x14ac:dyDescent="0.2">
      <c r="A48" s="171">
        <v>44</v>
      </c>
      <c r="B48" s="156" t="s">
        <v>235</v>
      </c>
      <c r="C48" s="156" t="s">
        <v>239</v>
      </c>
      <c r="D48" s="302" t="s">
        <v>103</v>
      </c>
      <c r="E48" s="129" t="s">
        <v>104</v>
      </c>
      <c r="F48" s="316" t="str">
        <f t="shared" si="0"/>
        <v>Pauls Aizpurvs</v>
      </c>
      <c r="G48" s="303" t="s">
        <v>2</v>
      </c>
      <c r="H48" s="122">
        <f t="shared" si="3"/>
        <v>60</v>
      </c>
      <c r="I48" s="63">
        <f t="shared" si="4"/>
        <v>60</v>
      </c>
      <c r="J48" s="353"/>
      <c r="K48" s="84"/>
      <c r="L48" s="84"/>
      <c r="M48" s="84"/>
      <c r="N48" s="56"/>
      <c r="O48" s="56"/>
      <c r="P48" s="56">
        <v>60</v>
      </c>
      <c r="Q48" s="84"/>
      <c r="R48" s="230"/>
      <c r="S48" s="108"/>
      <c r="T48" s="288">
        <v>60</v>
      </c>
      <c r="U48" s="288">
        <f t="shared" si="5"/>
        <v>0</v>
      </c>
      <c r="V48" s="64"/>
      <c r="W48" s="108"/>
      <c r="X48" s="108"/>
      <c r="Y48" s="65"/>
      <c r="Z48" s="66"/>
      <c r="AA48" s="108"/>
      <c r="AB48" s="67"/>
      <c r="AC48" s="67"/>
      <c r="AD48" s="67"/>
      <c r="AE48" s="67"/>
      <c r="AF48" s="67"/>
      <c r="AG48" s="68"/>
    </row>
    <row r="49" spans="1:33" ht="15.75" customHeight="1" outlineLevel="1" x14ac:dyDescent="0.2">
      <c r="A49" s="172">
        <v>45</v>
      </c>
      <c r="B49" s="156" t="s">
        <v>235</v>
      </c>
      <c r="C49" s="156" t="s">
        <v>239</v>
      </c>
      <c r="D49" s="302" t="s">
        <v>169</v>
      </c>
      <c r="E49" s="129" t="s">
        <v>170</v>
      </c>
      <c r="F49" s="316" t="str">
        <f t="shared" si="0"/>
        <v>Aleksis Štokmanis</v>
      </c>
      <c r="G49" s="303" t="s">
        <v>2</v>
      </c>
      <c r="H49" s="122">
        <f t="shared" si="3"/>
        <v>56</v>
      </c>
      <c r="I49" s="63">
        <f t="shared" si="4"/>
        <v>56</v>
      </c>
      <c r="J49" s="353"/>
      <c r="K49" s="84"/>
      <c r="L49" s="84">
        <v>56</v>
      </c>
      <c r="M49" s="84"/>
      <c r="N49" s="56"/>
      <c r="O49" s="56"/>
      <c r="P49" s="56"/>
      <c r="Q49" s="84"/>
      <c r="R49" s="230"/>
      <c r="S49" s="108"/>
      <c r="T49" s="288">
        <v>56</v>
      </c>
      <c r="U49" s="288">
        <f t="shared" si="5"/>
        <v>0</v>
      </c>
      <c r="V49" s="64"/>
      <c r="W49" s="108"/>
      <c r="X49" s="108"/>
      <c r="Y49" s="65"/>
      <c r="Z49" s="66"/>
      <c r="AA49" s="108"/>
      <c r="AB49" s="67"/>
      <c r="AC49" s="67"/>
      <c r="AD49" s="67"/>
      <c r="AE49" s="67"/>
      <c r="AF49" s="67"/>
      <c r="AG49" s="68"/>
    </row>
    <row r="50" spans="1:33" ht="15.95" customHeight="1" outlineLevel="1" x14ac:dyDescent="0.2">
      <c r="A50" s="172">
        <v>46</v>
      </c>
      <c r="B50" s="156" t="s">
        <v>235</v>
      </c>
      <c r="C50" s="156" t="s">
        <v>239</v>
      </c>
      <c r="D50" s="302" t="s">
        <v>28</v>
      </c>
      <c r="E50" s="129" t="s">
        <v>168</v>
      </c>
      <c r="F50" s="316" t="str">
        <f t="shared" si="0"/>
        <v>Jānis Surna</v>
      </c>
      <c r="G50" s="303" t="s">
        <v>55</v>
      </c>
      <c r="H50" s="122">
        <f t="shared" si="3"/>
        <v>56</v>
      </c>
      <c r="I50" s="63">
        <f t="shared" si="4"/>
        <v>56</v>
      </c>
      <c r="J50" s="353"/>
      <c r="K50" s="84"/>
      <c r="L50" s="84">
        <v>56</v>
      </c>
      <c r="M50" s="84"/>
      <c r="N50" s="56"/>
      <c r="O50" s="56"/>
      <c r="P50" s="56"/>
      <c r="Q50" s="84"/>
      <c r="R50" s="230"/>
      <c r="S50" s="108"/>
      <c r="T50" s="288">
        <v>56</v>
      </c>
      <c r="U50" s="288">
        <f t="shared" si="5"/>
        <v>0</v>
      </c>
      <c r="V50" s="64"/>
      <c r="W50" s="108"/>
      <c r="X50" s="108"/>
      <c r="Y50" s="65"/>
      <c r="Z50" s="66"/>
      <c r="AA50" s="108"/>
      <c r="AB50" s="67"/>
      <c r="AC50" s="67"/>
      <c r="AD50" s="67"/>
      <c r="AE50" s="67"/>
      <c r="AF50" s="67"/>
      <c r="AG50" s="68"/>
    </row>
    <row r="51" spans="1:33" ht="15.95" customHeight="1" outlineLevel="1" x14ac:dyDescent="0.2">
      <c r="A51" s="171">
        <v>47</v>
      </c>
      <c r="B51" s="156" t="s">
        <v>235</v>
      </c>
      <c r="C51" s="156" t="s">
        <v>239</v>
      </c>
      <c r="D51" s="302" t="s">
        <v>256</v>
      </c>
      <c r="E51" s="129" t="s">
        <v>257</v>
      </c>
      <c r="F51" s="316" t="s">
        <v>215</v>
      </c>
      <c r="G51" s="303" t="s">
        <v>2</v>
      </c>
      <c r="H51" s="122">
        <f t="shared" si="3"/>
        <v>54</v>
      </c>
      <c r="I51" s="63">
        <f t="shared" si="4"/>
        <v>54</v>
      </c>
      <c r="J51" s="353">
        <v>54</v>
      </c>
      <c r="K51" s="84"/>
      <c r="L51" s="84"/>
      <c r="M51" s="84"/>
      <c r="N51" s="56"/>
      <c r="O51" s="56"/>
      <c r="P51" s="56"/>
      <c r="Q51" s="84"/>
      <c r="R51" s="230"/>
      <c r="S51" s="108"/>
      <c r="T51" s="288">
        <v>54</v>
      </c>
      <c r="U51" s="288">
        <f t="shared" si="5"/>
        <v>0</v>
      </c>
      <c r="V51" s="64"/>
      <c r="W51" s="108"/>
      <c r="X51" s="108"/>
      <c r="Y51" s="65"/>
      <c r="Z51" s="66"/>
      <c r="AA51" s="108"/>
      <c r="AB51" s="67"/>
      <c r="AC51" s="67"/>
      <c r="AD51" s="67"/>
      <c r="AE51" s="67"/>
      <c r="AF51" s="67"/>
      <c r="AG51" s="68"/>
    </row>
    <row r="52" spans="1:33" ht="15.95" customHeight="1" outlineLevel="1" x14ac:dyDescent="0.2">
      <c r="A52" s="172">
        <v>48</v>
      </c>
      <c r="B52" s="156" t="s">
        <v>235</v>
      </c>
      <c r="C52" s="156" t="s">
        <v>239</v>
      </c>
      <c r="D52" s="302" t="s">
        <v>8</v>
      </c>
      <c r="E52" s="129" t="s">
        <v>180</v>
      </c>
      <c r="F52" s="316" t="str">
        <f t="shared" ref="F52:F58" si="6">D52&amp;" "&amp;E52</f>
        <v>Jurijs Bokums</v>
      </c>
      <c r="G52" s="303" t="s">
        <v>1</v>
      </c>
      <c r="H52" s="122">
        <f t="shared" si="3"/>
        <v>51</v>
      </c>
      <c r="I52" s="63">
        <f t="shared" si="4"/>
        <v>51</v>
      </c>
      <c r="J52" s="353"/>
      <c r="K52" s="84"/>
      <c r="L52" s="84">
        <v>51</v>
      </c>
      <c r="M52" s="84"/>
      <c r="N52" s="56"/>
      <c r="O52" s="56"/>
      <c r="P52" s="56"/>
      <c r="Q52" s="84"/>
      <c r="R52" s="230"/>
      <c r="S52" s="108"/>
      <c r="T52" s="288">
        <v>51</v>
      </c>
      <c r="U52" s="288">
        <f t="shared" si="5"/>
        <v>0</v>
      </c>
      <c r="V52" s="64"/>
      <c r="W52" s="108"/>
      <c r="X52" s="108"/>
      <c r="Y52" s="65"/>
      <c r="Z52" s="66"/>
      <c r="AA52" s="108"/>
      <c r="AB52" s="67"/>
      <c r="AC52" s="67"/>
      <c r="AD52" s="67"/>
      <c r="AE52" s="67"/>
      <c r="AF52" s="67"/>
      <c r="AG52" s="68"/>
    </row>
    <row r="53" spans="1:33" ht="15.95" customHeight="1" outlineLevel="1" x14ac:dyDescent="0.2">
      <c r="A53" s="172">
        <v>49</v>
      </c>
      <c r="B53" s="156" t="s">
        <v>235</v>
      </c>
      <c r="C53" s="156" t="s">
        <v>239</v>
      </c>
      <c r="D53" s="302" t="s">
        <v>175</v>
      </c>
      <c r="E53" s="129" t="s">
        <v>176</v>
      </c>
      <c r="F53" s="316" t="str">
        <f t="shared" si="6"/>
        <v>Guntars Beisons</v>
      </c>
      <c r="G53" s="303" t="s">
        <v>150</v>
      </c>
      <c r="H53" s="122">
        <f t="shared" si="3"/>
        <v>50</v>
      </c>
      <c r="I53" s="63">
        <f t="shared" si="4"/>
        <v>50</v>
      </c>
      <c r="J53" s="353"/>
      <c r="K53" s="84"/>
      <c r="L53" s="84">
        <v>50</v>
      </c>
      <c r="M53" s="84"/>
      <c r="N53" s="56"/>
      <c r="O53" s="56"/>
      <c r="P53" s="56"/>
      <c r="Q53" s="84"/>
      <c r="R53" s="230"/>
      <c r="S53" s="108"/>
      <c r="T53" s="288">
        <v>50</v>
      </c>
      <c r="U53" s="288">
        <f t="shared" si="5"/>
        <v>0</v>
      </c>
      <c r="V53" s="64"/>
      <c r="W53" s="108"/>
      <c r="X53" s="108"/>
      <c r="Y53" s="65"/>
      <c r="Z53" s="66"/>
      <c r="AA53" s="108"/>
      <c r="AB53" s="67"/>
      <c r="AC53" s="67"/>
      <c r="AD53" s="67"/>
      <c r="AE53" s="67"/>
      <c r="AF53" s="67"/>
      <c r="AG53" s="68"/>
    </row>
    <row r="54" spans="1:33" ht="15.95" customHeight="1" outlineLevel="1" x14ac:dyDescent="0.2">
      <c r="A54" s="171">
        <v>50</v>
      </c>
      <c r="B54" s="156" t="s">
        <v>235</v>
      </c>
      <c r="C54" s="156" t="s">
        <v>239</v>
      </c>
      <c r="D54" s="302" t="s">
        <v>177</v>
      </c>
      <c r="E54" s="129" t="s">
        <v>178</v>
      </c>
      <c r="F54" s="316" t="str">
        <f t="shared" si="6"/>
        <v>Kirils Kaverzņevs</v>
      </c>
      <c r="G54" s="303" t="s">
        <v>1</v>
      </c>
      <c r="H54" s="122">
        <f t="shared" si="3"/>
        <v>48</v>
      </c>
      <c r="I54" s="63">
        <f t="shared" si="4"/>
        <v>48</v>
      </c>
      <c r="J54" s="353"/>
      <c r="K54" s="84"/>
      <c r="L54" s="84">
        <v>48</v>
      </c>
      <c r="M54" s="84"/>
      <c r="N54" s="56"/>
      <c r="O54" s="56"/>
      <c r="P54" s="56"/>
      <c r="Q54" s="84"/>
      <c r="R54" s="230"/>
      <c r="S54" s="108"/>
      <c r="T54" s="288">
        <v>48</v>
      </c>
      <c r="U54" s="288">
        <f t="shared" si="5"/>
        <v>0</v>
      </c>
      <c r="V54" s="64"/>
      <c r="W54" s="108"/>
      <c r="X54" s="108"/>
      <c r="Y54" s="65"/>
      <c r="Z54" s="66"/>
      <c r="AA54" s="108"/>
      <c r="AB54" s="67"/>
      <c r="AC54" s="67"/>
      <c r="AD54" s="67"/>
      <c r="AE54" s="67"/>
      <c r="AF54" s="67"/>
      <c r="AG54" s="68"/>
    </row>
    <row r="55" spans="1:33" ht="15.95" customHeight="1" outlineLevel="1" x14ac:dyDescent="0.2">
      <c r="A55" s="172">
        <v>51</v>
      </c>
      <c r="B55" s="156" t="s">
        <v>235</v>
      </c>
      <c r="C55" s="156" t="s">
        <v>239</v>
      </c>
      <c r="D55" s="302" t="s">
        <v>5</v>
      </c>
      <c r="E55" s="129" t="s">
        <v>179</v>
      </c>
      <c r="F55" s="316" t="str">
        <f t="shared" si="6"/>
        <v>Artūrs Priedītis</v>
      </c>
      <c r="G55" s="303" t="s">
        <v>55</v>
      </c>
      <c r="H55" s="122">
        <f t="shared" si="3"/>
        <v>47</v>
      </c>
      <c r="I55" s="63">
        <f t="shared" si="4"/>
        <v>47</v>
      </c>
      <c r="J55" s="353"/>
      <c r="K55" s="84"/>
      <c r="L55" s="84">
        <v>47</v>
      </c>
      <c r="M55" s="84"/>
      <c r="N55" s="56"/>
      <c r="O55" s="56"/>
      <c r="P55" s="56"/>
      <c r="Q55" s="84"/>
      <c r="R55" s="230"/>
      <c r="S55" s="108"/>
      <c r="T55" s="288">
        <v>47</v>
      </c>
      <c r="U55" s="288">
        <f t="shared" si="5"/>
        <v>0</v>
      </c>
      <c r="V55" s="64"/>
      <c r="W55" s="108"/>
      <c r="X55" s="108"/>
      <c r="Y55" s="65"/>
      <c r="Z55" s="66"/>
      <c r="AA55" s="108"/>
      <c r="AB55" s="67"/>
      <c r="AC55" s="67"/>
      <c r="AD55" s="67"/>
      <c r="AE55" s="67"/>
      <c r="AF55" s="67"/>
      <c r="AG55" s="68"/>
    </row>
    <row r="56" spans="1:33" ht="15.95" customHeight="1" outlineLevel="1" x14ac:dyDescent="0.2">
      <c r="A56" s="172">
        <v>52</v>
      </c>
      <c r="B56" s="156" t="s">
        <v>235</v>
      </c>
      <c r="C56" s="156" t="s">
        <v>239</v>
      </c>
      <c r="D56" s="302" t="s">
        <v>122</v>
      </c>
      <c r="E56" s="129" t="s">
        <v>123</v>
      </c>
      <c r="F56" s="316" t="str">
        <f t="shared" si="6"/>
        <v>Eduards Kobiļuks</v>
      </c>
      <c r="G56" s="303" t="s">
        <v>55</v>
      </c>
      <c r="H56" s="122">
        <f t="shared" si="3"/>
        <v>45</v>
      </c>
      <c r="I56" s="63">
        <f t="shared" si="4"/>
        <v>45</v>
      </c>
      <c r="J56" s="353"/>
      <c r="K56" s="84"/>
      <c r="L56" s="84"/>
      <c r="M56" s="84"/>
      <c r="N56" s="56">
        <v>45</v>
      </c>
      <c r="O56" s="56"/>
      <c r="P56" s="56"/>
      <c r="Q56" s="84"/>
      <c r="R56" s="230"/>
      <c r="S56" s="108"/>
      <c r="T56" s="288">
        <v>45</v>
      </c>
      <c r="U56" s="288">
        <f t="shared" si="5"/>
        <v>0</v>
      </c>
      <c r="V56" s="64"/>
      <c r="W56" s="108"/>
      <c r="X56" s="108"/>
      <c r="Y56" s="65"/>
      <c r="Z56" s="66"/>
      <c r="AA56" s="108"/>
      <c r="AB56" s="67"/>
      <c r="AC56" s="67"/>
      <c r="AD56" s="67"/>
      <c r="AE56" s="67"/>
      <c r="AF56" s="67"/>
      <c r="AG56" s="68"/>
    </row>
    <row r="57" spans="1:33" ht="15.95" customHeight="1" outlineLevel="1" x14ac:dyDescent="0.2">
      <c r="A57" s="171">
        <v>53</v>
      </c>
      <c r="B57" s="156" t="s">
        <v>235</v>
      </c>
      <c r="C57" s="156" t="s">
        <v>239</v>
      </c>
      <c r="D57" s="302" t="s">
        <v>129</v>
      </c>
      <c r="E57" s="129" t="s">
        <v>130</v>
      </c>
      <c r="F57" s="316" t="str">
        <f t="shared" si="6"/>
        <v>Ģirts  Kebers</v>
      </c>
      <c r="G57" s="303" t="s">
        <v>55</v>
      </c>
      <c r="H57" s="122">
        <f t="shared" si="3"/>
        <v>42</v>
      </c>
      <c r="I57" s="63">
        <f t="shared" si="4"/>
        <v>42</v>
      </c>
      <c r="J57" s="353"/>
      <c r="K57" s="84"/>
      <c r="L57" s="84"/>
      <c r="M57" s="84"/>
      <c r="N57" s="56">
        <v>42</v>
      </c>
      <c r="O57" s="56"/>
      <c r="P57" s="56"/>
      <c r="Q57" s="84"/>
      <c r="R57" s="230"/>
      <c r="T57" s="288">
        <v>42</v>
      </c>
      <c r="U57" s="288">
        <f t="shared" si="5"/>
        <v>0</v>
      </c>
      <c r="V57" s="64"/>
      <c r="W57" s="67"/>
      <c r="X57" s="67"/>
      <c r="Y57" s="65"/>
      <c r="Z57" s="66"/>
      <c r="AA57" s="67"/>
      <c r="AB57" s="67"/>
      <c r="AC57" s="67"/>
      <c r="AD57" s="67"/>
      <c r="AE57" s="67"/>
      <c r="AF57" s="67"/>
      <c r="AG57" s="68"/>
    </row>
    <row r="58" spans="1:33" ht="15.95" customHeight="1" outlineLevel="1" thickBot="1" x14ac:dyDescent="0.25">
      <c r="A58" s="172">
        <v>54</v>
      </c>
      <c r="B58" s="159" t="s">
        <v>235</v>
      </c>
      <c r="C58" s="159" t="s">
        <v>239</v>
      </c>
      <c r="D58" s="309" t="s">
        <v>5</v>
      </c>
      <c r="E58" s="239" t="s">
        <v>59</v>
      </c>
      <c r="F58" s="319" t="str">
        <f t="shared" si="6"/>
        <v>Artūrs Perepjolkins</v>
      </c>
      <c r="G58" s="310" t="s">
        <v>55</v>
      </c>
      <c r="H58" s="127">
        <f t="shared" si="3"/>
        <v>0</v>
      </c>
      <c r="I58" s="60">
        <f t="shared" si="4"/>
        <v>0</v>
      </c>
      <c r="J58" s="358"/>
      <c r="K58" s="85"/>
      <c r="L58" s="85"/>
      <c r="M58" s="85"/>
      <c r="N58" s="61"/>
      <c r="O58" s="61"/>
      <c r="P58" s="61"/>
      <c r="Q58" s="85"/>
      <c r="R58" s="236">
        <v>174</v>
      </c>
      <c r="T58" s="311">
        <v>0</v>
      </c>
      <c r="U58" s="311">
        <f t="shared" si="5"/>
        <v>0</v>
      </c>
    </row>
    <row r="59" spans="1:33" outlineLevel="1" x14ac:dyDescent="0.2"/>
    <row r="60" spans="1:33" s="1" customFormat="1" ht="24.75" customHeight="1" thickBot="1" x14ac:dyDescent="0.25">
      <c r="A60" s="227" t="s">
        <v>238</v>
      </c>
      <c r="B60" s="147"/>
      <c r="C60" s="147"/>
      <c r="D60" s="135"/>
      <c r="E60" s="135"/>
      <c r="F60" s="174"/>
      <c r="G60" s="252"/>
      <c r="H60" s="135"/>
      <c r="I60" s="135"/>
      <c r="J60" s="135">
        <v>1</v>
      </c>
      <c r="K60" s="135">
        <v>2</v>
      </c>
      <c r="L60" s="135">
        <v>3</v>
      </c>
      <c r="M60" s="135">
        <v>4</v>
      </c>
      <c r="N60" s="135">
        <v>5</v>
      </c>
      <c r="O60" s="135">
        <v>6</v>
      </c>
      <c r="P60" s="135">
        <v>7</v>
      </c>
      <c r="Q60" s="135">
        <v>8</v>
      </c>
      <c r="R60" s="237">
        <v>9</v>
      </c>
      <c r="S60" s="105"/>
      <c r="T60" s="286"/>
      <c r="U60" s="286"/>
    </row>
    <row r="61" spans="1:33" ht="41.25" customHeight="1" outlineLevel="1" thickBot="1" x14ac:dyDescent="0.25">
      <c r="A61" s="164" t="s">
        <v>0</v>
      </c>
      <c r="B61" s="154" t="s">
        <v>233</v>
      </c>
      <c r="C61" s="154" t="s">
        <v>236</v>
      </c>
      <c r="D61" s="98" t="s">
        <v>17</v>
      </c>
      <c r="E61" s="50" t="s">
        <v>20</v>
      </c>
      <c r="F61" s="181" t="s">
        <v>237</v>
      </c>
      <c r="G61" s="253" t="s">
        <v>4</v>
      </c>
      <c r="H61" s="51" t="s">
        <v>96</v>
      </c>
      <c r="I61" s="51" t="s">
        <v>223</v>
      </c>
      <c r="J61" s="149" t="s">
        <v>225</v>
      </c>
      <c r="K61" s="215" t="s">
        <v>224</v>
      </c>
      <c r="L61" s="150" t="s">
        <v>226</v>
      </c>
      <c r="M61" s="150" t="s">
        <v>227</v>
      </c>
      <c r="N61" s="150" t="s">
        <v>228</v>
      </c>
      <c r="O61" s="150" t="s">
        <v>229</v>
      </c>
      <c r="P61" s="150" t="s">
        <v>230</v>
      </c>
      <c r="Q61" s="150" t="s">
        <v>231</v>
      </c>
      <c r="R61" s="151" t="s">
        <v>232</v>
      </c>
      <c r="S61" s="106"/>
      <c r="T61" s="289"/>
      <c r="U61" s="289"/>
      <c r="W61" s="5" t="s">
        <v>56</v>
      </c>
      <c r="X61" s="5" t="s">
        <v>20</v>
      </c>
    </row>
    <row r="62" spans="1:33" ht="15.95" customHeight="1" outlineLevel="1" x14ac:dyDescent="0.2">
      <c r="A62" s="165">
        <v>1</v>
      </c>
      <c r="B62" s="155" t="s">
        <v>234</v>
      </c>
      <c r="C62" s="155" t="s">
        <v>238</v>
      </c>
      <c r="D62" s="119" t="s">
        <v>24</v>
      </c>
      <c r="E62" s="62" t="s">
        <v>25</v>
      </c>
      <c r="F62" s="175" t="str">
        <f t="shared" ref="F62:F77" si="7">D62&amp;" "&amp;E62</f>
        <v>Marija Tkačenko</v>
      </c>
      <c r="G62" s="254" t="s">
        <v>55</v>
      </c>
      <c r="H62" s="121">
        <f>K62+L62+M62+N62+P62+Q62</f>
        <v>1736</v>
      </c>
      <c r="I62" s="63">
        <f t="shared" ref="I62:I77" si="8">SUM(J62:Q62)</f>
        <v>2195</v>
      </c>
      <c r="J62" s="248">
        <v>214</v>
      </c>
      <c r="K62" s="220">
        <v>368</v>
      </c>
      <c r="L62" s="93">
        <v>368</v>
      </c>
      <c r="M62" s="93">
        <v>250</v>
      </c>
      <c r="N62" s="93">
        <v>250</v>
      </c>
      <c r="O62" s="249">
        <v>245</v>
      </c>
      <c r="P62" s="93">
        <v>250</v>
      </c>
      <c r="Q62" s="93">
        <v>250</v>
      </c>
      <c r="R62" s="229">
        <v>375</v>
      </c>
      <c r="S62" s="13"/>
      <c r="T62" s="290">
        <v>1736</v>
      </c>
      <c r="U62" s="290"/>
      <c r="W62" s="5">
        <v>250</v>
      </c>
      <c r="X62" s="5" t="s">
        <v>189</v>
      </c>
    </row>
    <row r="63" spans="1:33" ht="15.95" customHeight="1" outlineLevel="1" x14ac:dyDescent="0.2">
      <c r="A63" s="166">
        <v>2</v>
      </c>
      <c r="B63" s="156" t="s">
        <v>234</v>
      </c>
      <c r="C63" s="156" t="s">
        <v>238</v>
      </c>
      <c r="D63" s="117" t="s">
        <v>48</v>
      </c>
      <c r="E63" s="54" t="s">
        <v>49</v>
      </c>
      <c r="F63" s="176" t="str">
        <f t="shared" si="7"/>
        <v>Veronika Hudjakova</v>
      </c>
      <c r="G63" s="255" t="s">
        <v>26</v>
      </c>
      <c r="H63" s="122">
        <f>K63+L63+O63+N63+P63+M63</f>
        <v>1447</v>
      </c>
      <c r="I63" s="55">
        <f t="shared" si="8"/>
        <v>1806</v>
      </c>
      <c r="J63" s="250">
        <v>187</v>
      </c>
      <c r="K63" s="217">
        <v>293</v>
      </c>
      <c r="L63" s="80">
        <v>293</v>
      </c>
      <c r="M63" s="80">
        <v>214</v>
      </c>
      <c r="N63" s="54">
        <v>214</v>
      </c>
      <c r="O63" s="54">
        <v>219</v>
      </c>
      <c r="P63" s="54">
        <v>214</v>
      </c>
      <c r="Q63" s="244">
        <v>172</v>
      </c>
      <c r="R63" s="230">
        <v>281</v>
      </c>
      <c r="S63" s="13"/>
      <c r="T63" s="291">
        <v>1447</v>
      </c>
      <c r="U63" s="291"/>
      <c r="W63" s="5">
        <v>214</v>
      </c>
      <c r="X63" s="5" t="s">
        <v>191</v>
      </c>
    </row>
    <row r="64" spans="1:33" ht="15.95" customHeight="1" outlineLevel="1" x14ac:dyDescent="0.2">
      <c r="A64" s="166">
        <v>3</v>
      </c>
      <c r="B64" s="156" t="s">
        <v>234</v>
      </c>
      <c r="C64" s="156" t="s">
        <v>238</v>
      </c>
      <c r="D64" s="117" t="s">
        <v>80</v>
      </c>
      <c r="E64" s="54" t="s">
        <v>97</v>
      </c>
      <c r="F64" s="176" t="str">
        <f t="shared" si="7"/>
        <v>Jeļena Dolgova</v>
      </c>
      <c r="G64" s="255" t="s">
        <v>26</v>
      </c>
      <c r="H64" s="122">
        <f t="shared" ref="H64:H77" si="9">SUM(J64:Q64)</f>
        <v>1079</v>
      </c>
      <c r="I64" s="55">
        <f t="shared" si="8"/>
        <v>1079</v>
      </c>
      <c r="J64" s="144"/>
      <c r="K64" s="217">
        <v>317</v>
      </c>
      <c r="L64" s="80">
        <v>221</v>
      </c>
      <c r="M64" s="80"/>
      <c r="N64" s="54">
        <v>187</v>
      </c>
      <c r="O64" s="54">
        <v>167</v>
      </c>
      <c r="P64" s="54"/>
      <c r="Q64" s="80">
        <v>187</v>
      </c>
      <c r="R64" s="231"/>
      <c r="S64" s="13"/>
      <c r="T64" s="291">
        <v>1079</v>
      </c>
      <c r="U64" s="291"/>
      <c r="W64" s="5">
        <v>187</v>
      </c>
      <c r="X64" s="5" t="s">
        <v>198</v>
      </c>
    </row>
    <row r="65" spans="1:24" ht="15.95" customHeight="1" outlineLevel="1" x14ac:dyDescent="0.2">
      <c r="A65" s="166">
        <v>4</v>
      </c>
      <c r="B65" s="156" t="s">
        <v>234</v>
      </c>
      <c r="C65" s="156" t="s">
        <v>238</v>
      </c>
      <c r="D65" s="117" t="s">
        <v>80</v>
      </c>
      <c r="E65" s="54" t="s">
        <v>81</v>
      </c>
      <c r="F65" s="176" t="str">
        <f t="shared" si="7"/>
        <v>Jeļena Šorohova</v>
      </c>
      <c r="G65" s="255" t="s">
        <v>26</v>
      </c>
      <c r="H65" s="122">
        <f t="shared" si="9"/>
        <v>1041</v>
      </c>
      <c r="I65" s="55">
        <f t="shared" si="8"/>
        <v>1041</v>
      </c>
      <c r="J65" s="144">
        <v>150</v>
      </c>
      <c r="K65" s="217"/>
      <c r="L65" s="80">
        <v>195</v>
      </c>
      <c r="M65" s="80">
        <v>150</v>
      </c>
      <c r="N65" s="54">
        <v>150</v>
      </c>
      <c r="O65" s="54"/>
      <c r="P65" s="54">
        <v>187</v>
      </c>
      <c r="Q65" s="80">
        <v>209</v>
      </c>
      <c r="R65" s="230"/>
      <c r="S65" s="13"/>
      <c r="T65" s="291">
        <v>1041</v>
      </c>
      <c r="U65" s="291"/>
      <c r="W65" s="5">
        <v>167</v>
      </c>
      <c r="X65" s="5" t="s">
        <v>210</v>
      </c>
    </row>
    <row r="66" spans="1:24" ht="15.95" customHeight="1" outlineLevel="1" thickBot="1" x14ac:dyDescent="0.25">
      <c r="A66" s="167">
        <v>5</v>
      </c>
      <c r="B66" s="157" t="s">
        <v>234</v>
      </c>
      <c r="C66" s="157" t="s">
        <v>238</v>
      </c>
      <c r="D66" s="125" t="s">
        <v>86</v>
      </c>
      <c r="E66" s="57" t="s">
        <v>87</v>
      </c>
      <c r="F66" s="177" t="str">
        <f t="shared" si="7"/>
        <v>Karina Petrova</v>
      </c>
      <c r="G66" s="256" t="s">
        <v>55</v>
      </c>
      <c r="H66" s="214">
        <f t="shared" si="9"/>
        <v>1035</v>
      </c>
      <c r="I66" s="110">
        <f t="shared" si="8"/>
        <v>1035</v>
      </c>
      <c r="J66" s="222"/>
      <c r="K66" s="223"/>
      <c r="L66" s="224">
        <v>177</v>
      </c>
      <c r="M66" s="224">
        <v>187</v>
      </c>
      <c r="N66" s="57">
        <v>167</v>
      </c>
      <c r="O66" s="57">
        <v>187</v>
      </c>
      <c r="P66" s="57">
        <v>167</v>
      </c>
      <c r="Q66" s="224">
        <v>150</v>
      </c>
      <c r="R66" s="232"/>
      <c r="S66" s="13"/>
      <c r="T66" s="292">
        <v>1035</v>
      </c>
      <c r="U66" s="292"/>
      <c r="W66" s="5">
        <v>150</v>
      </c>
      <c r="X66" s="5" t="s">
        <v>211</v>
      </c>
    </row>
    <row r="67" spans="1:24" ht="15.95" customHeight="1" outlineLevel="1" x14ac:dyDescent="0.2">
      <c r="A67" s="168">
        <v>6</v>
      </c>
      <c r="B67" s="158" t="s">
        <v>234</v>
      </c>
      <c r="C67" s="158" t="s">
        <v>238</v>
      </c>
      <c r="D67" s="126" t="s">
        <v>80</v>
      </c>
      <c r="E67" s="52" t="s">
        <v>133</v>
      </c>
      <c r="F67" s="178" t="str">
        <f t="shared" si="7"/>
        <v>Jeļena Blagova</v>
      </c>
      <c r="G67" s="257" t="s">
        <v>26</v>
      </c>
      <c r="H67" s="124">
        <f t="shared" si="9"/>
        <v>698</v>
      </c>
      <c r="I67" s="111">
        <f t="shared" si="8"/>
        <v>698</v>
      </c>
      <c r="J67" s="221">
        <v>250</v>
      </c>
      <c r="K67" s="218"/>
      <c r="L67" s="120">
        <v>281</v>
      </c>
      <c r="M67" s="120">
        <v>167</v>
      </c>
      <c r="N67" s="52"/>
      <c r="O67" s="52"/>
      <c r="P67" s="52"/>
      <c r="Q67" s="120"/>
      <c r="R67" s="233"/>
      <c r="S67" s="13"/>
      <c r="T67" s="293">
        <v>698</v>
      </c>
      <c r="U67" s="293"/>
      <c r="W67" s="5">
        <v>136</v>
      </c>
      <c r="X67" s="5" t="s">
        <v>214</v>
      </c>
    </row>
    <row r="68" spans="1:24" ht="15.95" customHeight="1" outlineLevel="1" x14ac:dyDescent="0.2">
      <c r="A68" s="169">
        <v>7</v>
      </c>
      <c r="B68" s="156" t="s">
        <v>234</v>
      </c>
      <c r="C68" s="156" t="s">
        <v>238</v>
      </c>
      <c r="D68" s="117" t="s">
        <v>148</v>
      </c>
      <c r="E68" s="54" t="s">
        <v>149</v>
      </c>
      <c r="F68" s="176" t="str">
        <f t="shared" si="7"/>
        <v>Anita Valdmane</v>
      </c>
      <c r="G68" s="255" t="s">
        <v>150</v>
      </c>
      <c r="H68" s="122">
        <f t="shared" si="9"/>
        <v>579</v>
      </c>
      <c r="I68" s="55">
        <f t="shared" si="8"/>
        <v>579</v>
      </c>
      <c r="J68" s="144">
        <v>167</v>
      </c>
      <c r="K68" s="216">
        <v>251</v>
      </c>
      <c r="L68" s="81">
        <v>161</v>
      </c>
      <c r="M68" s="81"/>
      <c r="N68" s="54"/>
      <c r="O68" s="54"/>
      <c r="P68" s="54"/>
      <c r="Q68" s="81"/>
      <c r="R68" s="230"/>
      <c r="S68" s="13"/>
      <c r="T68" s="291">
        <v>579</v>
      </c>
      <c r="U68" s="291"/>
    </row>
    <row r="69" spans="1:24" ht="15.95" customHeight="1" outlineLevel="1" x14ac:dyDescent="0.2">
      <c r="A69" s="169">
        <v>8</v>
      </c>
      <c r="B69" s="156" t="s">
        <v>234</v>
      </c>
      <c r="C69" s="156" t="s">
        <v>238</v>
      </c>
      <c r="D69" s="117" t="s">
        <v>139</v>
      </c>
      <c r="E69" s="54" t="s">
        <v>140</v>
      </c>
      <c r="F69" s="176" t="str">
        <f t="shared" si="7"/>
        <v>Viktorija Armoloviča</v>
      </c>
      <c r="G69" s="255" t="s">
        <v>1</v>
      </c>
      <c r="H69" s="122">
        <f t="shared" si="9"/>
        <v>337</v>
      </c>
      <c r="I69" s="55">
        <f t="shared" si="8"/>
        <v>337</v>
      </c>
      <c r="J69" s="144">
        <v>136</v>
      </c>
      <c r="K69" s="217"/>
      <c r="L69" s="80">
        <v>201</v>
      </c>
      <c r="M69" s="80"/>
      <c r="N69" s="54"/>
      <c r="O69" s="54"/>
      <c r="P69" s="54"/>
      <c r="Q69" s="80"/>
      <c r="R69" s="231"/>
      <c r="S69" s="13"/>
      <c r="T69" s="291">
        <v>337</v>
      </c>
      <c r="U69" s="291"/>
    </row>
    <row r="70" spans="1:24" ht="15.95" customHeight="1" outlineLevel="1" thickBot="1" x14ac:dyDescent="0.25">
      <c r="A70" s="170">
        <v>9</v>
      </c>
      <c r="B70" s="159" t="s">
        <v>234</v>
      </c>
      <c r="C70" s="159" t="s">
        <v>238</v>
      </c>
      <c r="D70" s="118" t="s">
        <v>137</v>
      </c>
      <c r="E70" s="59" t="s">
        <v>138</v>
      </c>
      <c r="F70" s="179" t="str">
        <f t="shared" si="7"/>
        <v>Liāna Ponomarenko</v>
      </c>
      <c r="G70" s="258" t="s">
        <v>1</v>
      </c>
      <c r="H70" s="127">
        <f t="shared" si="9"/>
        <v>311</v>
      </c>
      <c r="I70" s="60">
        <f t="shared" si="8"/>
        <v>311</v>
      </c>
      <c r="J70" s="145"/>
      <c r="K70" s="219"/>
      <c r="L70" s="82">
        <v>311</v>
      </c>
      <c r="M70" s="82"/>
      <c r="N70" s="59"/>
      <c r="O70" s="59"/>
      <c r="P70" s="59"/>
      <c r="Q70" s="82"/>
      <c r="R70" s="234"/>
      <c r="S70" s="13"/>
      <c r="T70" s="294">
        <v>311</v>
      </c>
      <c r="U70" s="294"/>
    </row>
    <row r="71" spans="1:24" ht="15.95" customHeight="1" outlineLevel="1" x14ac:dyDescent="0.2">
      <c r="A71" s="171">
        <v>10</v>
      </c>
      <c r="B71" s="155" t="s">
        <v>234</v>
      </c>
      <c r="C71" s="155" t="s">
        <v>238</v>
      </c>
      <c r="D71" s="119" t="s">
        <v>128</v>
      </c>
      <c r="E71" s="62" t="s">
        <v>113</v>
      </c>
      <c r="F71" s="175" t="str">
        <f t="shared" si="7"/>
        <v>Svetlana Tomiļina</v>
      </c>
      <c r="G71" s="254" t="s">
        <v>55</v>
      </c>
      <c r="H71" s="112">
        <f t="shared" si="9"/>
        <v>288</v>
      </c>
      <c r="I71" s="63">
        <f t="shared" si="8"/>
        <v>288</v>
      </c>
      <c r="J71" s="143"/>
      <c r="K71" s="222"/>
      <c r="L71" s="92">
        <v>152</v>
      </c>
      <c r="M71" s="92"/>
      <c r="N71" s="62">
        <v>136</v>
      </c>
      <c r="O71" s="62"/>
      <c r="P71" s="62"/>
      <c r="Q71" s="92"/>
      <c r="R71" s="235"/>
      <c r="S71" s="13"/>
      <c r="T71" s="295">
        <v>288</v>
      </c>
      <c r="U71" s="295"/>
    </row>
    <row r="72" spans="1:24" ht="15.75" customHeight="1" outlineLevel="1" x14ac:dyDescent="0.2">
      <c r="A72" s="172">
        <v>11</v>
      </c>
      <c r="B72" s="156" t="s">
        <v>234</v>
      </c>
      <c r="C72" s="156" t="s">
        <v>238</v>
      </c>
      <c r="D72" s="117" t="s">
        <v>141</v>
      </c>
      <c r="E72" s="54" t="s">
        <v>142</v>
      </c>
      <c r="F72" s="176" t="str">
        <f t="shared" si="7"/>
        <v>Aleksandra Litvjakova</v>
      </c>
      <c r="G72" s="255" t="s">
        <v>55</v>
      </c>
      <c r="H72" s="122">
        <f t="shared" si="9"/>
        <v>146</v>
      </c>
      <c r="I72" s="55">
        <f t="shared" si="8"/>
        <v>146</v>
      </c>
      <c r="J72" s="144"/>
      <c r="K72" s="217"/>
      <c r="L72" s="80">
        <v>146</v>
      </c>
      <c r="M72" s="116"/>
      <c r="N72" s="54"/>
      <c r="O72" s="54"/>
      <c r="P72" s="54"/>
      <c r="Q72" s="80"/>
      <c r="R72" s="230"/>
      <c r="S72" s="13"/>
      <c r="T72" s="291">
        <v>146</v>
      </c>
      <c r="U72" s="291"/>
    </row>
    <row r="73" spans="1:24" ht="15.75" customHeight="1" outlineLevel="1" x14ac:dyDescent="0.2">
      <c r="A73" s="172">
        <v>12</v>
      </c>
      <c r="B73" s="156" t="s">
        <v>234</v>
      </c>
      <c r="C73" s="156" t="s">
        <v>238</v>
      </c>
      <c r="D73" s="117" t="s">
        <v>143</v>
      </c>
      <c r="E73" s="54" t="s">
        <v>144</v>
      </c>
      <c r="F73" s="176" t="str">
        <f t="shared" si="7"/>
        <v>Evelīna Naudiša</v>
      </c>
      <c r="G73" s="255" t="s">
        <v>1</v>
      </c>
      <c r="H73" s="113">
        <f t="shared" si="9"/>
        <v>140</v>
      </c>
      <c r="I73" s="55">
        <f t="shared" si="8"/>
        <v>140</v>
      </c>
      <c r="J73" s="144"/>
      <c r="K73" s="217"/>
      <c r="L73" s="80">
        <v>140</v>
      </c>
      <c r="M73" s="80"/>
      <c r="N73" s="54"/>
      <c r="O73" s="54"/>
      <c r="P73" s="54"/>
      <c r="Q73" s="80"/>
      <c r="R73" s="230"/>
      <c r="S73" s="13"/>
      <c r="T73" s="291">
        <v>140</v>
      </c>
      <c r="U73" s="291"/>
    </row>
    <row r="74" spans="1:24" ht="15.75" customHeight="1" outlineLevel="1" x14ac:dyDescent="0.2">
      <c r="A74" s="172">
        <v>13</v>
      </c>
      <c r="B74" s="156" t="s">
        <v>234</v>
      </c>
      <c r="C74" s="156" t="s">
        <v>238</v>
      </c>
      <c r="D74" s="117" t="s">
        <v>145</v>
      </c>
      <c r="E74" s="54" t="s">
        <v>146</v>
      </c>
      <c r="F74" s="176" t="str">
        <f t="shared" si="7"/>
        <v>Šarlote Stariņa</v>
      </c>
      <c r="G74" s="255" t="s">
        <v>55</v>
      </c>
      <c r="H74" s="113">
        <f t="shared" si="9"/>
        <v>120</v>
      </c>
      <c r="I74" s="55">
        <f t="shared" si="8"/>
        <v>120</v>
      </c>
      <c r="J74" s="144"/>
      <c r="K74" s="217"/>
      <c r="L74" s="80">
        <v>120</v>
      </c>
      <c r="M74" s="80"/>
      <c r="N74" s="54"/>
      <c r="O74" s="54"/>
      <c r="P74" s="54"/>
      <c r="Q74" s="80"/>
      <c r="R74" s="230"/>
      <c r="S74" s="13"/>
      <c r="T74" s="291">
        <v>120</v>
      </c>
      <c r="U74" s="291"/>
    </row>
    <row r="75" spans="1:24" ht="15.75" customHeight="1" outlineLevel="1" x14ac:dyDescent="0.2">
      <c r="A75" s="172">
        <v>14</v>
      </c>
      <c r="B75" s="156" t="s">
        <v>234</v>
      </c>
      <c r="C75" s="156" t="s">
        <v>238</v>
      </c>
      <c r="D75" s="117" t="s">
        <v>27</v>
      </c>
      <c r="E75" s="54" t="s">
        <v>52</v>
      </c>
      <c r="F75" s="316" t="str">
        <f t="shared" si="7"/>
        <v>Elizabete Gorina</v>
      </c>
      <c r="G75" s="303" t="s">
        <v>26</v>
      </c>
      <c r="H75" s="291">
        <f t="shared" si="9"/>
        <v>0</v>
      </c>
      <c r="I75" s="297">
        <f t="shared" si="8"/>
        <v>0</v>
      </c>
      <c r="J75" s="144"/>
      <c r="K75" s="216"/>
      <c r="L75" s="81"/>
      <c r="M75" s="81"/>
      <c r="N75" s="54"/>
      <c r="O75" s="54"/>
      <c r="P75" s="54"/>
      <c r="Q75" s="81"/>
      <c r="R75" s="230">
        <v>225</v>
      </c>
      <c r="S75" s="13"/>
      <c r="T75" s="291">
        <v>0</v>
      </c>
      <c r="U75" s="291"/>
    </row>
    <row r="76" spans="1:24" ht="15.75" customHeight="1" outlineLevel="1" x14ac:dyDescent="0.2">
      <c r="A76" s="172">
        <v>15</v>
      </c>
      <c r="B76" s="156" t="s">
        <v>234</v>
      </c>
      <c r="C76" s="156" t="s">
        <v>238</v>
      </c>
      <c r="D76" s="117" t="s">
        <v>53</v>
      </c>
      <c r="E76" s="54" t="s">
        <v>54</v>
      </c>
      <c r="F76" s="316" t="str">
        <f t="shared" si="7"/>
        <v>Reina Smikarsta</v>
      </c>
      <c r="G76" s="303" t="s">
        <v>1</v>
      </c>
      <c r="H76" s="291">
        <f t="shared" si="9"/>
        <v>0</v>
      </c>
      <c r="I76" s="297">
        <f t="shared" si="8"/>
        <v>0</v>
      </c>
      <c r="J76" s="144"/>
      <c r="K76" s="217"/>
      <c r="L76" s="116"/>
      <c r="M76" s="116"/>
      <c r="N76" s="54"/>
      <c r="O76" s="54"/>
      <c r="P76" s="54"/>
      <c r="Q76" s="80"/>
      <c r="R76" s="230">
        <v>259</v>
      </c>
      <c r="S76" s="13"/>
      <c r="T76" s="291">
        <v>0</v>
      </c>
      <c r="U76" s="291"/>
    </row>
    <row r="77" spans="1:24" ht="15.95" customHeight="1" outlineLevel="1" thickBot="1" x14ac:dyDescent="0.25">
      <c r="A77" s="173">
        <v>16</v>
      </c>
      <c r="B77" s="159" t="s">
        <v>234</v>
      </c>
      <c r="C77" s="159" t="s">
        <v>238</v>
      </c>
      <c r="D77" s="118" t="s">
        <v>57</v>
      </c>
      <c r="E77" s="59" t="s">
        <v>58</v>
      </c>
      <c r="F77" s="319" t="str">
        <f t="shared" si="7"/>
        <v>Tatjana Kožemjakina</v>
      </c>
      <c r="G77" s="310" t="s">
        <v>3</v>
      </c>
      <c r="H77" s="294">
        <f t="shared" si="9"/>
        <v>0</v>
      </c>
      <c r="I77" s="298">
        <f t="shared" si="8"/>
        <v>0</v>
      </c>
      <c r="J77" s="145"/>
      <c r="K77" s="219"/>
      <c r="L77" s="82"/>
      <c r="M77" s="82"/>
      <c r="N77" s="59"/>
      <c r="O77" s="59"/>
      <c r="P77" s="59"/>
      <c r="Q77" s="82"/>
      <c r="R77" s="236">
        <v>314</v>
      </c>
      <c r="S77" s="13"/>
      <c r="T77" s="294">
        <v>0</v>
      </c>
      <c r="U77" s="294"/>
    </row>
    <row r="78" spans="1:24" ht="11.25" customHeight="1" outlineLevel="1" x14ac:dyDescent="0.2">
      <c r="A78" s="152"/>
      <c r="B78" s="147"/>
      <c r="C78" s="147"/>
      <c r="D78" s="9"/>
      <c r="E78" s="9"/>
      <c r="F78" s="174"/>
      <c r="G78" s="152"/>
      <c r="H78" s="107"/>
      <c r="I78" s="9"/>
      <c r="J78" s="9"/>
      <c r="K78" s="182"/>
      <c r="L78" s="9"/>
      <c r="M78" s="9"/>
      <c r="N78" s="9"/>
      <c r="O78" s="9"/>
      <c r="P78" s="9"/>
      <c r="Q78" s="9"/>
      <c r="R78" s="9"/>
      <c r="S78" s="16"/>
      <c r="T78" s="107"/>
      <c r="U78" s="107"/>
    </row>
    <row r="79" spans="1:24" ht="26.25" thickBot="1" x14ac:dyDescent="0.25">
      <c r="A79" s="227" t="s">
        <v>240</v>
      </c>
      <c r="B79" s="147"/>
      <c r="C79" s="147"/>
      <c r="D79" s="135"/>
      <c r="E79" s="135"/>
      <c r="F79" s="174"/>
      <c r="G79" s="252"/>
      <c r="H79" s="135"/>
      <c r="I79" s="135"/>
      <c r="J79" s="135">
        <v>1</v>
      </c>
      <c r="K79" s="135">
        <v>2</v>
      </c>
      <c r="L79" s="135">
        <v>3</v>
      </c>
      <c r="M79" s="135">
        <v>4</v>
      </c>
      <c r="N79" s="135">
        <v>5</v>
      </c>
      <c r="O79" s="135">
        <v>6</v>
      </c>
      <c r="P79" s="135">
        <v>7</v>
      </c>
      <c r="Q79" s="135">
        <v>8</v>
      </c>
      <c r="R79" s="237">
        <v>9</v>
      </c>
      <c r="T79" s="286"/>
      <c r="U79" s="286"/>
    </row>
    <row r="80" spans="1:24" ht="41.25" customHeight="1" outlineLevel="1" thickBot="1" x14ac:dyDescent="0.25">
      <c r="A80" s="164" t="s">
        <v>0</v>
      </c>
      <c r="B80" s="154" t="s">
        <v>233</v>
      </c>
      <c r="C80" s="154" t="s">
        <v>236</v>
      </c>
      <c r="D80" s="98" t="s">
        <v>17</v>
      </c>
      <c r="E80" s="50" t="s">
        <v>20</v>
      </c>
      <c r="F80" s="181" t="s">
        <v>237</v>
      </c>
      <c r="G80" s="253" t="s">
        <v>4</v>
      </c>
      <c r="H80" s="51" t="s">
        <v>96</v>
      </c>
      <c r="I80" s="51" t="s">
        <v>223</v>
      </c>
      <c r="J80" s="149" t="s">
        <v>225</v>
      </c>
      <c r="K80" s="215" t="s">
        <v>224</v>
      </c>
      <c r="L80" s="150" t="s">
        <v>226</v>
      </c>
      <c r="M80" s="150" t="s">
        <v>227</v>
      </c>
      <c r="N80" s="150" t="s">
        <v>228</v>
      </c>
      <c r="O80" s="150" t="s">
        <v>229</v>
      </c>
      <c r="P80" s="150" t="s">
        <v>230</v>
      </c>
      <c r="Q80" s="150" t="s">
        <v>231</v>
      </c>
      <c r="R80" s="151" t="s">
        <v>232</v>
      </c>
      <c r="S80" s="106"/>
      <c r="T80" s="289"/>
      <c r="U80" s="289"/>
      <c r="W80" s="5" t="s">
        <v>56</v>
      </c>
      <c r="X80" s="5" t="s">
        <v>20</v>
      </c>
    </row>
    <row r="81" spans="1:29" ht="15.75" outlineLevel="1" x14ac:dyDescent="0.2">
      <c r="A81" s="165">
        <v>1</v>
      </c>
      <c r="B81" s="155" t="s">
        <v>234</v>
      </c>
      <c r="C81" s="155" t="s">
        <v>240</v>
      </c>
      <c r="D81" s="99" t="s">
        <v>181</v>
      </c>
      <c r="E81" s="94" t="s">
        <v>140</v>
      </c>
      <c r="F81" s="175" t="str">
        <f>D81&amp;" "&amp;E81</f>
        <v>Viktorijs Armoloviča</v>
      </c>
      <c r="G81" s="259" t="s">
        <v>1</v>
      </c>
      <c r="H81" s="320">
        <f>SUM(J81:O81)</f>
        <v>572</v>
      </c>
      <c r="I81" s="63">
        <f>SUM(K81:R81)</f>
        <v>322</v>
      </c>
      <c r="J81" s="271">
        <v>250</v>
      </c>
      <c r="K81" s="222"/>
      <c r="L81" s="238">
        <v>322</v>
      </c>
      <c r="M81" s="92"/>
      <c r="N81" s="62"/>
      <c r="O81" s="62"/>
      <c r="P81" s="62"/>
      <c r="Q81" s="92"/>
      <c r="R81" s="235"/>
      <c r="T81" s="296"/>
      <c r="U81" s="296"/>
      <c r="W81" s="5">
        <f>Z81+AC81</f>
        <v>250</v>
      </c>
      <c r="X81" s="5" t="s">
        <v>186</v>
      </c>
      <c r="Y81" s="5">
        <v>1</v>
      </c>
      <c r="Z81" s="5">
        <v>30</v>
      </c>
      <c r="AB81" s="5">
        <v>1</v>
      </c>
      <c r="AC81" s="5">
        <v>220</v>
      </c>
    </row>
    <row r="82" spans="1:29" ht="15.75" outlineLevel="1" x14ac:dyDescent="0.2">
      <c r="A82" s="166">
        <v>2</v>
      </c>
      <c r="B82" s="156" t="s">
        <v>234</v>
      </c>
      <c r="C82" s="155" t="s">
        <v>240</v>
      </c>
      <c r="D82" s="132" t="s">
        <v>137</v>
      </c>
      <c r="E82" s="133" t="s">
        <v>138</v>
      </c>
      <c r="F82" s="176" t="str">
        <f>D82&amp;" "&amp;E82</f>
        <v>Liāna Ponomarenko</v>
      </c>
      <c r="G82" s="260" t="s">
        <v>1</v>
      </c>
      <c r="H82" s="321">
        <f>SUM(J82:O82)</f>
        <v>375</v>
      </c>
      <c r="I82" s="63">
        <f t="shared" ref="I82:I93" si="10">SUM(K82:R82)</f>
        <v>375</v>
      </c>
      <c r="J82" s="144"/>
      <c r="K82" s="216"/>
      <c r="L82" s="81">
        <v>375</v>
      </c>
      <c r="M82" s="81"/>
      <c r="N82" s="54"/>
      <c r="O82" s="54"/>
      <c r="P82" s="54"/>
      <c r="Q82" s="81"/>
      <c r="R82" s="230"/>
      <c r="T82" s="296"/>
      <c r="U82" s="296"/>
      <c r="W82" s="5">
        <f t="shared" ref="W82:W84" si="11">Z82+AC82</f>
        <v>214</v>
      </c>
      <c r="X82" s="5" t="s">
        <v>218</v>
      </c>
      <c r="Y82" s="5">
        <v>2</v>
      </c>
      <c r="Z82" s="5">
        <v>25</v>
      </c>
      <c r="AB82" s="5">
        <v>2</v>
      </c>
      <c r="AC82" s="5">
        <v>189</v>
      </c>
    </row>
    <row r="83" spans="1:29" ht="15.75" outlineLevel="1" x14ac:dyDescent="0.2">
      <c r="A83" s="166">
        <v>3</v>
      </c>
      <c r="B83" s="156" t="s">
        <v>234</v>
      </c>
      <c r="C83" s="155" t="s">
        <v>240</v>
      </c>
      <c r="D83" s="132" t="s">
        <v>143</v>
      </c>
      <c r="E83" s="133" t="s">
        <v>144</v>
      </c>
      <c r="F83" s="176" t="str">
        <f>D83&amp;" "&amp;E83</f>
        <v>Evelīna Naudiša</v>
      </c>
      <c r="G83" s="260" t="s">
        <v>1</v>
      </c>
      <c r="H83" s="321">
        <f>SUM(J83:O83)</f>
        <v>281</v>
      </c>
      <c r="I83" s="63">
        <f t="shared" si="10"/>
        <v>281</v>
      </c>
      <c r="J83" s="144"/>
      <c r="K83" s="216"/>
      <c r="L83" s="81">
        <v>281</v>
      </c>
      <c r="M83" s="81"/>
      <c r="N83" s="54"/>
      <c r="O83" s="54"/>
      <c r="P83" s="54"/>
      <c r="Q83" s="81"/>
      <c r="R83" s="230"/>
      <c r="T83" s="296"/>
      <c r="U83" s="296"/>
      <c r="W83" s="5">
        <f t="shared" si="11"/>
        <v>187</v>
      </c>
      <c r="X83" s="5" t="s">
        <v>220</v>
      </c>
      <c r="Y83" s="5">
        <v>3</v>
      </c>
      <c r="Z83" s="5">
        <v>22</v>
      </c>
      <c r="AB83" s="5">
        <v>3</v>
      </c>
      <c r="AC83" s="5">
        <v>165</v>
      </c>
    </row>
    <row r="84" spans="1:29" ht="15.75" outlineLevel="1" x14ac:dyDescent="0.2">
      <c r="A84" s="166">
        <v>4</v>
      </c>
      <c r="B84" s="156" t="s">
        <v>234</v>
      </c>
      <c r="C84" s="155" t="s">
        <v>240</v>
      </c>
      <c r="D84" s="132" t="s">
        <v>145</v>
      </c>
      <c r="E84" s="133" t="s">
        <v>146</v>
      </c>
      <c r="F84" s="176" t="str">
        <f>D84&amp;" "&amp;E84</f>
        <v>Šarlote Stariņa</v>
      </c>
      <c r="G84" s="260" t="s">
        <v>55</v>
      </c>
      <c r="H84" s="321">
        <f>SUM(J84:O84)</f>
        <v>251</v>
      </c>
      <c r="I84" s="63">
        <f t="shared" si="10"/>
        <v>251</v>
      </c>
      <c r="J84" s="144"/>
      <c r="K84" s="216"/>
      <c r="L84" s="81">
        <v>251</v>
      </c>
      <c r="M84" s="81"/>
      <c r="N84" s="54"/>
      <c r="O84" s="54"/>
      <c r="P84" s="54"/>
      <c r="Q84" s="81"/>
      <c r="R84" s="230"/>
      <c r="T84" s="296"/>
      <c r="U84" s="296"/>
      <c r="W84" s="5">
        <f t="shared" si="11"/>
        <v>167</v>
      </c>
      <c r="X84" s="5" t="s">
        <v>221</v>
      </c>
      <c r="Y84" s="5">
        <v>4</v>
      </c>
      <c r="Z84" s="5">
        <v>20</v>
      </c>
      <c r="AB84" s="5">
        <v>4</v>
      </c>
      <c r="AC84" s="5">
        <v>147</v>
      </c>
    </row>
    <row r="85" spans="1:29" ht="7.5" customHeight="1" outlineLevel="1" x14ac:dyDescent="0.2">
      <c r="A85" s="166"/>
      <c r="B85" s="156"/>
      <c r="C85" s="155"/>
      <c r="D85" s="132"/>
      <c r="E85" s="133"/>
      <c r="F85" s="176"/>
      <c r="G85" s="260"/>
      <c r="H85" s="297"/>
      <c r="I85" s="296"/>
      <c r="J85" s="144"/>
      <c r="K85" s="216"/>
      <c r="L85" s="81"/>
      <c r="M85" s="81"/>
      <c r="N85" s="54"/>
      <c r="O85" s="54"/>
      <c r="P85" s="54"/>
      <c r="Q85" s="81"/>
      <c r="R85" s="230"/>
      <c r="T85" s="296"/>
      <c r="U85" s="296"/>
    </row>
    <row r="86" spans="1:29" ht="15.75" outlineLevel="1" x14ac:dyDescent="0.2">
      <c r="A86" s="166">
        <v>1</v>
      </c>
      <c r="B86" s="156" t="s">
        <v>235</v>
      </c>
      <c r="C86" s="155" t="s">
        <v>240</v>
      </c>
      <c r="D86" s="130" t="s">
        <v>67</v>
      </c>
      <c r="E86" s="131" t="s">
        <v>68</v>
      </c>
      <c r="F86" s="176" t="str">
        <f t="shared" ref="F86:F93" si="12">D86&amp;" "&amp;E86</f>
        <v>Artemijs Hudjakovs</v>
      </c>
      <c r="G86" s="261" t="s">
        <v>2</v>
      </c>
      <c r="H86" s="321">
        <f t="shared" ref="H86:H93" si="13">SUM(J86:O86)</f>
        <v>1750</v>
      </c>
      <c r="I86" s="63">
        <f t="shared" si="10"/>
        <v>2375</v>
      </c>
      <c r="J86" s="268">
        <v>250</v>
      </c>
      <c r="K86" s="276">
        <v>375</v>
      </c>
      <c r="L86" s="269">
        <v>375</v>
      </c>
      <c r="M86" s="269">
        <v>250</v>
      </c>
      <c r="N86" s="270">
        <v>250</v>
      </c>
      <c r="O86" s="270">
        <v>250</v>
      </c>
      <c r="P86" s="245">
        <v>250</v>
      </c>
      <c r="Q86" s="244">
        <v>250</v>
      </c>
      <c r="R86" s="230">
        <v>375</v>
      </c>
      <c r="T86" s="296"/>
      <c r="U86" s="296"/>
    </row>
    <row r="87" spans="1:29" ht="15.75" outlineLevel="1" x14ac:dyDescent="0.2">
      <c r="A87" s="166">
        <v>2</v>
      </c>
      <c r="B87" s="156" t="s">
        <v>235</v>
      </c>
      <c r="C87" s="155" t="s">
        <v>240</v>
      </c>
      <c r="D87" s="130" t="s">
        <v>160</v>
      </c>
      <c r="E87" s="131" t="s">
        <v>161</v>
      </c>
      <c r="F87" s="176" t="str">
        <f t="shared" si="12"/>
        <v>Tomass Tereščenko</v>
      </c>
      <c r="G87" s="261" t="s">
        <v>1</v>
      </c>
      <c r="H87" s="321">
        <f t="shared" si="13"/>
        <v>603</v>
      </c>
      <c r="I87" s="63">
        <f t="shared" si="10"/>
        <v>603</v>
      </c>
      <c r="J87" s="144"/>
      <c r="K87" s="216">
        <f>38+284</f>
        <v>322</v>
      </c>
      <c r="L87" s="81">
        <f>33+248</f>
        <v>281</v>
      </c>
      <c r="M87" s="81"/>
      <c r="N87" s="54"/>
      <c r="O87" s="54"/>
      <c r="P87" s="54"/>
      <c r="Q87" s="81"/>
      <c r="R87" s="230"/>
      <c r="T87" s="296"/>
      <c r="U87" s="296"/>
    </row>
    <row r="88" spans="1:29" ht="15.75" outlineLevel="1" x14ac:dyDescent="0.2">
      <c r="A88" s="166">
        <v>3</v>
      </c>
      <c r="B88" s="156" t="s">
        <v>235</v>
      </c>
      <c r="C88" s="155" t="s">
        <v>240</v>
      </c>
      <c r="D88" s="130" t="s">
        <v>154</v>
      </c>
      <c r="E88" s="131" t="s">
        <v>155</v>
      </c>
      <c r="F88" s="176" t="str">
        <f t="shared" si="12"/>
        <v>Rihards Kovaļenko</v>
      </c>
      <c r="G88" s="261" t="s">
        <v>1</v>
      </c>
      <c r="H88" s="321">
        <f t="shared" si="13"/>
        <v>509</v>
      </c>
      <c r="I88" s="63">
        <f t="shared" si="10"/>
        <v>322</v>
      </c>
      <c r="J88" s="144">
        <v>187</v>
      </c>
      <c r="K88" s="216"/>
      <c r="L88" s="81">
        <f>38+284</f>
        <v>322</v>
      </c>
      <c r="M88" s="81"/>
      <c r="N88" s="54"/>
      <c r="O88" s="54"/>
      <c r="P88" s="54"/>
      <c r="Q88" s="81"/>
      <c r="R88" s="230"/>
      <c r="T88" s="296"/>
      <c r="U88" s="296"/>
    </row>
    <row r="89" spans="1:29" ht="15.75" outlineLevel="1" x14ac:dyDescent="0.2">
      <c r="A89" s="166">
        <v>4</v>
      </c>
      <c r="B89" s="156" t="s">
        <v>235</v>
      </c>
      <c r="C89" s="155" t="s">
        <v>240</v>
      </c>
      <c r="D89" s="130" t="s">
        <v>69</v>
      </c>
      <c r="E89" s="131" t="s">
        <v>171</v>
      </c>
      <c r="F89" s="176" t="str">
        <f t="shared" si="12"/>
        <v>Toms Čeksters</v>
      </c>
      <c r="G89" s="261" t="s">
        <v>1</v>
      </c>
      <c r="H89" s="321">
        <f t="shared" si="13"/>
        <v>465</v>
      </c>
      <c r="I89" s="63">
        <f t="shared" si="10"/>
        <v>251</v>
      </c>
      <c r="J89" s="144">
        <v>214</v>
      </c>
      <c r="K89" s="216"/>
      <c r="L89" s="81">
        <v>251</v>
      </c>
      <c r="M89" s="81"/>
      <c r="N89" s="54"/>
      <c r="O89" s="54"/>
      <c r="P89" s="54"/>
      <c r="Q89" s="81"/>
      <c r="R89" s="230"/>
      <c r="T89" s="296"/>
      <c r="U89" s="296"/>
    </row>
    <row r="90" spans="1:29" ht="15.75" outlineLevel="1" x14ac:dyDescent="0.2">
      <c r="A90" s="166">
        <v>5</v>
      </c>
      <c r="B90" s="156" t="s">
        <v>235</v>
      </c>
      <c r="C90" s="155" t="s">
        <v>240</v>
      </c>
      <c r="D90" s="130" t="s">
        <v>172</v>
      </c>
      <c r="E90" s="131" t="s">
        <v>173</v>
      </c>
      <c r="F90" s="176" t="str">
        <f t="shared" si="12"/>
        <v>Arvīds Ermans</v>
      </c>
      <c r="G90" s="261" t="s">
        <v>1</v>
      </c>
      <c r="H90" s="321">
        <f t="shared" si="13"/>
        <v>392</v>
      </c>
      <c r="I90" s="63">
        <f t="shared" si="10"/>
        <v>225</v>
      </c>
      <c r="J90" s="144">
        <v>167</v>
      </c>
      <c r="K90" s="216"/>
      <c r="L90" s="81">
        <v>225</v>
      </c>
      <c r="M90" s="81"/>
      <c r="N90" s="54"/>
      <c r="O90" s="54"/>
      <c r="P90" s="54"/>
      <c r="Q90" s="81"/>
      <c r="R90" s="230"/>
      <c r="T90" s="296"/>
      <c r="U90" s="296"/>
    </row>
    <row r="91" spans="1:29" ht="15.75" outlineLevel="1" x14ac:dyDescent="0.2">
      <c r="A91" s="166">
        <v>6</v>
      </c>
      <c r="B91" s="156" t="s">
        <v>235</v>
      </c>
      <c r="C91" s="155" t="s">
        <v>240</v>
      </c>
      <c r="D91" s="130" t="s">
        <v>8</v>
      </c>
      <c r="E91" s="131" t="s">
        <v>180</v>
      </c>
      <c r="F91" s="176" t="str">
        <f t="shared" si="12"/>
        <v>Jurijs Bokums</v>
      </c>
      <c r="G91" s="261" t="s">
        <v>1</v>
      </c>
      <c r="H91" s="321">
        <f t="shared" si="13"/>
        <v>204</v>
      </c>
      <c r="I91" s="63">
        <f t="shared" si="10"/>
        <v>204</v>
      </c>
      <c r="J91" s="144"/>
      <c r="K91" s="216"/>
      <c r="L91" s="81">
        <v>204</v>
      </c>
      <c r="M91" s="81"/>
      <c r="N91" s="54"/>
      <c r="O91" s="54"/>
      <c r="P91" s="54"/>
      <c r="Q91" s="81"/>
      <c r="R91" s="230"/>
      <c r="T91" s="296"/>
      <c r="U91" s="296"/>
    </row>
    <row r="92" spans="1:29" ht="15.75" outlineLevel="1" x14ac:dyDescent="0.2">
      <c r="A92" s="166">
        <v>7</v>
      </c>
      <c r="B92" s="156" t="s">
        <v>235</v>
      </c>
      <c r="C92" s="155" t="s">
        <v>240</v>
      </c>
      <c r="D92" s="130" t="s">
        <v>177</v>
      </c>
      <c r="E92" s="131" t="s">
        <v>178</v>
      </c>
      <c r="F92" s="176" t="str">
        <f t="shared" si="12"/>
        <v>Kirils Kaverzņevs</v>
      </c>
      <c r="G92" s="261" t="s">
        <v>1</v>
      </c>
      <c r="H92" s="321">
        <f t="shared" si="13"/>
        <v>188</v>
      </c>
      <c r="I92" s="63">
        <f t="shared" si="10"/>
        <v>188</v>
      </c>
      <c r="J92" s="144"/>
      <c r="K92" s="216"/>
      <c r="L92" s="81">
        <v>188</v>
      </c>
      <c r="M92" s="81"/>
      <c r="N92" s="54"/>
      <c r="O92" s="54"/>
      <c r="P92" s="54"/>
      <c r="Q92" s="81"/>
      <c r="R92" s="230"/>
      <c r="T92" s="296"/>
      <c r="U92" s="296"/>
    </row>
    <row r="93" spans="1:29" ht="16.5" outlineLevel="1" thickBot="1" x14ac:dyDescent="0.25">
      <c r="A93" s="166">
        <v>8</v>
      </c>
      <c r="B93" s="159" t="s">
        <v>235</v>
      </c>
      <c r="C93" s="155" t="s">
        <v>240</v>
      </c>
      <c r="D93" s="100" t="s">
        <v>5</v>
      </c>
      <c r="E93" s="71" t="s">
        <v>179</v>
      </c>
      <c r="F93" s="179" t="str">
        <f t="shared" si="12"/>
        <v>Artūrs Priedītis</v>
      </c>
      <c r="G93" s="262" t="s">
        <v>55</v>
      </c>
      <c r="H93" s="322">
        <f t="shared" si="13"/>
        <v>174</v>
      </c>
      <c r="I93" s="63">
        <f t="shared" si="10"/>
        <v>174</v>
      </c>
      <c r="J93" s="145"/>
      <c r="K93" s="219"/>
      <c r="L93" s="97">
        <v>174</v>
      </c>
      <c r="M93" s="97"/>
      <c r="N93" s="59"/>
      <c r="O93" s="59"/>
      <c r="P93" s="59"/>
      <c r="Q93" s="97"/>
      <c r="R93" s="236"/>
      <c r="T93" s="312"/>
      <c r="U93" s="312"/>
    </row>
    <row r="94" spans="1:29" ht="12.75" customHeight="1" outlineLevel="1" x14ac:dyDescent="0.2">
      <c r="A94" s="147"/>
      <c r="B94" s="147"/>
      <c r="C94" s="147"/>
      <c r="D94" s="96"/>
      <c r="E94" s="96"/>
      <c r="F94" s="174"/>
      <c r="G94" s="263"/>
      <c r="H94" s="66"/>
      <c r="I94" s="66"/>
      <c r="J94" s="66"/>
      <c r="K94" s="66"/>
      <c r="L94" s="66"/>
      <c r="M94" s="66"/>
      <c r="N94" s="67"/>
      <c r="O94" s="67"/>
      <c r="P94" s="67"/>
      <c r="Q94" s="67"/>
      <c r="R94" s="67"/>
      <c r="T94" s="66"/>
      <c r="U94" s="66"/>
    </row>
    <row r="95" spans="1:29" ht="26.25" thickBot="1" x14ac:dyDescent="0.25">
      <c r="A95" s="227" t="s">
        <v>77</v>
      </c>
      <c r="B95" s="147"/>
      <c r="C95" s="147"/>
      <c r="D95" s="135"/>
      <c r="E95" s="135"/>
      <c r="F95" s="174"/>
      <c r="G95" s="252"/>
      <c r="H95" s="135"/>
      <c r="I95" s="135"/>
      <c r="J95" s="135">
        <v>1</v>
      </c>
      <c r="K95" s="135">
        <v>2</v>
      </c>
      <c r="L95" s="135">
        <v>3</v>
      </c>
      <c r="M95" s="135">
        <v>4</v>
      </c>
      <c r="N95" s="135">
        <v>5</v>
      </c>
      <c r="O95" s="135">
        <v>6</v>
      </c>
      <c r="P95" s="135">
        <v>7</v>
      </c>
      <c r="Q95" s="135">
        <v>8</v>
      </c>
      <c r="R95" s="237">
        <v>9</v>
      </c>
      <c r="T95" s="286"/>
      <c r="U95" s="286"/>
    </row>
    <row r="96" spans="1:29" ht="41.25" customHeight="1" outlineLevel="1" thickBot="1" x14ac:dyDescent="0.25">
      <c r="A96" s="164" t="s">
        <v>0</v>
      </c>
      <c r="B96" s="154" t="s">
        <v>233</v>
      </c>
      <c r="C96" s="154" t="s">
        <v>236</v>
      </c>
      <c r="D96" s="98" t="s">
        <v>17</v>
      </c>
      <c r="E96" s="50" t="s">
        <v>20</v>
      </c>
      <c r="F96" s="181" t="s">
        <v>237</v>
      </c>
      <c r="G96" s="253" t="s">
        <v>4</v>
      </c>
      <c r="H96" s="51" t="s">
        <v>96</v>
      </c>
      <c r="I96" s="51" t="s">
        <v>223</v>
      </c>
      <c r="J96" s="149" t="s">
        <v>225</v>
      </c>
      <c r="K96" s="215" t="s">
        <v>224</v>
      </c>
      <c r="L96" s="150" t="s">
        <v>226</v>
      </c>
      <c r="M96" s="150" t="s">
        <v>227</v>
      </c>
      <c r="N96" s="150" t="s">
        <v>228</v>
      </c>
      <c r="O96" s="150" t="s">
        <v>229</v>
      </c>
      <c r="P96" s="150" t="s">
        <v>230</v>
      </c>
      <c r="Q96" s="150" t="s">
        <v>231</v>
      </c>
      <c r="R96" s="151" t="s">
        <v>232</v>
      </c>
      <c r="S96" s="106"/>
      <c r="T96" s="289"/>
      <c r="U96" s="289"/>
      <c r="W96" s="5" t="s">
        <v>56</v>
      </c>
      <c r="X96" s="5" t="s">
        <v>20</v>
      </c>
    </row>
    <row r="97" spans="1:29" ht="15.75" outlineLevel="1" x14ac:dyDescent="0.2">
      <c r="A97" s="160">
        <v>1</v>
      </c>
      <c r="B97" s="161" t="s">
        <v>235</v>
      </c>
      <c r="C97" s="161" t="s">
        <v>77</v>
      </c>
      <c r="D97" s="87" t="s">
        <v>101</v>
      </c>
      <c r="E97" s="62" t="s">
        <v>102</v>
      </c>
      <c r="F97" s="175" t="str">
        <f>D97&amp;" "&amp;E97</f>
        <v>Edmunds Jansons</v>
      </c>
      <c r="G97" s="264" t="s">
        <v>3</v>
      </c>
      <c r="H97" s="112">
        <f>K97+L97+M97+N97+O97+P97</f>
        <v>1629</v>
      </c>
      <c r="I97" s="63">
        <f t="shared" ref="I97:I113" si="14">SUM(J97:Q97)</f>
        <v>1629</v>
      </c>
      <c r="J97" s="281"/>
      <c r="K97" s="272">
        <v>368</v>
      </c>
      <c r="L97" s="277">
        <v>375</v>
      </c>
      <c r="M97" s="89">
        <v>219</v>
      </c>
      <c r="N97" s="134">
        <v>250</v>
      </c>
      <c r="O97" s="88">
        <v>167</v>
      </c>
      <c r="P97" s="134">
        <v>250</v>
      </c>
      <c r="Q97" s="89"/>
      <c r="R97" s="235"/>
      <c r="T97" s="295">
        <v>1629</v>
      </c>
      <c r="U97" s="295"/>
      <c r="W97" s="5">
        <f t="shared" ref="W97:W104" si="15">Z97+AC97</f>
        <v>250</v>
      </c>
      <c r="X97" s="278" t="s">
        <v>197</v>
      </c>
      <c r="Z97" s="5">
        <v>30</v>
      </c>
      <c r="AC97" s="5">
        <v>220</v>
      </c>
    </row>
    <row r="98" spans="1:29" ht="15.75" outlineLevel="1" x14ac:dyDescent="0.2">
      <c r="A98" s="162">
        <v>2</v>
      </c>
      <c r="B98" s="225" t="s">
        <v>235</v>
      </c>
      <c r="C98" s="161" t="s">
        <v>77</v>
      </c>
      <c r="D98" s="69" t="s">
        <v>16</v>
      </c>
      <c r="E98" s="54" t="s">
        <v>15</v>
      </c>
      <c r="F98" s="176" t="str">
        <f>D98&amp;" "&amp;E98</f>
        <v>Ivars Vinters</v>
      </c>
      <c r="G98" s="265" t="s">
        <v>1</v>
      </c>
      <c r="H98" s="113">
        <f>J98+K98+M98+O98+L98+N98</f>
        <v>1569</v>
      </c>
      <c r="I98" s="63">
        <f t="shared" si="14"/>
        <v>1736</v>
      </c>
      <c r="J98" s="279">
        <v>250</v>
      </c>
      <c r="K98" s="273">
        <f>45+284</f>
        <v>329</v>
      </c>
      <c r="L98" s="84">
        <v>281</v>
      </c>
      <c r="M98" s="83">
        <v>245</v>
      </c>
      <c r="N98" s="56">
        <v>214</v>
      </c>
      <c r="O98" s="95">
        <v>250</v>
      </c>
      <c r="P98" s="245">
        <v>167</v>
      </c>
      <c r="Q98" s="84"/>
      <c r="R98" s="230">
        <v>251</v>
      </c>
      <c r="T98" s="295">
        <v>1569</v>
      </c>
      <c r="U98" s="295"/>
      <c r="W98" s="5">
        <f t="shared" si="15"/>
        <v>214</v>
      </c>
      <c r="X98" s="278" t="s">
        <v>199</v>
      </c>
      <c r="Z98" s="5">
        <v>25</v>
      </c>
      <c r="AC98" s="5">
        <v>189</v>
      </c>
    </row>
    <row r="99" spans="1:29" ht="15.75" outlineLevel="1" x14ac:dyDescent="0.2">
      <c r="A99" s="162">
        <v>3</v>
      </c>
      <c r="B99" s="225" t="s">
        <v>235</v>
      </c>
      <c r="C99" s="161" t="s">
        <v>77</v>
      </c>
      <c r="D99" s="69" t="s">
        <v>50</v>
      </c>
      <c r="E99" s="54" t="s">
        <v>40</v>
      </c>
      <c r="F99" s="176" t="str">
        <f>D99&amp;" "&amp;E99</f>
        <v>Arvils  Sproģis</v>
      </c>
      <c r="G99" s="265" t="s">
        <v>3</v>
      </c>
      <c r="H99" s="113">
        <f>K99+L99+M99+N99+P99+Q99</f>
        <v>1304</v>
      </c>
      <c r="I99" s="63">
        <f t="shared" si="14"/>
        <v>1590</v>
      </c>
      <c r="J99" s="250">
        <v>150</v>
      </c>
      <c r="K99" s="273">
        <f>33+248</f>
        <v>281</v>
      </c>
      <c r="L99" s="84">
        <v>251</v>
      </c>
      <c r="M99" s="84">
        <v>187</v>
      </c>
      <c r="N99" s="56">
        <v>187</v>
      </c>
      <c r="O99" s="245">
        <v>136</v>
      </c>
      <c r="P99" s="56">
        <f>22+189</f>
        <v>211</v>
      </c>
      <c r="Q99" s="84">
        <v>187</v>
      </c>
      <c r="R99" s="230">
        <f>45+284</f>
        <v>329</v>
      </c>
      <c r="T99" s="295">
        <v>1304</v>
      </c>
      <c r="U99" s="295"/>
      <c r="W99" s="5">
        <f t="shared" si="15"/>
        <v>187</v>
      </c>
      <c r="X99" s="278" t="s">
        <v>200</v>
      </c>
      <c r="Z99" s="5">
        <v>22</v>
      </c>
      <c r="AC99" s="5">
        <v>165</v>
      </c>
    </row>
    <row r="100" spans="1:29" ht="15.75" outlineLevel="1" x14ac:dyDescent="0.2">
      <c r="A100" s="162">
        <v>4</v>
      </c>
      <c r="B100" s="225" t="s">
        <v>235</v>
      </c>
      <c r="C100" s="161" t="s">
        <v>77</v>
      </c>
      <c r="D100" s="69" t="s">
        <v>64</v>
      </c>
      <c r="E100" s="54" t="s">
        <v>65</v>
      </c>
      <c r="F100" s="176" t="str">
        <f>D100&amp;" "&amp;E100</f>
        <v>Ints Krievkalns</v>
      </c>
      <c r="G100" s="265" t="s">
        <v>2</v>
      </c>
      <c r="H100" s="113">
        <f>K100+L100+M100+O100+P100+Q100</f>
        <v>1150</v>
      </c>
      <c r="I100" s="63">
        <f t="shared" si="14"/>
        <v>1383</v>
      </c>
      <c r="J100" s="250">
        <v>136</v>
      </c>
      <c r="K100" s="273">
        <v>225</v>
      </c>
      <c r="L100" s="84">
        <v>225</v>
      </c>
      <c r="M100" s="84">
        <v>150</v>
      </c>
      <c r="N100" s="245">
        <v>97</v>
      </c>
      <c r="O100" s="56">
        <v>150</v>
      </c>
      <c r="P100" s="56">
        <v>150</v>
      </c>
      <c r="Q100" s="83">
        <v>250</v>
      </c>
      <c r="R100" s="230">
        <f>198+27</f>
        <v>225</v>
      </c>
      <c r="T100" s="295">
        <v>1150</v>
      </c>
      <c r="U100" s="295"/>
      <c r="W100" s="5">
        <f t="shared" si="15"/>
        <v>167</v>
      </c>
      <c r="X100" s="278" t="s">
        <v>203</v>
      </c>
      <c r="Z100" s="5">
        <v>20</v>
      </c>
      <c r="AC100" s="5">
        <v>147</v>
      </c>
    </row>
    <row r="101" spans="1:29" ht="15.75" outlineLevel="1" x14ac:dyDescent="0.2">
      <c r="A101" s="162">
        <v>5</v>
      </c>
      <c r="B101" s="225" t="s">
        <v>235</v>
      </c>
      <c r="C101" s="161" t="s">
        <v>77</v>
      </c>
      <c r="D101" s="69" t="s">
        <v>28</v>
      </c>
      <c r="E101" s="54" t="s">
        <v>78</v>
      </c>
      <c r="F101" s="176" t="s">
        <v>217</v>
      </c>
      <c r="G101" s="265" t="s">
        <v>55</v>
      </c>
      <c r="H101" s="113">
        <f>J101+K101+M101+O101+P101+Q101</f>
        <v>987</v>
      </c>
      <c r="I101" s="63">
        <f t="shared" si="14"/>
        <v>1223</v>
      </c>
      <c r="J101" s="144">
        <v>167</v>
      </c>
      <c r="K101" s="273">
        <v>188</v>
      </c>
      <c r="L101" s="244">
        <v>120</v>
      </c>
      <c r="M101" s="84">
        <v>167</v>
      </c>
      <c r="N101" s="245">
        <v>116</v>
      </c>
      <c r="O101" s="56">
        <v>125</v>
      </c>
      <c r="P101" s="56">
        <f>25+165</f>
        <v>190</v>
      </c>
      <c r="Q101" s="84">
        <v>150</v>
      </c>
      <c r="R101" s="230">
        <f>33+248</f>
        <v>281</v>
      </c>
      <c r="T101" s="295">
        <v>987</v>
      </c>
      <c r="U101" s="295"/>
      <c r="W101" s="5">
        <f t="shared" si="15"/>
        <v>150</v>
      </c>
      <c r="X101" s="278" t="s">
        <v>206</v>
      </c>
      <c r="Z101" s="5">
        <v>18</v>
      </c>
      <c r="AC101" s="5">
        <v>132</v>
      </c>
    </row>
    <row r="102" spans="1:29" ht="15.75" outlineLevel="1" x14ac:dyDescent="0.2">
      <c r="A102" s="162">
        <v>6</v>
      </c>
      <c r="B102" s="225" t="s">
        <v>235</v>
      </c>
      <c r="C102" s="161" t="s">
        <v>77</v>
      </c>
      <c r="D102" s="69" t="s">
        <v>8</v>
      </c>
      <c r="E102" s="54" t="s">
        <v>66</v>
      </c>
      <c r="F102" s="176" t="s">
        <v>203</v>
      </c>
      <c r="G102" s="265" t="s">
        <v>55</v>
      </c>
      <c r="H102" s="113">
        <f>K102+L102+M102+N102+P102+Q102</f>
        <v>925</v>
      </c>
      <c r="I102" s="63">
        <f t="shared" si="14"/>
        <v>1157</v>
      </c>
      <c r="J102" s="250">
        <v>116</v>
      </c>
      <c r="K102" s="273">
        <v>204</v>
      </c>
      <c r="L102" s="84">
        <v>146</v>
      </c>
      <c r="M102" s="84">
        <v>136</v>
      </c>
      <c r="N102" s="56">
        <v>136</v>
      </c>
      <c r="O102" s="245">
        <v>116</v>
      </c>
      <c r="P102" s="56">
        <v>136</v>
      </c>
      <c r="Q102" s="84">
        <v>167</v>
      </c>
      <c r="R102" s="231">
        <v>368</v>
      </c>
      <c r="T102" s="295">
        <v>925</v>
      </c>
      <c r="U102" s="295"/>
      <c r="W102" s="5">
        <f t="shared" si="15"/>
        <v>136</v>
      </c>
      <c r="X102" s="278" t="s">
        <v>208</v>
      </c>
      <c r="Z102" s="5">
        <v>16</v>
      </c>
      <c r="AC102" s="5">
        <v>120</v>
      </c>
    </row>
    <row r="103" spans="1:29" ht="15.75" outlineLevel="1" x14ac:dyDescent="0.2">
      <c r="A103" s="162">
        <v>7</v>
      </c>
      <c r="B103" s="225" t="s">
        <v>235</v>
      </c>
      <c r="C103" s="161" t="s">
        <v>77</v>
      </c>
      <c r="D103" s="69" t="s">
        <v>71</v>
      </c>
      <c r="E103" s="54" t="s">
        <v>88</v>
      </c>
      <c r="F103" s="176" t="s">
        <v>199</v>
      </c>
      <c r="G103" s="265" t="s">
        <v>150</v>
      </c>
      <c r="H103" s="113">
        <f t="shared" ref="H103:H113" si="16">SUM(J103:Q103)</f>
        <v>792</v>
      </c>
      <c r="I103" s="63">
        <f t="shared" si="14"/>
        <v>792</v>
      </c>
      <c r="J103" s="144">
        <v>187</v>
      </c>
      <c r="K103" s="273">
        <v>251</v>
      </c>
      <c r="L103" s="84">
        <v>204</v>
      </c>
      <c r="M103" s="84"/>
      <c r="N103" s="56">
        <v>150</v>
      </c>
      <c r="O103" s="56"/>
      <c r="P103" s="56"/>
      <c r="Q103" s="83"/>
      <c r="R103" s="230"/>
      <c r="T103" s="295">
        <v>792</v>
      </c>
      <c r="U103" s="295"/>
      <c r="W103" s="5">
        <f t="shared" si="15"/>
        <v>125</v>
      </c>
      <c r="X103" s="278" t="s">
        <v>209</v>
      </c>
      <c r="Z103" s="5">
        <v>15</v>
      </c>
      <c r="AC103" s="5">
        <v>110</v>
      </c>
    </row>
    <row r="104" spans="1:29" ht="15.75" outlineLevel="1" x14ac:dyDescent="0.2">
      <c r="A104" s="162">
        <v>8</v>
      </c>
      <c r="B104" s="225" t="s">
        <v>235</v>
      </c>
      <c r="C104" s="161" t="s">
        <v>77</v>
      </c>
      <c r="D104" s="69" t="s">
        <v>91</v>
      </c>
      <c r="E104" s="54" t="s">
        <v>93</v>
      </c>
      <c r="F104" s="176" t="s">
        <v>200</v>
      </c>
      <c r="G104" s="265" t="s">
        <v>1</v>
      </c>
      <c r="H104" s="113">
        <f t="shared" si="16"/>
        <v>675</v>
      </c>
      <c r="I104" s="63">
        <f t="shared" si="14"/>
        <v>675</v>
      </c>
      <c r="J104" s="144">
        <v>214</v>
      </c>
      <c r="K104" s="273"/>
      <c r="L104" s="84">
        <v>140</v>
      </c>
      <c r="M104" s="84"/>
      <c r="N104" s="56">
        <v>107</v>
      </c>
      <c r="O104" s="56">
        <f>25+189</f>
        <v>214</v>
      </c>
      <c r="P104" s="56"/>
      <c r="Q104" s="84"/>
      <c r="R104" s="230">
        <v>204</v>
      </c>
      <c r="T104" s="295">
        <v>675</v>
      </c>
      <c r="U104" s="295"/>
      <c r="W104" s="5">
        <f t="shared" si="15"/>
        <v>116</v>
      </c>
      <c r="X104" s="278" t="s">
        <v>217</v>
      </c>
      <c r="Z104" s="5">
        <v>14</v>
      </c>
      <c r="AC104" s="5">
        <v>102</v>
      </c>
    </row>
    <row r="105" spans="1:29" ht="15.75" outlineLevel="1" x14ac:dyDescent="0.2">
      <c r="A105" s="162">
        <v>9</v>
      </c>
      <c r="B105" s="225" t="s">
        <v>235</v>
      </c>
      <c r="C105" s="161" t="s">
        <v>77</v>
      </c>
      <c r="D105" s="69" t="s">
        <v>82</v>
      </c>
      <c r="E105" s="54" t="s">
        <v>83</v>
      </c>
      <c r="F105" s="176" t="s">
        <v>209</v>
      </c>
      <c r="G105" s="265" t="s">
        <v>3</v>
      </c>
      <c r="H105" s="113">
        <f t="shared" si="16"/>
        <v>627</v>
      </c>
      <c r="I105" s="63">
        <f t="shared" si="14"/>
        <v>627</v>
      </c>
      <c r="J105" s="144"/>
      <c r="K105" s="273"/>
      <c r="L105" s="84"/>
      <c r="M105" s="84">
        <v>125</v>
      </c>
      <c r="N105" s="56">
        <v>101</v>
      </c>
      <c r="O105" s="56">
        <v>187</v>
      </c>
      <c r="P105" s="56"/>
      <c r="Q105" s="84">
        <v>214</v>
      </c>
      <c r="R105" s="230"/>
      <c r="T105" s="295">
        <v>627</v>
      </c>
      <c r="U105" s="295"/>
    </row>
    <row r="106" spans="1:29" ht="15.75" outlineLevel="1" x14ac:dyDescent="0.2">
      <c r="A106" s="162">
        <v>10</v>
      </c>
      <c r="B106" s="225" t="s">
        <v>235</v>
      </c>
      <c r="C106" s="161" t="s">
        <v>77</v>
      </c>
      <c r="D106" s="69" t="s">
        <v>120</v>
      </c>
      <c r="E106" s="54" t="s">
        <v>121</v>
      </c>
      <c r="F106" s="176" t="str">
        <f t="shared" ref="F106:F113" si="17">D106&amp;" "&amp;E106</f>
        <v>Aivars Beļickis</v>
      </c>
      <c r="G106" s="265" t="s">
        <v>55</v>
      </c>
      <c r="H106" s="113">
        <f t="shared" si="16"/>
        <v>572</v>
      </c>
      <c r="I106" s="63">
        <f t="shared" si="14"/>
        <v>572</v>
      </c>
      <c r="J106" s="144">
        <v>125</v>
      </c>
      <c r="K106" s="274"/>
      <c r="L106" s="84">
        <v>322</v>
      </c>
      <c r="M106" s="84"/>
      <c r="N106" s="56">
        <v>125</v>
      </c>
      <c r="O106" s="56"/>
      <c r="P106" s="56"/>
      <c r="Q106" s="83"/>
      <c r="R106" s="230"/>
      <c r="T106" s="295">
        <v>572</v>
      </c>
      <c r="U106" s="295"/>
    </row>
    <row r="107" spans="1:29" ht="15.75" outlineLevel="1" x14ac:dyDescent="0.2">
      <c r="A107" s="162">
        <v>11</v>
      </c>
      <c r="B107" s="225" t="s">
        <v>235</v>
      </c>
      <c r="C107" s="161" t="s">
        <v>77</v>
      </c>
      <c r="D107" s="69" t="s">
        <v>158</v>
      </c>
      <c r="E107" s="54" t="s">
        <v>159</v>
      </c>
      <c r="F107" s="176" t="str">
        <f t="shared" si="17"/>
        <v>Dainis Mauriņš</v>
      </c>
      <c r="G107" s="265" t="s">
        <v>150</v>
      </c>
      <c r="H107" s="113">
        <f t="shared" si="16"/>
        <v>348</v>
      </c>
      <c r="I107" s="63">
        <f t="shared" si="14"/>
        <v>348</v>
      </c>
      <c r="J107" s="144"/>
      <c r="K107" s="273">
        <v>174</v>
      </c>
      <c r="L107" s="84">
        <v>174</v>
      </c>
      <c r="M107" s="84"/>
      <c r="N107" s="56"/>
      <c r="O107" s="56"/>
      <c r="P107" s="56"/>
      <c r="Q107" s="84"/>
      <c r="R107" s="230"/>
      <c r="T107" s="295">
        <v>348</v>
      </c>
      <c r="U107" s="295"/>
    </row>
    <row r="108" spans="1:29" ht="15.75" outlineLevel="1" x14ac:dyDescent="0.2">
      <c r="A108" s="162">
        <v>12</v>
      </c>
      <c r="B108" s="225" t="s">
        <v>235</v>
      </c>
      <c r="C108" s="161" t="s">
        <v>77</v>
      </c>
      <c r="D108" s="69" t="s">
        <v>118</v>
      </c>
      <c r="E108" s="54" t="s">
        <v>119</v>
      </c>
      <c r="F108" s="176" t="str">
        <f t="shared" si="17"/>
        <v>Valdis Skudra</v>
      </c>
      <c r="G108" s="265" t="s">
        <v>55</v>
      </c>
      <c r="H108" s="113">
        <f t="shared" si="16"/>
        <v>319</v>
      </c>
      <c r="I108" s="63">
        <f t="shared" si="14"/>
        <v>319</v>
      </c>
      <c r="J108" s="144"/>
      <c r="K108" s="274"/>
      <c r="L108" s="84">
        <v>152</v>
      </c>
      <c r="M108" s="84"/>
      <c r="N108" s="56">
        <v>167</v>
      </c>
      <c r="O108" s="56"/>
      <c r="P108" s="56"/>
      <c r="Q108" s="83"/>
      <c r="R108" s="230"/>
      <c r="T108" s="295">
        <v>319</v>
      </c>
      <c r="U108" s="295"/>
    </row>
    <row r="109" spans="1:29" ht="15.75" outlineLevel="1" x14ac:dyDescent="0.2">
      <c r="A109" s="162">
        <v>13</v>
      </c>
      <c r="B109" s="225" t="s">
        <v>235</v>
      </c>
      <c r="C109" s="161" t="s">
        <v>77</v>
      </c>
      <c r="D109" s="69" t="s">
        <v>120</v>
      </c>
      <c r="E109" s="54" t="s">
        <v>152</v>
      </c>
      <c r="F109" s="176" t="str">
        <f t="shared" si="17"/>
        <v>Aivars Zizlāns</v>
      </c>
      <c r="G109" s="265" t="s">
        <v>1</v>
      </c>
      <c r="H109" s="113">
        <f t="shared" si="16"/>
        <v>188</v>
      </c>
      <c r="I109" s="63">
        <f t="shared" si="14"/>
        <v>188</v>
      </c>
      <c r="J109" s="144"/>
      <c r="K109" s="273"/>
      <c r="L109" s="84">
        <v>188</v>
      </c>
      <c r="M109" s="84"/>
      <c r="N109" s="56"/>
      <c r="O109" s="56"/>
      <c r="P109" s="56"/>
      <c r="Q109" s="84"/>
      <c r="R109" s="230"/>
      <c r="T109" s="295">
        <v>188</v>
      </c>
      <c r="U109" s="295"/>
    </row>
    <row r="110" spans="1:29" ht="15.75" outlineLevel="1" x14ac:dyDescent="0.2">
      <c r="A110" s="162">
        <v>14</v>
      </c>
      <c r="B110" s="225" t="s">
        <v>235</v>
      </c>
      <c r="C110" s="161" t="s">
        <v>77</v>
      </c>
      <c r="D110" s="69" t="s">
        <v>164</v>
      </c>
      <c r="E110" s="54" t="s">
        <v>165</v>
      </c>
      <c r="F110" s="176" t="str">
        <f t="shared" si="17"/>
        <v>Haralds Zeidmanis</v>
      </c>
      <c r="G110" s="265" t="s">
        <v>3</v>
      </c>
      <c r="H110" s="113">
        <f t="shared" si="16"/>
        <v>161</v>
      </c>
      <c r="I110" s="63">
        <f t="shared" si="14"/>
        <v>161</v>
      </c>
      <c r="J110" s="144"/>
      <c r="K110" s="273"/>
      <c r="L110" s="84">
        <v>161</v>
      </c>
      <c r="M110" s="84"/>
      <c r="N110" s="56"/>
      <c r="O110" s="56"/>
      <c r="P110" s="56"/>
      <c r="Q110" s="84"/>
      <c r="R110" s="230"/>
      <c r="T110" s="295">
        <v>161</v>
      </c>
      <c r="U110" s="295"/>
    </row>
    <row r="111" spans="1:29" ht="15.75" outlineLevel="1" x14ac:dyDescent="0.2">
      <c r="A111" s="162">
        <v>15</v>
      </c>
      <c r="B111" s="225" t="s">
        <v>235</v>
      </c>
      <c r="C111" s="161" t="s">
        <v>77</v>
      </c>
      <c r="D111" s="69" t="s">
        <v>103</v>
      </c>
      <c r="E111" s="54" t="s">
        <v>104</v>
      </c>
      <c r="F111" s="176" t="str">
        <f t="shared" si="17"/>
        <v>Pauls Aizpurvs</v>
      </c>
      <c r="G111" s="265" t="s">
        <v>2</v>
      </c>
      <c r="H111" s="113">
        <f t="shared" si="16"/>
        <v>125</v>
      </c>
      <c r="I111" s="63">
        <f t="shared" si="14"/>
        <v>125</v>
      </c>
      <c r="J111" s="144"/>
      <c r="K111" s="273"/>
      <c r="L111" s="84"/>
      <c r="M111" s="84"/>
      <c r="N111" s="56"/>
      <c r="O111" s="56"/>
      <c r="P111" s="56">
        <v>125</v>
      </c>
      <c r="Q111" s="84"/>
      <c r="R111" s="230"/>
      <c r="T111" s="295">
        <v>125</v>
      </c>
      <c r="U111" s="295"/>
    </row>
    <row r="112" spans="1:29" ht="15.75" outlineLevel="1" x14ac:dyDescent="0.2">
      <c r="A112" s="162">
        <v>16</v>
      </c>
      <c r="B112" s="225" t="s">
        <v>235</v>
      </c>
      <c r="C112" s="161" t="s">
        <v>77</v>
      </c>
      <c r="D112" s="69" t="s">
        <v>175</v>
      </c>
      <c r="E112" s="54" t="s">
        <v>176</v>
      </c>
      <c r="F112" s="176" t="str">
        <f t="shared" si="17"/>
        <v>Guntars Beisons</v>
      </c>
      <c r="G112" s="265" t="s">
        <v>150</v>
      </c>
      <c r="H112" s="113">
        <f t="shared" si="16"/>
        <v>116</v>
      </c>
      <c r="I112" s="63">
        <f t="shared" si="14"/>
        <v>116</v>
      </c>
      <c r="J112" s="144"/>
      <c r="K112" s="273"/>
      <c r="L112" s="84">
        <v>116</v>
      </c>
      <c r="M112" s="84"/>
      <c r="N112" s="56"/>
      <c r="O112" s="56"/>
      <c r="P112" s="56"/>
      <c r="Q112" s="84"/>
      <c r="R112" s="230"/>
      <c r="T112" s="295">
        <v>116</v>
      </c>
      <c r="U112" s="295"/>
    </row>
    <row r="113" spans="1:21" ht="16.5" outlineLevel="1" thickBot="1" x14ac:dyDescent="0.25">
      <c r="A113" s="163">
        <v>17</v>
      </c>
      <c r="B113" s="226" t="s">
        <v>235</v>
      </c>
      <c r="C113" s="161" t="s">
        <v>77</v>
      </c>
      <c r="D113" s="70" t="s">
        <v>125</v>
      </c>
      <c r="E113" s="59" t="s">
        <v>126</v>
      </c>
      <c r="F113" s="179" t="str">
        <f t="shared" si="17"/>
        <v>Ģirts Ķebers</v>
      </c>
      <c r="G113" s="266" t="s">
        <v>55</v>
      </c>
      <c r="H113" s="114">
        <f t="shared" si="16"/>
        <v>93</v>
      </c>
      <c r="I113" s="63">
        <f t="shared" si="14"/>
        <v>93</v>
      </c>
      <c r="J113" s="145"/>
      <c r="K113" s="275"/>
      <c r="L113" s="85"/>
      <c r="M113" s="85"/>
      <c r="N113" s="61">
        <v>93</v>
      </c>
      <c r="O113" s="61"/>
      <c r="P113" s="61"/>
      <c r="Q113" s="109"/>
      <c r="R113" s="236"/>
      <c r="T113" s="313">
        <v>93</v>
      </c>
      <c r="U113" s="313"/>
    </row>
  </sheetData>
  <sortState ref="B96:T112">
    <sortCondition descending="1" ref="H96:H112"/>
  </sortState>
  <phoneticPr fontId="0" type="noConversion"/>
  <conditionalFormatting sqref="E97:F97 E8:F15">
    <cfRule type="expression" dxfId="4" priority="14" stopIfTrue="1">
      <formula>#REF!=2</formula>
    </cfRule>
  </conditionalFormatting>
  <conditionalFormatting sqref="G8:G15 X45:X46 X15:X43 G97:G98 G100:G108">
    <cfRule type="cellIs" dxfId="3" priority="15" stopIfTrue="1" operator="lessThan">
      <formula>1</formula>
    </cfRule>
  </conditionalFormatting>
  <conditionalFormatting sqref="E98:F98 E100:F108">
    <cfRule type="expression" dxfId="2" priority="7" stopIfTrue="1">
      <formula>#REF!=2</formula>
    </cfRule>
  </conditionalFormatting>
  <conditionalFormatting sqref="G99">
    <cfRule type="cellIs" dxfId="1" priority="2" stopIfTrue="1" operator="lessThan">
      <formula>1</formula>
    </cfRule>
  </conditionalFormatting>
  <conditionalFormatting sqref="E99:F99">
    <cfRule type="expression" dxfId="0" priority="1" stopIfTrue="1">
      <formula>#REF!=2</formula>
    </cfRule>
  </conditionalFormatting>
  <pageMargins left="0.9055118110236221" right="0.27559055118110237" top="0.39370078740157483" bottom="0.11811023622047245" header="0.11811023622047245" footer="0.19685039370078741"/>
  <pageSetup paperSize="9" scale="79" fitToHeight="2" orientation="portrait" horizontalDpi="300" r:id="rId1"/>
  <headerFooter alignWithMargins="0">
    <oddHeader>&amp;L&amp;P / &amp;N&amp;C&amp;F&amp;R &amp;D / &amp;T</oddHeader>
  </headerFooter>
  <rowBreaks count="1" manualBreakCount="1">
    <brk id="59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50"/>
  <sheetViews>
    <sheetView view="pageBreakPreview" zoomScaleNormal="100" zoomScaleSheetLayoutView="100" workbookViewId="0">
      <selection activeCell="AA20" sqref="Z20:AA20"/>
    </sheetView>
  </sheetViews>
  <sheetFormatPr defaultRowHeight="12.75" outlineLevelCol="1" x14ac:dyDescent="0.2"/>
  <cols>
    <col min="1" max="1" width="6" customWidth="1"/>
    <col min="3" max="3" width="10.7109375" hidden="1" customWidth="1"/>
    <col min="4" max="4" width="20.140625" customWidth="1"/>
    <col min="5" max="5" width="14.140625" customWidth="1"/>
    <col min="9" max="10" width="18.5703125" hidden="1" customWidth="1" outlineLevel="1"/>
    <col min="11" max="12" width="8.85546875" style="207" hidden="1" customWidth="1" outlineLevel="1"/>
    <col min="13" max="13" width="2.7109375" style="207" hidden="1" customWidth="1" outlineLevel="1"/>
    <col min="14" max="14" width="11.7109375" style="207" hidden="1" customWidth="1" outlineLevel="1"/>
    <col min="15" max="15" width="8.85546875" style="207" hidden="1" customWidth="1" outlineLevel="1"/>
    <col min="16" max="16" width="19.7109375" style="183" hidden="1" customWidth="1" outlineLevel="1"/>
    <col min="17" max="17" width="18.5703125" style="183" hidden="1" customWidth="1" outlineLevel="1"/>
    <col min="18" max="18" width="18.7109375" style="183" hidden="1" customWidth="1" outlineLevel="1"/>
    <col min="19" max="20" width="8.85546875" style="183" hidden="1" customWidth="1" outlineLevel="1"/>
    <col min="21" max="21" width="18.5703125" style="183" hidden="1" customWidth="1" outlineLevel="1"/>
    <col min="22" max="22" width="9.140625" hidden="1" customWidth="1" outlineLevel="1"/>
    <col min="23" max="23" width="9.140625" collapsed="1"/>
  </cols>
  <sheetData>
    <row r="1" spans="1:22" ht="18.75" thickBot="1" x14ac:dyDescent="0.25">
      <c r="A1" s="336" t="s">
        <v>185</v>
      </c>
      <c r="B1" s="337"/>
      <c r="C1" s="337"/>
      <c r="D1" s="337"/>
      <c r="E1" s="337"/>
      <c r="F1" s="338"/>
      <c r="G1" s="338"/>
      <c r="H1" s="209"/>
      <c r="K1" s="344" t="s">
        <v>241</v>
      </c>
      <c r="L1" s="345"/>
      <c r="M1" s="345"/>
      <c r="N1" s="345"/>
      <c r="O1" s="346"/>
    </row>
    <row r="2" spans="1:22" x14ac:dyDescent="0.2">
      <c r="A2" s="339" t="s">
        <v>79</v>
      </c>
      <c r="B2" s="340"/>
      <c r="C2" s="340"/>
      <c r="D2" s="340"/>
      <c r="E2" s="340"/>
      <c r="F2" s="341"/>
      <c r="G2" s="341"/>
      <c r="H2" s="209"/>
      <c r="K2" s="347" t="s">
        <v>242</v>
      </c>
      <c r="L2" s="348"/>
      <c r="M2" s="184"/>
      <c r="N2" s="348" t="s">
        <v>243</v>
      </c>
      <c r="O2" s="349"/>
    </row>
    <row r="3" spans="1:22" ht="18" x14ac:dyDescent="0.2">
      <c r="A3" s="342" t="s">
        <v>19</v>
      </c>
      <c r="B3" s="342"/>
      <c r="C3" s="342"/>
      <c r="D3" s="342"/>
      <c r="E3" s="342"/>
      <c r="F3" s="342"/>
      <c r="G3" s="342"/>
      <c r="H3" s="146"/>
      <c r="K3" s="347" t="s">
        <v>244</v>
      </c>
      <c r="L3" s="348"/>
      <c r="M3" s="184"/>
      <c r="N3" s="348" t="s">
        <v>245</v>
      </c>
      <c r="O3" s="349"/>
      <c r="P3" s="208" t="s">
        <v>253</v>
      </c>
      <c r="Q3" s="208" t="s">
        <v>253</v>
      </c>
      <c r="R3" s="208" t="s">
        <v>253</v>
      </c>
      <c r="S3" s="208" t="s">
        <v>253</v>
      </c>
      <c r="T3" s="208" t="s">
        <v>253</v>
      </c>
      <c r="U3" s="208" t="s">
        <v>253</v>
      </c>
    </row>
    <row r="4" spans="1:22" ht="25.5" x14ac:dyDescent="0.2">
      <c r="A4" s="3" t="s">
        <v>23</v>
      </c>
      <c r="B4" s="6" t="s">
        <v>56</v>
      </c>
      <c r="C4" s="3" t="s">
        <v>17</v>
      </c>
      <c r="D4" s="3" t="s">
        <v>237</v>
      </c>
      <c r="E4" s="3" t="s">
        <v>4</v>
      </c>
      <c r="F4" s="7" t="s">
        <v>22</v>
      </c>
      <c r="G4" s="7" t="s">
        <v>21</v>
      </c>
      <c r="H4" s="210"/>
      <c r="I4" s="213" t="s">
        <v>254</v>
      </c>
      <c r="J4" s="213" t="s">
        <v>255</v>
      </c>
      <c r="K4" s="347" t="s">
        <v>246</v>
      </c>
      <c r="L4" s="348"/>
      <c r="M4" s="184"/>
      <c r="N4" s="348" t="s">
        <v>247</v>
      </c>
      <c r="O4" s="349"/>
      <c r="P4" s="185" t="s">
        <v>235</v>
      </c>
      <c r="Q4" s="185" t="s">
        <v>234</v>
      </c>
      <c r="R4" s="185" t="s">
        <v>248</v>
      </c>
      <c r="S4" s="185" t="s">
        <v>249</v>
      </c>
      <c r="T4" s="185"/>
      <c r="U4" s="185" t="s">
        <v>250</v>
      </c>
    </row>
    <row r="5" spans="1:22" x14ac:dyDescent="0.2">
      <c r="A5" s="4">
        <v>1</v>
      </c>
      <c r="B5" s="8">
        <f t="shared" ref="B5:B10" si="0">SUM(F5:G5)</f>
        <v>250</v>
      </c>
      <c r="C5" s="17"/>
      <c r="D5" s="137" t="s">
        <v>189</v>
      </c>
      <c r="E5" s="4" t="s">
        <v>26</v>
      </c>
      <c r="F5" s="18">
        <v>30</v>
      </c>
      <c r="G5" s="19">
        <v>220</v>
      </c>
      <c r="H5" s="211"/>
      <c r="K5" s="186" t="s">
        <v>251</v>
      </c>
      <c r="L5" s="187" t="s">
        <v>252</v>
      </c>
      <c r="M5" s="188"/>
      <c r="N5" s="187" t="s">
        <v>251</v>
      </c>
      <c r="O5" s="189" t="s">
        <v>252</v>
      </c>
      <c r="P5" s="185"/>
      <c r="Q5" s="185"/>
      <c r="R5" s="185"/>
      <c r="S5" s="185"/>
      <c r="T5" s="185"/>
      <c r="U5" s="185"/>
    </row>
    <row r="6" spans="1:22" x14ac:dyDescent="0.2">
      <c r="A6" s="4">
        <v>2</v>
      </c>
      <c r="B6" s="8">
        <f t="shared" si="0"/>
        <v>214</v>
      </c>
      <c r="C6" s="17"/>
      <c r="D6" s="137" t="s">
        <v>191</v>
      </c>
      <c r="E6" s="4" t="s">
        <v>55</v>
      </c>
      <c r="F6" s="18">
        <v>25</v>
      </c>
      <c r="G6" s="19">
        <v>189</v>
      </c>
      <c r="H6" s="211"/>
      <c r="I6" t="s">
        <v>186</v>
      </c>
      <c r="J6" t="s">
        <v>189</v>
      </c>
      <c r="K6" s="186">
        <v>1</v>
      </c>
      <c r="L6" s="190">
        <v>30</v>
      </c>
      <c r="M6" s="191"/>
      <c r="N6" s="192">
        <v>1</v>
      </c>
      <c r="O6" s="193">
        <v>220</v>
      </c>
      <c r="P6" s="194" t="s">
        <v>193</v>
      </c>
      <c r="Q6" s="195" t="s">
        <v>189</v>
      </c>
      <c r="R6" s="195" t="s">
        <v>186</v>
      </c>
      <c r="S6" s="183" t="s">
        <v>214</v>
      </c>
      <c r="U6" s="196" t="s">
        <v>197</v>
      </c>
      <c r="V6" s="280">
        <f>O6+L6</f>
        <v>250</v>
      </c>
    </row>
    <row r="7" spans="1:22" x14ac:dyDescent="0.2">
      <c r="A7" s="4">
        <v>3</v>
      </c>
      <c r="B7" s="8">
        <f t="shared" si="0"/>
        <v>187</v>
      </c>
      <c r="C7" s="17"/>
      <c r="D7" s="137" t="s">
        <v>198</v>
      </c>
      <c r="E7" s="4" t="s">
        <v>26</v>
      </c>
      <c r="F7" s="18">
        <v>22</v>
      </c>
      <c r="G7" s="19">
        <v>165</v>
      </c>
      <c r="H7" s="211"/>
      <c r="I7" t="s">
        <v>187</v>
      </c>
      <c r="J7" t="s">
        <v>191</v>
      </c>
      <c r="K7" s="186">
        <v>2</v>
      </c>
      <c r="L7" s="190">
        <v>25</v>
      </c>
      <c r="M7" s="191"/>
      <c r="N7" s="192">
        <v>2</v>
      </c>
      <c r="O7" s="193">
        <v>189</v>
      </c>
      <c r="P7" s="194" t="s">
        <v>186</v>
      </c>
      <c r="Q7" s="194" t="s">
        <v>191</v>
      </c>
      <c r="R7" s="183" t="s">
        <v>218</v>
      </c>
      <c r="U7" s="208" t="s">
        <v>199</v>
      </c>
      <c r="V7" s="280">
        <f t="shared" ref="V7:V13" si="1">O7+L7</f>
        <v>214</v>
      </c>
    </row>
    <row r="8" spans="1:22" x14ac:dyDescent="0.2">
      <c r="A8" s="4">
        <v>4</v>
      </c>
      <c r="B8" s="8">
        <f t="shared" si="0"/>
        <v>167</v>
      </c>
      <c r="C8" s="17"/>
      <c r="D8" s="137" t="s">
        <v>210</v>
      </c>
      <c r="E8" s="4" t="s">
        <v>55</v>
      </c>
      <c r="F8" s="18">
        <v>20</v>
      </c>
      <c r="G8" s="19">
        <v>147</v>
      </c>
      <c r="H8" s="211"/>
      <c r="I8" t="s">
        <v>188</v>
      </c>
      <c r="J8" t="s">
        <v>198</v>
      </c>
      <c r="K8" s="186">
        <v>3</v>
      </c>
      <c r="L8" s="190">
        <v>22</v>
      </c>
      <c r="M8" s="191"/>
      <c r="N8" s="192">
        <v>3</v>
      </c>
      <c r="O8" s="193">
        <v>165</v>
      </c>
      <c r="P8" s="194" t="s">
        <v>195</v>
      </c>
      <c r="Q8" s="194" t="s">
        <v>198</v>
      </c>
      <c r="R8" s="183" t="s">
        <v>220</v>
      </c>
      <c r="S8" s="197"/>
      <c r="T8" s="197"/>
      <c r="U8" s="208" t="s">
        <v>200</v>
      </c>
      <c r="V8" s="280">
        <f t="shared" si="1"/>
        <v>187</v>
      </c>
    </row>
    <row r="9" spans="1:22" x14ac:dyDescent="0.2">
      <c r="A9" s="4">
        <v>5</v>
      </c>
      <c r="B9" s="8">
        <f t="shared" si="0"/>
        <v>150</v>
      </c>
      <c r="C9" s="17"/>
      <c r="D9" s="137" t="s">
        <v>211</v>
      </c>
      <c r="E9" s="4" t="s">
        <v>26</v>
      </c>
      <c r="F9" s="18">
        <v>18</v>
      </c>
      <c r="G9" s="19">
        <v>132</v>
      </c>
      <c r="H9" s="211"/>
      <c r="I9" t="s">
        <v>190</v>
      </c>
      <c r="J9" t="s">
        <v>210</v>
      </c>
      <c r="K9" s="186">
        <v>4</v>
      </c>
      <c r="L9" s="190">
        <v>20</v>
      </c>
      <c r="M9" s="191"/>
      <c r="N9" s="192">
        <v>4</v>
      </c>
      <c r="O9" s="193">
        <v>147</v>
      </c>
      <c r="P9" s="194" t="s">
        <v>188</v>
      </c>
      <c r="Q9" s="183" t="s">
        <v>210</v>
      </c>
      <c r="R9" s="183" t="s">
        <v>221</v>
      </c>
      <c r="U9" s="208" t="s">
        <v>203</v>
      </c>
      <c r="V9" s="280">
        <f t="shared" si="1"/>
        <v>167</v>
      </c>
    </row>
    <row r="10" spans="1:22" x14ac:dyDescent="0.2">
      <c r="A10" s="4">
        <v>6</v>
      </c>
      <c r="B10" s="8">
        <f t="shared" si="0"/>
        <v>136</v>
      </c>
      <c r="C10" s="17"/>
      <c r="D10" s="137" t="s">
        <v>214</v>
      </c>
      <c r="E10" s="4" t="s">
        <v>1</v>
      </c>
      <c r="F10" s="18">
        <v>16</v>
      </c>
      <c r="G10" s="19">
        <v>120</v>
      </c>
      <c r="H10" s="211"/>
      <c r="I10" t="s">
        <v>192</v>
      </c>
      <c r="J10" t="s">
        <v>211</v>
      </c>
      <c r="K10" s="186">
        <v>5</v>
      </c>
      <c r="L10" s="190">
        <v>18</v>
      </c>
      <c r="M10" s="191"/>
      <c r="N10" s="192">
        <v>5</v>
      </c>
      <c r="O10" s="193">
        <v>132</v>
      </c>
      <c r="P10" s="194" t="s">
        <v>192</v>
      </c>
      <c r="Q10" s="183" t="s">
        <v>211</v>
      </c>
      <c r="U10" s="208" t="s">
        <v>206</v>
      </c>
      <c r="V10" s="280">
        <f t="shared" si="1"/>
        <v>150</v>
      </c>
    </row>
    <row r="11" spans="1:22" ht="18" x14ac:dyDescent="0.2">
      <c r="A11" s="343" t="s">
        <v>18</v>
      </c>
      <c r="B11" s="343"/>
      <c r="C11" s="343"/>
      <c r="D11" s="343"/>
      <c r="E11" s="343"/>
      <c r="F11" s="343"/>
      <c r="G11" s="343"/>
      <c r="H11" s="146"/>
      <c r="I11" t="s">
        <v>193</v>
      </c>
      <c r="J11" t="s">
        <v>214</v>
      </c>
      <c r="K11" s="186">
        <v>6</v>
      </c>
      <c r="L11" s="190">
        <v>16</v>
      </c>
      <c r="M11" s="191"/>
      <c r="N11" s="192">
        <v>6</v>
      </c>
      <c r="O11" s="193">
        <v>120</v>
      </c>
      <c r="P11" s="195" t="s">
        <v>187</v>
      </c>
      <c r="Q11" s="183" t="s">
        <v>214</v>
      </c>
      <c r="U11" s="208" t="s">
        <v>208</v>
      </c>
      <c r="V11" s="280">
        <f t="shared" si="1"/>
        <v>136</v>
      </c>
    </row>
    <row r="12" spans="1:22" ht="25.5" x14ac:dyDescent="0.2">
      <c r="A12" s="3" t="s">
        <v>23</v>
      </c>
      <c r="B12" s="6" t="s">
        <v>56</v>
      </c>
      <c r="C12" s="3" t="s">
        <v>17</v>
      </c>
      <c r="D12" s="3" t="s">
        <v>20</v>
      </c>
      <c r="E12" s="3" t="s">
        <v>4</v>
      </c>
      <c r="F12" s="7" t="s">
        <v>22</v>
      </c>
      <c r="G12" s="7" t="s">
        <v>21</v>
      </c>
      <c r="H12" s="210"/>
      <c r="I12" t="s">
        <v>194</v>
      </c>
      <c r="K12" s="186">
        <v>7</v>
      </c>
      <c r="L12" s="190">
        <v>15</v>
      </c>
      <c r="M12" s="191"/>
      <c r="N12" s="192">
        <v>7</v>
      </c>
      <c r="O12" s="193">
        <v>110</v>
      </c>
      <c r="P12" s="195" t="s">
        <v>194</v>
      </c>
      <c r="R12" s="185"/>
      <c r="U12" s="208" t="s">
        <v>209</v>
      </c>
      <c r="V12" s="280">
        <f t="shared" si="1"/>
        <v>125</v>
      </c>
    </row>
    <row r="13" spans="1:22" x14ac:dyDescent="0.2">
      <c r="A13" s="4">
        <v>1</v>
      </c>
      <c r="B13" s="8">
        <f t="shared" ref="B13:B41" si="2">SUM(F13:G13)</f>
        <v>245</v>
      </c>
      <c r="C13" s="17"/>
      <c r="D13" s="137" t="s">
        <v>186</v>
      </c>
      <c r="E13" s="4" t="s">
        <v>26</v>
      </c>
      <c r="F13" s="18">
        <v>25</v>
      </c>
      <c r="G13" s="11">
        <v>220</v>
      </c>
      <c r="H13" s="212"/>
      <c r="I13" t="s">
        <v>195</v>
      </c>
      <c r="K13" s="186">
        <v>8</v>
      </c>
      <c r="L13" s="190">
        <v>14</v>
      </c>
      <c r="M13" s="191"/>
      <c r="N13" s="192">
        <v>8</v>
      </c>
      <c r="O13" s="193">
        <v>102</v>
      </c>
      <c r="P13" s="194" t="s">
        <v>190</v>
      </c>
      <c r="Q13" s="198"/>
      <c r="R13" s="185"/>
      <c r="S13" s="185"/>
      <c r="T13" s="185"/>
      <c r="U13" s="196" t="s">
        <v>217</v>
      </c>
      <c r="V13" s="280">
        <f t="shared" si="1"/>
        <v>116</v>
      </c>
    </row>
    <row r="14" spans="1:22" x14ac:dyDescent="0.2">
      <c r="A14" s="4">
        <v>2</v>
      </c>
      <c r="B14" s="8">
        <f t="shared" si="2"/>
        <v>205</v>
      </c>
      <c r="C14" s="17"/>
      <c r="D14" s="137" t="s">
        <v>187</v>
      </c>
      <c r="E14" s="4" t="s">
        <v>26</v>
      </c>
      <c r="F14" s="18">
        <v>16</v>
      </c>
      <c r="G14" s="11">
        <v>189</v>
      </c>
      <c r="H14" s="212"/>
      <c r="I14" t="s">
        <v>196</v>
      </c>
      <c r="K14" s="186">
        <v>9</v>
      </c>
      <c r="L14" s="190">
        <v>13</v>
      </c>
      <c r="M14" s="191"/>
      <c r="N14" s="192">
        <v>9</v>
      </c>
      <c r="O14" s="193">
        <v>94</v>
      </c>
      <c r="P14" s="194" t="s">
        <v>197</v>
      </c>
      <c r="Q14" s="185"/>
      <c r="S14" s="185"/>
      <c r="T14" s="185"/>
      <c r="U14" s="185"/>
    </row>
    <row r="15" spans="1:22" x14ac:dyDescent="0.2">
      <c r="A15" s="4">
        <v>3</v>
      </c>
      <c r="B15" s="8">
        <f t="shared" si="2"/>
        <v>185</v>
      </c>
      <c r="C15" s="17"/>
      <c r="D15" s="137" t="s">
        <v>188</v>
      </c>
      <c r="E15" s="4" t="s">
        <v>26</v>
      </c>
      <c r="F15" s="18">
        <v>20</v>
      </c>
      <c r="G15" s="19">
        <v>165</v>
      </c>
      <c r="H15" s="211"/>
      <c r="I15" t="s">
        <v>197</v>
      </c>
      <c r="K15" s="186">
        <v>10</v>
      </c>
      <c r="L15" s="190">
        <v>12</v>
      </c>
      <c r="M15" s="191"/>
      <c r="N15" s="192">
        <v>10</v>
      </c>
      <c r="O15" s="193">
        <v>88</v>
      </c>
      <c r="P15" s="194" t="s">
        <v>196</v>
      </c>
    </row>
    <row r="16" spans="1:22" x14ac:dyDescent="0.2">
      <c r="A16" s="4">
        <v>4</v>
      </c>
      <c r="B16" s="8">
        <f t="shared" si="2"/>
        <v>161</v>
      </c>
      <c r="C16" s="17"/>
      <c r="D16" s="137" t="s">
        <v>190</v>
      </c>
      <c r="E16" s="4" t="s">
        <v>55</v>
      </c>
      <c r="F16" s="18">
        <v>14</v>
      </c>
      <c r="G16" s="19">
        <v>147</v>
      </c>
      <c r="H16" s="211"/>
      <c r="I16" t="s">
        <v>199</v>
      </c>
      <c r="K16" s="186">
        <v>11</v>
      </c>
      <c r="L16" s="190">
        <v>11</v>
      </c>
      <c r="M16" s="191"/>
      <c r="N16" s="192">
        <v>11</v>
      </c>
      <c r="O16" s="193">
        <v>83</v>
      </c>
      <c r="P16" s="194" t="s">
        <v>202</v>
      </c>
    </row>
    <row r="17" spans="1:16" x14ac:dyDescent="0.2">
      <c r="A17" s="4">
        <v>5</v>
      </c>
      <c r="B17" s="8">
        <f t="shared" si="2"/>
        <v>150</v>
      </c>
      <c r="C17" s="17"/>
      <c r="D17" s="137" t="s">
        <v>192</v>
      </c>
      <c r="E17" s="4" t="s">
        <v>1</v>
      </c>
      <c r="F17" s="18">
        <v>18</v>
      </c>
      <c r="G17" s="11">
        <v>132</v>
      </c>
      <c r="H17" s="212"/>
      <c r="I17" t="s">
        <v>200</v>
      </c>
      <c r="K17" s="186">
        <v>12</v>
      </c>
      <c r="L17" s="190">
        <v>10</v>
      </c>
      <c r="M17" s="191"/>
      <c r="N17" s="192">
        <v>12</v>
      </c>
      <c r="O17" s="193">
        <v>78</v>
      </c>
      <c r="P17" s="194" t="s">
        <v>200</v>
      </c>
    </row>
    <row r="18" spans="1:16" x14ac:dyDescent="0.2">
      <c r="A18" s="4">
        <v>6</v>
      </c>
      <c r="B18" s="8">
        <f t="shared" si="2"/>
        <v>150</v>
      </c>
      <c r="C18" s="17"/>
      <c r="D18" s="137" t="s">
        <v>193</v>
      </c>
      <c r="E18" s="4" t="s">
        <v>26</v>
      </c>
      <c r="F18" s="18">
        <v>30</v>
      </c>
      <c r="G18" s="19">
        <v>120</v>
      </c>
      <c r="H18" s="211"/>
      <c r="I18" t="s">
        <v>201</v>
      </c>
      <c r="K18" s="199"/>
      <c r="L18" s="200"/>
      <c r="M18" s="201"/>
      <c r="N18" s="192">
        <v>13</v>
      </c>
      <c r="O18" s="193">
        <v>83</v>
      </c>
    </row>
    <row r="19" spans="1:16" x14ac:dyDescent="0.2">
      <c r="A19" s="4">
        <v>7</v>
      </c>
      <c r="B19" s="8">
        <f t="shared" si="2"/>
        <v>125</v>
      </c>
      <c r="C19" s="17"/>
      <c r="D19" s="137" t="s">
        <v>194</v>
      </c>
      <c r="E19" s="4" t="s">
        <v>55</v>
      </c>
      <c r="F19" s="18">
        <v>15</v>
      </c>
      <c r="G19" s="11">
        <v>110</v>
      </c>
      <c r="H19" s="212"/>
      <c r="I19" t="s">
        <v>202</v>
      </c>
      <c r="K19" s="199"/>
      <c r="L19" s="200"/>
      <c r="M19" s="201"/>
      <c r="N19" s="192">
        <v>14</v>
      </c>
      <c r="O19" s="193">
        <v>79</v>
      </c>
    </row>
    <row r="20" spans="1:16" x14ac:dyDescent="0.2">
      <c r="A20" s="4">
        <v>8</v>
      </c>
      <c r="B20" s="8">
        <f t="shared" si="2"/>
        <v>124</v>
      </c>
      <c r="C20" s="17"/>
      <c r="D20" s="137" t="s">
        <v>195</v>
      </c>
      <c r="E20" s="4" t="s">
        <v>26</v>
      </c>
      <c r="F20" s="18">
        <v>22</v>
      </c>
      <c r="G20" s="11">
        <v>102</v>
      </c>
      <c r="H20" s="212"/>
      <c r="I20" t="s">
        <v>203</v>
      </c>
      <c r="K20" s="199"/>
      <c r="L20" s="200"/>
      <c r="M20" s="201"/>
      <c r="N20" s="192">
        <v>15</v>
      </c>
      <c r="O20" s="193">
        <v>75</v>
      </c>
    </row>
    <row r="21" spans="1:16" x14ac:dyDescent="0.2">
      <c r="A21" s="4">
        <v>9</v>
      </c>
      <c r="B21" s="8">
        <f t="shared" si="2"/>
        <v>106</v>
      </c>
      <c r="C21" s="17"/>
      <c r="D21" s="137" t="s">
        <v>196</v>
      </c>
      <c r="E21" s="4" t="s">
        <v>26</v>
      </c>
      <c r="F21" s="18">
        <v>12</v>
      </c>
      <c r="G21" s="19">
        <v>94</v>
      </c>
      <c r="H21" s="211"/>
      <c r="I21" t="s">
        <v>204</v>
      </c>
      <c r="K21" s="199"/>
      <c r="L21" s="200"/>
      <c r="M21" s="201"/>
      <c r="N21" s="192">
        <v>16</v>
      </c>
      <c r="O21" s="193">
        <v>71</v>
      </c>
    </row>
    <row r="22" spans="1:16" x14ac:dyDescent="0.2">
      <c r="A22" s="4">
        <v>10</v>
      </c>
      <c r="B22" s="8">
        <f t="shared" si="2"/>
        <v>101</v>
      </c>
      <c r="C22" s="17"/>
      <c r="D22" s="137" t="s">
        <v>197</v>
      </c>
      <c r="E22" s="4" t="s">
        <v>1</v>
      </c>
      <c r="F22" s="18">
        <v>13</v>
      </c>
      <c r="G22" s="11">
        <v>88</v>
      </c>
      <c r="H22" s="212"/>
      <c r="I22" t="s">
        <v>205</v>
      </c>
      <c r="K22" s="199"/>
      <c r="L22" s="200"/>
      <c r="M22" s="201"/>
      <c r="N22" s="192">
        <v>17</v>
      </c>
      <c r="O22" s="193">
        <v>68</v>
      </c>
    </row>
    <row r="23" spans="1:16" x14ac:dyDescent="0.2">
      <c r="A23" s="4">
        <v>11</v>
      </c>
      <c r="B23" s="8">
        <f t="shared" si="2"/>
        <v>83</v>
      </c>
      <c r="C23" s="17"/>
      <c r="D23" s="137" t="s">
        <v>199</v>
      </c>
      <c r="E23" s="4" t="s">
        <v>55</v>
      </c>
      <c r="F23" s="18"/>
      <c r="G23" s="19">
        <v>83</v>
      </c>
      <c r="H23" s="211"/>
      <c r="I23" t="s">
        <v>206</v>
      </c>
      <c r="K23" s="199"/>
      <c r="L23" s="200"/>
      <c r="M23" s="201"/>
      <c r="N23" s="192">
        <v>18</v>
      </c>
      <c r="O23" s="193">
        <v>65</v>
      </c>
    </row>
    <row r="24" spans="1:16" x14ac:dyDescent="0.2">
      <c r="A24" s="4">
        <v>12</v>
      </c>
      <c r="B24" s="8">
        <f t="shared" si="2"/>
        <v>88</v>
      </c>
      <c r="C24" s="17"/>
      <c r="D24" s="137" t="s">
        <v>200</v>
      </c>
      <c r="E24" s="4" t="s">
        <v>1</v>
      </c>
      <c r="F24" s="18">
        <v>10</v>
      </c>
      <c r="G24" s="11">
        <v>78</v>
      </c>
      <c r="H24" s="212"/>
      <c r="I24" t="s">
        <v>208</v>
      </c>
      <c r="K24" s="199"/>
      <c r="L24" s="200"/>
      <c r="M24" s="201"/>
      <c r="N24" s="192">
        <v>19</v>
      </c>
      <c r="O24" s="193">
        <v>62</v>
      </c>
    </row>
    <row r="25" spans="1:16" x14ac:dyDescent="0.2">
      <c r="A25" s="4">
        <v>13</v>
      </c>
      <c r="B25" s="8">
        <f t="shared" si="2"/>
        <v>83</v>
      </c>
      <c r="C25" s="17"/>
      <c r="D25" s="137" t="s">
        <v>201</v>
      </c>
      <c r="E25" s="4" t="s">
        <v>26</v>
      </c>
      <c r="F25" s="18"/>
      <c r="G25" s="11">
        <v>83</v>
      </c>
      <c r="H25" s="212"/>
      <c r="I25" t="s">
        <v>209</v>
      </c>
      <c r="K25" s="199"/>
      <c r="L25" s="200"/>
      <c r="M25" s="201"/>
      <c r="N25" s="192">
        <v>20</v>
      </c>
      <c r="O25" s="193">
        <v>60</v>
      </c>
    </row>
    <row r="26" spans="1:16" x14ac:dyDescent="0.2">
      <c r="A26" s="4">
        <v>14</v>
      </c>
      <c r="B26" s="8">
        <f t="shared" si="2"/>
        <v>90</v>
      </c>
      <c r="C26" s="17"/>
      <c r="D26" s="137" t="s">
        <v>202</v>
      </c>
      <c r="E26" s="4" t="s">
        <v>55</v>
      </c>
      <c r="F26" s="18">
        <v>11</v>
      </c>
      <c r="G26" s="19">
        <v>79</v>
      </c>
      <c r="H26" s="211"/>
      <c r="I26" t="s">
        <v>212</v>
      </c>
      <c r="K26" s="199"/>
      <c r="L26" s="200"/>
      <c r="M26" s="201"/>
      <c r="N26" s="192">
        <v>21</v>
      </c>
      <c r="O26" s="193">
        <v>58</v>
      </c>
    </row>
    <row r="27" spans="1:16" x14ac:dyDescent="0.2">
      <c r="A27" s="4">
        <v>15</v>
      </c>
      <c r="B27" s="8">
        <f t="shared" si="2"/>
        <v>75</v>
      </c>
      <c r="C27" s="17"/>
      <c r="D27" s="137" t="s">
        <v>203</v>
      </c>
      <c r="E27" s="4" t="s">
        <v>55</v>
      </c>
      <c r="F27" s="18"/>
      <c r="G27" s="11">
        <v>75</v>
      </c>
      <c r="H27" s="212"/>
      <c r="I27" t="s">
        <v>213</v>
      </c>
      <c r="K27" s="199"/>
      <c r="L27" s="200"/>
      <c r="M27" s="201"/>
      <c r="N27" s="192">
        <v>22</v>
      </c>
      <c r="O27" s="193">
        <v>56</v>
      </c>
    </row>
    <row r="28" spans="1:16" x14ac:dyDescent="0.2">
      <c r="A28" s="4">
        <v>16</v>
      </c>
      <c r="B28" s="8">
        <f t="shared" si="2"/>
        <v>71</v>
      </c>
      <c r="C28" s="17"/>
      <c r="D28" s="137" t="s">
        <v>204</v>
      </c>
      <c r="E28" s="4" t="s">
        <v>55</v>
      </c>
      <c r="F28" s="18"/>
      <c r="G28" s="11">
        <v>71</v>
      </c>
      <c r="H28" s="212"/>
      <c r="I28" t="s">
        <v>215</v>
      </c>
      <c r="K28" s="199"/>
      <c r="L28" s="200"/>
      <c r="M28" s="201"/>
      <c r="N28" s="192">
        <v>23</v>
      </c>
      <c r="O28" s="193">
        <v>54</v>
      </c>
    </row>
    <row r="29" spans="1:16" x14ac:dyDescent="0.2">
      <c r="A29" s="4">
        <v>17</v>
      </c>
      <c r="B29" s="8">
        <f t="shared" si="2"/>
        <v>68</v>
      </c>
      <c r="C29" s="17"/>
      <c r="D29" s="137" t="s">
        <v>205</v>
      </c>
      <c r="E29" s="4" t="s">
        <v>26</v>
      </c>
      <c r="F29" s="18"/>
      <c r="G29" s="11">
        <v>68</v>
      </c>
      <c r="H29" s="212"/>
      <c r="I29" t="s">
        <v>216</v>
      </c>
      <c r="K29" s="199"/>
      <c r="L29" s="200"/>
      <c r="M29" s="201"/>
      <c r="N29" s="192">
        <v>24</v>
      </c>
      <c r="O29" s="193">
        <v>52</v>
      </c>
    </row>
    <row r="30" spans="1:16" x14ac:dyDescent="0.2">
      <c r="A30" s="4">
        <v>18</v>
      </c>
      <c r="B30" s="8">
        <f t="shared" si="2"/>
        <v>65</v>
      </c>
      <c r="C30" s="17"/>
      <c r="D30" s="137" t="s">
        <v>206</v>
      </c>
      <c r="E30" s="4" t="s">
        <v>207</v>
      </c>
      <c r="F30" s="18"/>
      <c r="G30" s="11">
        <v>65</v>
      </c>
      <c r="H30" s="212"/>
      <c r="I30" t="s">
        <v>217</v>
      </c>
      <c r="K30" s="199"/>
      <c r="L30" s="200"/>
      <c r="M30" s="201"/>
      <c r="N30" s="192">
        <v>25</v>
      </c>
      <c r="O30" s="193">
        <v>50</v>
      </c>
    </row>
    <row r="31" spans="1:16" x14ac:dyDescent="0.2">
      <c r="A31" s="4">
        <v>19</v>
      </c>
      <c r="B31" s="8">
        <f t="shared" si="2"/>
        <v>62</v>
      </c>
      <c r="C31" s="17"/>
      <c r="D31" s="137" t="s">
        <v>208</v>
      </c>
      <c r="E31" s="4" t="s">
        <v>26</v>
      </c>
      <c r="F31" s="18"/>
      <c r="G31" s="11">
        <v>62</v>
      </c>
      <c r="H31" s="212"/>
      <c r="I31" t="s">
        <v>218</v>
      </c>
      <c r="K31" s="199"/>
      <c r="L31" s="200"/>
      <c r="M31" s="201"/>
      <c r="N31" s="192">
        <v>26</v>
      </c>
      <c r="O31" s="193">
        <v>48</v>
      </c>
    </row>
    <row r="32" spans="1:16" x14ac:dyDescent="0.2">
      <c r="A32" s="4">
        <v>20</v>
      </c>
      <c r="B32" s="8">
        <f t="shared" si="2"/>
        <v>60</v>
      </c>
      <c r="C32" s="17"/>
      <c r="D32" s="137" t="s">
        <v>209</v>
      </c>
      <c r="E32" s="4" t="s">
        <v>55</v>
      </c>
      <c r="F32" s="18"/>
      <c r="G32" s="11">
        <v>60</v>
      </c>
      <c r="H32" s="212"/>
      <c r="I32" t="s">
        <v>219</v>
      </c>
      <c r="K32" s="199"/>
      <c r="L32" s="200"/>
      <c r="M32" s="201"/>
      <c r="N32" s="192">
        <v>27</v>
      </c>
      <c r="O32" s="193">
        <v>47</v>
      </c>
    </row>
    <row r="33" spans="1:15" x14ac:dyDescent="0.2">
      <c r="A33" s="4">
        <v>21</v>
      </c>
      <c r="B33" s="8">
        <f t="shared" si="2"/>
        <v>58</v>
      </c>
      <c r="C33" s="17"/>
      <c r="D33" s="137" t="s">
        <v>212</v>
      </c>
      <c r="E33" s="4" t="s">
        <v>55</v>
      </c>
      <c r="F33" s="18"/>
      <c r="G33" s="11">
        <v>58</v>
      </c>
      <c r="H33" s="212"/>
      <c r="I33" t="s">
        <v>220</v>
      </c>
      <c r="K33" s="199"/>
      <c r="L33" s="200"/>
      <c r="M33" s="201"/>
      <c r="N33" s="192">
        <v>28</v>
      </c>
      <c r="O33" s="193">
        <v>45</v>
      </c>
    </row>
    <row r="34" spans="1:15" x14ac:dyDescent="0.2">
      <c r="A34" s="4">
        <v>22</v>
      </c>
      <c r="B34" s="8">
        <f t="shared" si="2"/>
        <v>56</v>
      </c>
      <c r="C34" s="17"/>
      <c r="D34" s="137" t="s">
        <v>213</v>
      </c>
      <c r="E34" s="4" t="s">
        <v>55</v>
      </c>
      <c r="F34" s="18"/>
      <c r="G34" s="11">
        <v>56</v>
      </c>
      <c r="H34" s="212"/>
      <c r="I34" t="s">
        <v>221</v>
      </c>
      <c r="K34" s="199"/>
      <c r="L34" s="200"/>
      <c r="M34" s="201"/>
      <c r="N34" s="192">
        <v>29</v>
      </c>
      <c r="O34" s="193">
        <v>44</v>
      </c>
    </row>
    <row r="35" spans="1:15" x14ac:dyDescent="0.2">
      <c r="A35" s="4">
        <v>23</v>
      </c>
      <c r="B35" s="8">
        <f t="shared" si="2"/>
        <v>54</v>
      </c>
      <c r="C35" s="17"/>
      <c r="D35" s="137" t="s">
        <v>215</v>
      </c>
      <c r="E35" s="4" t="s">
        <v>26</v>
      </c>
      <c r="F35" s="18"/>
      <c r="G35" s="11">
        <v>54</v>
      </c>
      <c r="H35" s="212"/>
      <c r="K35" s="199"/>
      <c r="L35" s="200"/>
      <c r="M35" s="201"/>
      <c r="N35" s="192">
        <v>30</v>
      </c>
      <c r="O35" s="193">
        <v>43</v>
      </c>
    </row>
    <row r="36" spans="1:15" x14ac:dyDescent="0.2">
      <c r="A36" s="4">
        <v>24</v>
      </c>
      <c r="B36" s="8">
        <f t="shared" si="2"/>
        <v>52</v>
      </c>
      <c r="C36" s="17"/>
      <c r="D36" s="137" t="s">
        <v>216</v>
      </c>
      <c r="E36" s="4" t="s">
        <v>55</v>
      </c>
      <c r="F36" s="18"/>
      <c r="G36" s="11">
        <v>52</v>
      </c>
      <c r="H36" s="212"/>
      <c r="K36" s="199"/>
      <c r="L36" s="200"/>
      <c r="M36" s="201"/>
      <c r="N36" s="192">
        <v>31</v>
      </c>
      <c r="O36" s="193">
        <v>42</v>
      </c>
    </row>
    <row r="37" spans="1:15" x14ac:dyDescent="0.2">
      <c r="A37" s="4">
        <v>25</v>
      </c>
      <c r="B37" s="8">
        <f t="shared" si="2"/>
        <v>50</v>
      </c>
      <c r="C37" s="17"/>
      <c r="D37" s="137" t="s">
        <v>217</v>
      </c>
      <c r="E37" s="4" t="s">
        <v>55</v>
      </c>
      <c r="F37" s="18"/>
      <c r="G37" s="11">
        <v>50</v>
      </c>
      <c r="H37" s="212"/>
      <c r="K37" s="199"/>
      <c r="L37" s="200"/>
      <c r="M37" s="201"/>
      <c r="N37" s="192">
        <v>32</v>
      </c>
      <c r="O37" s="193">
        <v>41</v>
      </c>
    </row>
    <row r="38" spans="1:15" x14ac:dyDescent="0.2">
      <c r="A38" s="4">
        <v>26</v>
      </c>
      <c r="B38" s="8">
        <f t="shared" si="2"/>
        <v>48</v>
      </c>
      <c r="C38" s="17"/>
      <c r="D38" s="137" t="s">
        <v>218</v>
      </c>
      <c r="E38" s="4" t="s">
        <v>1</v>
      </c>
      <c r="F38" s="18"/>
      <c r="G38" s="11">
        <v>48</v>
      </c>
      <c r="H38" s="212"/>
      <c r="K38" s="199"/>
      <c r="L38" s="200"/>
      <c r="M38" s="201"/>
      <c r="N38" s="192">
        <v>33</v>
      </c>
      <c r="O38" s="193">
        <v>39</v>
      </c>
    </row>
    <row r="39" spans="1:15" x14ac:dyDescent="0.2">
      <c r="A39" s="4">
        <v>27</v>
      </c>
      <c r="B39" s="8">
        <f t="shared" si="2"/>
        <v>47</v>
      </c>
      <c r="C39" s="17"/>
      <c r="D39" s="137" t="s">
        <v>219</v>
      </c>
      <c r="E39" s="4" t="s">
        <v>26</v>
      </c>
      <c r="F39" s="18"/>
      <c r="G39" s="11">
        <v>47</v>
      </c>
      <c r="H39" s="212"/>
      <c r="K39" s="199"/>
      <c r="L39" s="200"/>
      <c r="M39" s="201"/>
      <c r="N39" s="192">
        <v>34</v>
      </c>
      <c r="O39" s="193">
        <v>38</v>
      </c>
    </row>
    <row r="40" spans="1:15" x14ac:dyDescent="0.2">
      <c r="A40" s="4">
        <v>28</v>
      </c>
      <c r="B40" s="8">
        <f t="shared" si="2"/>
        <v>45</v>
      </c>
      <c r="C40" s="17"/>
      <c r="D40" s="137" t="s">
        <v>220</v>
      </c>
      <c r="E40" s="4" t="s">
        <v>1</v>
      </c>
      <c r="F40" s="18"/>
      <c r="G40" s="11">
        <v>45</v>
      </c>
      <c r="H40" s="212"/>
      <c r="K40" s="199"/>
      <c r="L40" s="200"/>
      <c r="M40" s="201"/>
      <c r="N40" s="192">
        <v>35</v>
      </c>
      <c r="O40" s="193">
        <v>37</v>
      </c>
    </row>
    <row r="41" spans="1:15" x14ac:dyDescent="0.2">
      <c r="A41" s="4">
        <v>29</v>
      </c>
      <c r="B41" s="8">
        <f t="shared" si="2"/>
        <v>44</v>
      </c>
      <c r="C41" s="17"/>
      <c r="D41" s="137" t="s">
        <v>221</v>
      </c>
      <c r="E41" s="4" t="s">
        <v>1</v>
      </c>
      <c r="F41" s="18"/>
      <c r="G41" s="11">
        <v>44</v>
      </c>
      <c r="H41" s="212"/>
      <c r="K41" s="199"/>
      <c r="L41" s="200"/>
      <c r="M41" s="201"/>
      <c r="N41" s="192">
        <v>36</v>
      </c>
      <c r="O41" s="193">
        <v>37</v>
      </c>
    </row>
    <row r="42" spans="1:15" x14ac:dyDescent="0.2">
      <c r="K42" s="199"/>
      <c r="L42" s="200"/>
      <c r="M42" s="201"/>
      <c r="N42" s="192">
        <v>37</v>
      </c>
      <c r="O42" s="193">
        <v>36</v>
      </c>
    </row>
    <row r="43" spans="1:15" x14ac:dyDescent="0.2">
      <c r="K43" s="199"/>
      <c r="L43" s="200"/>
      <c r="M43" s="201"/>
      <c r="N43" s="192">
        <v>38</v>
      </c>
      <c r="O43" s="193">
        <v>35</v>
      </c>
    </row>
    <row r="44" spans="1:15" x14ac:dyDescent="0.2">
      <c r="K44" s="199"/>
      <c r="L44" s="200"/>
      <c r="M44" s="201"/>
      <c r="N44" s="192">
        <v>39</v>
      </c>
      <c r="O44" s="193">
        <v>34</v>
      </c>
    </row>
    <row r="45" spans="1:15" x14ac:dyDescent="0.2">
      <c r="K45" s="199"/>
      <c r="L45" s="200"/>
      <c r="M45" s="201"/>
      <c r="N45" s="192">
        <v>40</v>
      </c>
      <c r="O45" s="193">
        <v>33</v>
      </c>
    </row>
    <row r="46" spans="1:15" x14ac:dyDescent="0.2">
      <c r="K46" s="199"/>
      <c r="L46" s="200"/>
      <c r="M46" s="201"/>
      <c r="N46" s="192">
        <v>41</v>
      </c>
      <c r="O46" s="193">
        <v>33</v>
      </c>
    </row>
    <row r="47" spans="1:15" x14ac:dyDescent="0.2">
      <c r="K47" s="199"/>
      <c r="L47" s="200"/>
      <c r="M47" s="201"/>
      <c r="N47" s="192">
        <v>42</v>
      </c>
      <c r="O47" s="193">
        <v>32</v>
      </c>
    </row>
    <row r="48" spans="1:15" x14ac:dyDescent="0.2">
      <c r="K48" s="199"/>
      <c r="L48" s="200"/>
      <c r="M48" s="201"/>
      <c r="N48" s="192">
        <v>43</v>
      </c>
      <c r="O48" s="193">
        <v>31</v>
      </c>
    </row>
    <row r="49" spans="11:15" x14ac:dyDescent="0.2">
      <c r="K49" s="199"/>
      <c r="L49" s="200"/>
      <c r="M49" s="201"/>
      <c r="N49" s="192">
        <v>44</v>
      </c>
      <c r="O49" s="193">
        <v>31</v>
      </c>
    </row>
    <row r="50" spans="11:15" ht="13.5" thickBot="1" x14ac:dyDescent="0.25">
      <c r="K50" s="202"/>
      <c r="L50" s="203"/>
      <c r="M50" s="204"/>
      <c r="N50" s="205">
        <v>45</v>
      </c>
      <c r="O50" s="206">
        <v>30</v>
      </c>
    </row>
  </sheetData>
  <sortState ref="B5:G10">
    <sortCondition descending="1" ref="B5:B10"/>
  </sortState>
  <mergeCells count="11">
    <mergeCell ref="A1:G1"/>
    <mergeCell ref="A2:G2"/>
    <mergeCell ref="A3:G3"/>
    <mergeCell ref="A11:G11"/>
    <mergeCell ref="K1:O1"/>
    <mergeCell ref="K2:L2"/>
    <mergeCell ref="N2:O2"/>
    <mergeCell ref="K3:L3"/>
    <mergeCell ref="N3:O3"/>
    <mergeCell ref="K4:L4"/>
    <mergeCell ref="N4:O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3"/>
  <sheetViews>
    <sheetView workbookViewId="0">
      <selection activeCell="K43" sqref="K43"/>
    </sheetView>
  </sheetViews>
  <sheetFormatPr defaultRowHeight="12.75" x14ac:dyDescent="0.2"/>
  <cols>
    <col min="3" max="3" width="11.85546875" customWidth="1"/>
    <col min="4" max="4" width="14.140625" customWidth="1"/>
    <col min="5" max="5" width="14.28515625" customWidth="1"/>
  </cols>
  <sheetData>
    <row r="1" spans="1:7" ht="18.75" thickBot="1" x14ac:dyDescent="0.25">
      <c r="A1" s="336" t="s">
        <v>94</v>
      </c>
      <c r="B1" s="337"/>
      <c r="C1" s="337"/>
      <c r="D1" s="337"/>
      <c r="E1" s="337"/>
      <c r="F1" s="338"/>
      <c r="G1" s="338"/>
    </row>
    <row r="2" spans="1:7" x14ac:dyDescent="0.2">
      <c r="A2" s="339" t="s">
        <v>95</v>
      </c>
      <c r="B2" s="340"/>
      <c r="C2" s="340"/>
      <c r="D2" s="340"/>
      <c r="E2" s="340"/>
      <c r="F2" s="341"/>
      <c r="G2" s="341"/>
    </row>
    <row r="3" spans="1:7" ht="18" x14ac:dyDescent="0.2">
      <c r="A3" s="342" t="s">
        <v>19</v>
      </c>
      <c r="B3" s="342"/>
      <c r="C3" s="342"/>
      <c r="D3" s="342"/>
      <c r="E3" s="342"/>
      <c r="F3" s="342"/>
      <c r="G3" s="342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368</v>
      </c>
      <c r="C5" s="17" t="s">
        <v>24</v>
      </c>
      <c r="D5" s="17" t="s">
        <v>25</v>
      </c>
      <c r="E5" s="4" t="s">
        <v>55</v>
      </c>
      <c r="F5" s="18">
        <v>38</v>
      </c>
      <c r="G5" s="19">
        <v>330</v>
      </c>
    </row>
    <row r="6" spans="1:7" x14ac:dyDescent="0.2">
      <c r="A6" s="4">
        <v>2</v>
      </c>
      <c r="B6" s="8">
        <f>SUM(F6:G6)</f>
        <v>317</v>
      </c>
      <c r="C6" s="17" t="s">
        <v>80</v>
      </c>
      <c r="D6" s="17" t="s">
        <v>97</v>
      </c>
      <c r="E6" s="4" t="s">
        <v>2</v>
      </c>
      <c r="F6" s="18">
        <v>33</v>
      </c>
      <c r="G6" s="19">
        <v>284</v>
      </c>
    </row>
    <row r="7" spans="1:7" x14ac:dyDescent="0.2">
      <c r="A7" s="4">
        <v>3</v>
      </c>
      <c r="B7" s="8">
        <f>SUM(F7:G7)</f>
        <v>293</v>
      </c>
      <c r="C7" s="17" t="s">
        <v>48</v>
      </c>
      <c r="D7" s="17" t="s">
        <v>49</v>
      </c>
      <c r="E7" s="4" t="s">
        <v>2</v>
      </c>
      <c r="F7" s="18">
        <v>45</v>
      </c>
      <c r="G7" s="19">
        <v>248</v>
      </c>
    </row>
    <row r="8" spans="1:7" x14ac:dyDescent="0.2">
      <c r="A8" s="4">
        <v>4</v>
      </c>
      <c r="B8" s="8">
        <f>SUM(F8:G8)</f>
        <v>251</v>
      </c>
      <c r="C8" s="17" t="s">
        <v>182</v>
      </c>
      <c r="D8" s="17" t="s">
        <v>149</v>
      </c>
      <c r="E8" s="4" t="s">
        <v>150</v>
      </c>
      <c r="F8" s="18">
        <v>30</v>
      </c>
      <c r="G8" s="19">
        <v>221</v>
      </c>
    </row>
    <row r="9" spans="1:7" ht="18" x14ac:dyDescent="0.2">
      <c r="A9" s="343" t="s">
        <v>18</v>
      </c>
      <c r="B9" s="343"/>
      <c r="C9" s="343"/>
      <c r="D9" s="343"/>
      <c r="E9" s="343"/>
      <c r="F9" s="343"/>
      <c r="G9" s="343"/>
    </row>
    <row r="10" spans="1:7" ht="25.5" x14ac:dyDescent="0.2">
      <c r="A10" s="3" t="s">
        <v>23</v>
      </c>
      <c r="B10" s="6" t="s">
        <v>56</v>
      </c>
      <c r="C10" s="3" t="s">
        <v>17</v>
      </c>
      <c r="D10" s="3" t="s">
        <v>20</v>
      </c>
      <c r="E10" s="3" t="s">
        <v>4</v>
      </c>
      <c r="F10" s="7" t="s">
        <v>22</v>
      </c>
      <c r="G10" s="7" t="s">
        <v>21</v>
      </c>
    </row>
    <row r="11" spans="1:7" x14ac:dyDescent="0.2">
      <c r="A11" s="4">
        <v>1</v>
      </c>
      <c r="B11" s="8">
        <f t="shared" ref="B11:B33" si="0">SUM(F11:G11)</f>
        <v>347</v>
      </c>
      <c r="C11" s="17" t="s">
        <v>67</v>
      </c>
      <c r="D11" s="17" t="s">
        <v>68</v>
      </c>
      <c r="E11" s="4" t="s">
        <v>2</v>
      </c>
      <c r="F11" s="18">
        <v>17</v>
      </c>
      <c r="G11" s="19">
        <v>330</v>
      </c>
    </row>
    <row r="12" spans="1:7" x14ac:dyDescent="0.2">
      <c r="A12" s="4">
        <v>2</v>
      </c>
      <c r="B12" s="8">
        <f t="shared" si="0"/>
        <v>322</v>
      </c>
      <c r="C12" s="17" t="s">
        <v>28</v>
      </c>
      <c r="D12" s="17" t="s">
        <v>14</v>
      </c>
      <c r="E12" s="4" t="s">
        <v>2</v>
      </c>
      <c r="F12" s="18">
        <v>38</v>
      </c>
      <c r="G12" s="11">
        <v>284</v>
      </c>
    </row>
    <row r="13" spans="1:7" x14ac:dyDescent="0.2">
      <c r="A13" s="4">
        <v>3</v>
      </c>
      <c r="B13" s="8">
        <f t="shared" si="0"/>
        <v>293</v>
      </c>
      <c r="C13" s="17" t="s">
        <v>5</v>
      </c>
      <c r="D13" s="17" t="s">
        <v>9</v>
      </c>
      <c r="E13" s="4" t="s">
        <v>1</v>
      </c>
      <c r="F13" s="18">
        <v>45</v>
      </c>
      <c r="G13" s="19">
        <v>248</v>
      </c>
    </row>
    <row r="14" spans="1:7" x14ac:dyDescent="0.2">
      <c r="A14" s="4">
        <v>4</v>
      </c>
      <c r="B14" s="8">
        <f t="shared" si="0"/>
        <v>242</v>
      </c>
      <c r="C14" s="79" t="s">
        <v>8</v>
      </c>
      <c r="D14" s="79" t="s">
        <v>84</v>
      </c>
      <c r="E14" s="79" t="s">
        <v>2</v>
      </c>
      <c r="F14" s="18">
        <v>21</v>
      </c>
      <c r="G14" s="19">
        <v>221</v>
      </c>
    </row>
    <row r="15" spans="1:7" x14ac:dyDescent="0.2">
      <c r="A15" s="4">
        <v>5</v>
      </c>
      <c r="B15" s="8">
        <f t="shared" si="0"/>
        <v>216</v>
      </c>
      <c r="C15" s="79" t="s">
        <v>101</v>
      </c>
      <c r="D15" s="79" t="s">
        <v>102</v>
      </c>
      <c r="E15" s="79" t="s">
        <v>3</v>
      </c>
      <c r="F15" s="18">
        <v>18</v>
      </c>
      <c r="G15" s="11">
        <v>198</v>
      </c>
    </row>
    <row r="16" spans="1:7" x14ac:dyDescent="0.2">
      <c r="A16" s="4">
        <v>6</v>
      </c>
      <c r="B16" s="8">
        <f t="shared" si="0"/>
        <v>204</v>
      </c>
      <c r="C16" s="17" t="s">
        <v>69</v>
      </c>
      <c r="D16" s="17" t="s">
        <v>70</v>
      </c>
      <c r="E16" s="4" t="s">
        <v>55</v>
      </c>
      <c r="F16" s="18">
        <v>24</v>
      </c>
      <c r="G16" s="19">
        <v>180</v>
      </c>
    </row>
    <row r="17" spans="1:7" x14ac:dyDescent="0.2">
      <c r="A17" s="4">
        <v>7</v>
      </c>
      <c r="B17" s="8">
        <f t="shared" si="0"/>
        <v>195</v>
      </c>
      <c r="C17" s="17" t="s">
        <v>16</v>
      </c>
      <c r="D17" s="17" t="s">
        <v>15</v>
      </c>
      <c r="E17" s="4" t="s">
        <v>1</v>
      </c>
      <c r="F17" s="18">
        <v>30</v>
      </c>
      <c r="G17" s="11">
        <v>165</v>
      </c>
    </row>
    <row r="18" spans="1:7" x14ac:dyDescent="0.2">
      <c r="A18" s="4">
        <v>8</v>
      </c>
      <c r="B18" s="8">
        <f t="shared" si="0"/>
        <v>173</v>
      </c>
      <c r="C18" s="79" t="s">
        <v>30</v>
      </c>
      <c r="D18" s="79" t="s">
        <v>51</v>
      </c>
      <c r="E18" s="79" t="s">
        <v>2</v>
      </c>
      <c r="F18" s="18">
        <v>20</v>
      </c>
      <c r="G18" s="11">
        <v>153</v>
      </c>
    </row>
    <row r="19" spans="1:7" x14ac:dyDescent="0.2">
      <c r="A19" s="4">
        <v>9</v>
      </c>
      <c r="B19" s="8">
        <f t="shared" si="0"/>
        <v>167</v>
      </c>
      <c r="C19" s="79" t="s">
        <v>6</v>
      </c>
      <c r="D19" s="79" t="s">
        <v>10</v>
      </c>
      <c r="E19" s="4" t="s">
        <v>2</v>
      </c>
      <c r="F19" s="18">
        <v>33</v>
      </c>
      <c r="G19" s="11">
        <v>134</v>
      </c>
    </row>
    <row r="20" spans="1:7" x14ac:dyDescent="0.2">
      <c r="A20" s="4">
        <v>10</v>
      </c>
      <c r="B20" s="8">
        <f t="shared" si="0"/>
        <v>156</v>
      </c>
      <c r="C20" s="79" t="s">
        <v>183</v>
      </c>
      <c r="D20" s="79" t="s">
        <v>161</v>
      </c>
      <c r="E20" s="79" t="s">
        <v>1</v>
      </c>
      <c r="F20" s="18">
        <v>15</v>
      </c>
      <c r="G20" s="11">
        <v>141</v>
      </c>
    </row>
    <row r="21" spans="1:7" x14ac:dyDescent="0.2">
      <c r="A21" s="4">
        <v>11</v>
      </c>
      <c r="B21" s="8">
        <f t="shared" si="0"/>
        <v>152</v>
      </c>
      <c r="C21" s="17" t="s">
        <v>62</v>
      </c>
      <c r="D21" s="17" t="s">
        <v>63</v>
      </c>
      <c r="E21" s="4" t="s">
        <v>55</v>
      </c>
      <c r="F21" s="18">
        <v>27</v>
      </c>
      <c r="G21" s="11">
        <v>125</v>
      </c>
    </row>
    <row r="22" spans="1:7" x14ac:dyDescent="0.2">
      <c r="A22" s="4">
        <v>12</v>
      </c>
      <c r="B22" s="8">
        <f t="shared" si="0"/>
        <v>152</v>
      </c>
      <c r="C22" s="79" t="s">
        <v>7</v>
      </c>
      <c r="D22" s="79" t="s">
        <v>29</v>
      </c>
      <c r="E22" s="4" t="s">
        <v>2</v>
      </c>
      <c r="F22" s="18">
        <v>23</v>
      </c>
      <c r="G22" s="11">
        <v>129</v>
      </c>
    </row>
    <row r="23" spans="1:7" x14ac:dyDescent="0.2">
      <c r="A23" s="4">
        <v>13</v>
      </c>
      <c r="B23" s="8">
        <f t="shared" si="0"/>
        <v>120</v>
      </c>
      <c r="C23" s="17" t="s">
        <v>90</v>
      </c>
      <c r="D23" s="17" t="s">
        <v>40</v>
      </c>
      <c r="E23" s="4" t="s">
        <v>3</v>
      </c>
      <c r="F23" s="18"/>
      <c r="G23" s="11">
        <v>120</v>
      </c>
    </row>
    <row r="24" spans="1:7" x14ac:dyDescent="0.2">
      <c r="A24" s="4">
        <v>14</v>
      </c>
      <c r="B24" s="8">
        <f t="shared" si="0"/>
        <v>116</v>
      </c>
      <c r="C24" s="79" t="s">
        <v>13</v>
      </c>
      <c r="D24" s="79" t="s">
        <v>12</v>
      </c>
      <c r="E24" s="4" t="s">
        <v>55</v>
      </c>
      <c r="F24" s="18"/>
      <c r="G24" s="11">
        <v>116</v>
      </c>
    </row>
    <row r="25" spans="1:7" x14ac:dyDescent="0.2">
      <c r="A25" s="4">
        <v>15</v>
      </c>
      <c r="B25" s="8">
        <f t="shared" si="0"/>
        <v>111</v>
      </c>
      <c r="C25" s="79" t="s">
        <v>114</v>
      </c>
      <c r="D25" s="79" t="s">
        <v>115</v>
      </c>
      <c r="E25" s="79" t="s">
        <v>2</v>
      </c>
      <c r="F25" s="18"/>
      <c r="G25" s="19">
        <v>111</v>
      </c>
    </row>
    <row r="26" spans="1:7" x14ac:dyDescent="0.2">
      <c r="A26" s="4">
        <v>16</v>
      </c>
      <c r="B26" s="8">
        <f t="shared" si="0"/>
        <v>107</v>
      </c>
      <c r="C26" s="79" t="s">
        <v>71</v>
      </c>
      <c r="D26" s="79" t="s">
        <v>88</v>
      </c>
      <c r="E26" s="79" t="s">
        <v>150</v>
      </c>
      <c r="F26" s="18"/>
      <c r="G26" s="11">
        <v>107</v>
      </c>
    </row>
    <row r="27" spans="1:7" x14ac:dyDescent="0.2">
      <c r="A27" s="4">
        <v>17</v>
      </c>
      <c r="B27" s="8">
        <f t="shared" si="0"/>
        <v>102</v>
      </c>
      <c r="C27" s="79" t="s">
        <v>91</v>
      </c>
      <c r="D27" s="79" t="s">
        <v>92</v>
      </c>
      <c r="E27" s="79" t="s">
        <v>2</v>
      </c>
      <c r="F27" s="18"/>
      <c r="G27" s="11">
        <v>102</v>
      </c>
    </row>
    <row r="28" spans="1:7" x14ac:dyDescent="0.2">
      <c r="A28" s="4">
        <v>18</v>
      </c>
      <c r="B28" s="8">
        <f t="shared" si="0"/>
        <v>98</v>
      </c>
      <c r="C28" s="79" t="s">
        <v>125</v>
      </c>
      <c r="D28" s="79" t="s">
        <v>153</v>
      </c>
      <c r="E28" s="79" t="s">
        <v>150</v>
      </c>
      <c r="F28" s="18"/>
      <c r="G28" s="11">
        <v>98</v>
      </c>
    </row>
    <row r="29" spans="1:7" x14ac:dyDescent="0.2">
      <c r="A29" s="4">
        <v>19</v>
      </c>
      <c r="B29" s="8">
        <f t="shared" si="0"/>
        <v>93</v>
      </c>
      <c r="C29" s="79" t="s">
        <v>64</v>
      </c>
      <c r="D29" s="79" t="s">
        <v>65</v>
      </c>
      <c r="E29" s="4" t="s">
        <v>2</v>
      </c>
      <c r="F29" s="18"/>
      <c r="G29" s="11">
        <v>93</v>
      </c>
    </row>
    <row r="30" spans="1:7" x14ac:dyDescent="0.2">
      <c r="A30" s="4">
        <v>20</v>
      </c>
      <c r="B30" s="8">
        <f t="shared" si="0"/>
        <v>90</v>
      </c>
      <c r="C30" s="79" t="s">
        <v>107</v>
      </c>
      <c r="D30" s="79" t="s">
        <v>124</v>
      </c>
      <c r="E30" s="79" t="s">
        <v>150</v>
      </c>
      <c r="F30" s="18"/>
      <c r="G30" s="11">
        <v>90</v>
      </c>
    </row>
    <row r="31" spans="1:7" x14ac:dyDescent="0.2">
      <c r="A31" s="4">
        <v>21</v>
      </c>
      <c r="B31" s="8">
        <f t="shared" si="0"/>
        <v>87</v>
      </c>
      <c r="C31" s="79" t="s">
        <v>8</v>
      </c>
      <c r="D31" s="79" t="s">
        <v>66</v>
      </c>
      <c r="E31" s="4" t="s">
        <v>72</v>
      </c>
      <c r="F31" s="18"/>
      <c r="G31" s="11">
        <v>87</v>
      </c>
    </row>
    <row r="32" spans="1:7" x14ac:dyDescent="0.2">
      <c r="A32" s="4">
        <v>22</v>
      </c>
      <c r="B32" s="8">
        <f t="shared" si="0"/>
        <v>84</v>
      </c>
      <c r="C32" s="79" t="s">
        <v>28</v>
      </c>
      <c r="D32" s="79" t="s">
        <v>78</v>
      </c>
      <c r="E32" s="4" t="s">
        <v>55</v>
      </c>
      <c r="F32" s="18"/>
      <c r="G32" s="11">
        <v>84</v>
      </c>
    </row>
    <row r="33" spans="1:7" x14ac:dyDescent="0.2">
      <c r="A33" s="4">
        <v>23</v>
      </c>
      <c r="B33" s="8">
        <f t="shared" si="0"/>
        <v>81</v>
      </c>
      <c r="C33" s="79" t="s">
        <v>158</v>
      </c>
      <c r="D33" s="79" t="s">
        <v>159</v>
      </c>
      <c r="E33" s="79" t="s">
        <v>150</v>
      </c>
      <c r="F33" s="18"/>
      <c r="G33" s="11">
        <v>81</v>
      </c>
    </row>
  </sheetData>
  <sortState ref="B11:G33">
    <sortCondition descending="1" ref="B11:B33"/>
  </sortState>
  <mergeCells count="4">
    <mergeCell ref="A1:G1"/>
    <mergeCell ref="A2:G2"/>
    <mergeCell ref="A3:G3"/>
    <mergeCell ref="A9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63"/>
  <sheetViews>
    <sheetView workbookViewId="0">
      <selection activeCell="K43" sqref="K43"/>
    </sheetView>
  </sheetViews>
  <sheetFormatPr defaultRowHeight="12.75" x14ac:dyDescent="0.2"/>
  <cols>
    <col min="3" max="3" width="10.85546875" customWidth="1"/>
    <col min="4" max="4" width="14" customWidth="1"/>
    <col min="5" max="5" width="16.28515625" customWidth="1"/>
  </cols>
  <sheetData>
    <row r="1" spans="1:7" ht="18.75" thickBot="1" x14ac:dyDescent="0.25">
      <c r="A1" s="336" t="s">
        <v>135</v>
      </c>
      <c r="B1" s="337"/>
      <c r="C1" s="337"/>
      <c r="D1" s="337"/>
      <c r="E1" s="337"/>
      <c r="F1" s="338"/>
      <c r="G1" s="338"/>
    </row>
    <row r="2" spans="1:7" x14ac:dyDescent="0.2">
      <c r="A2" s="339" t="s">
        <v>136</v>
      </c>
      <c r="B2" s="340"/>
      <c r="C2" s="340"/>
      <c r="D2" s="340"/>
      <c r="E2" s="340"/>
      <c r="F2" s="341"/>
      <c r="G2" s="341"/>
    </row>
    <row r="3" spans="1:7" ht="18" x14ac:dyDescent="0.2">
      <c r="A3" s="342" t="s">
        <v>19</v>
      </c>
      <c r="B3" s="342"/>
      <c r="C3" s="342"/>
      <c r="D3" s="342"/>
      <c r="E3" s="342"/>
      <c r="F3" s="342"/>
      <c r="G3" s="342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 t="shared" ref="B5:B17" si="0">SUM(F5:G5)</f>
        <v>368</v>
      </c>
      <c r="C5" s="17" t="s">
        <v>24</v>
      </c>
      <c r="D5" s="17" t="s">
        <v>25</v>
      </c>
      <c r="E5" s="4" t="s">
        <v>55</v>
      </c>
      <c r="F5" s="18">
        <v>38</v>
      </c>
      <c r="G5" s="19">
        <v>330</v>
      </c>
    </row>
    <row r="6" spans="1:7" x14ac:dyDescent="0.2">
      <c r="A6" s="4">
        <v>2</v>
      </c>
      <c r="B6" s="8">
        <f t="shared" si="0"/>
        <v>311</v>
      </c>
      <c r="C6" s="17" t="s">
        <v>137</v>
      </c>
      <c r="D6" s="17" t="s">
        <v>138</v>
      </c>
      <c r="E6" s="4" t="s">
        <v>1</v>
      </c>
      <c r="F6" s="18">
        <v>27</v>
      </c>
      <c r="G6" s="19">
        <v>284</v>
      </c>
    </row>
    <row r="7" spans="1:7" x14ac:dyDescent="0.2">
      <c r="A7" s="4">
        <v>3</v>
      </c>
      <c r="B7" s="8">
        <f t="shared" si="0"/>
        <v>293</v>
      </c>
      <c r="C7" s="17" t="s">
        <v>48</v>
      </c>
      <c r="D7" s="17" t="s">
        <v>49</v>
      </c>
      <c r="E7" s="4" t="s">
        <v>2</v>
      </c>
      <c r="F7" s="18">
        <v>45</v>
      </c>
      <c r="G7" s="19">
        <v>248</v>
      </c>
    </row>
    <row r="8" spans="1:7" x14ac:dyDescent="0.2">
      <c r="A8" s="4">
        <v>4</v>
      </c>
      <c r="B8" s="8">
        <f t="shared" si="0"/>
        <v>281</v>
      </c>
      <c r="C8" s="17" t="s">
        <v>80</v>
      </c>
      <c r="D8" s="17" t="s">
        <v>133</v>
      </c>
      <c r="E8" s="4" t="s">
        <v>2</v>
      </c>
      <c r="F8" s="18">
        <v>33</v>
      </c>
      <c r="G8" s="19">
        <v>248</v>
      </c>
    </row>
    <row r="9" spans="1:7" x14ac:dyDescent="0.2">
      <c r="A9" s="4">
        <v>5</v>
      </c>
      <c r="B9" s="8">
        <f t="shared" si="0"/>
        <v>221</v>
      </c>
      <c r="C9" s="17" t="s">
        <v>80</v>
      </c>
      <c r="D9" s="17" t="s">
        <v>97</v>
      </c>
      <c r="E9" s="4" t="s">
        <v>2</v>
      </c>
      <c r="F9" s="18">
        <v>23</v>
      </c>
      <c r="G9" s="19">
        <v>198</v>
      </c>
    </row>
    <row r="10" spans="1:7" x14ac:dyDescent="0.2">
      <c r="A10" s="4">
        <v>6</v>
      </c>
      <c r="B10" s="8">
        <f t="shared" si="0"/>
        <v>201</v>
      </c>
      <c r="C10" s="17" t="s">
        <v>139</v>
      </c>
      <c r="D10" s="17" t="s">
        <v>140</v>
      </c>
      <c r="E10" s="4" t="s">
        <v>1</v>
      </c>
      <c r="F10" s="18">
        <v>21</v>
      </c>
      <c r="G10" s="19">
        <v>180</v>
      </c>
    </row>
    <row r="11" spans="1:7" x14ac:dyDescent="0.2">
      <c r="A11" s="4">
        <v>7</v>
      </c>
      <c r="B11" s="8">
        <f t="shared" si="0"/>
        <v>195</v>
      </c>
      <c r="C11" s="17" t="s">
        <v>80</v>
      </c>
      <c r="D11" s="17" t="s">
        <v>81</v>
      </c>
      <c r="E11" s="4" t="s">
        <v>2</v>
      </c>
      <c r="F11" s="18">
        <v>30</v>
      </c>
      <c r="G11" s="19">
        <v>165</v>
      </c>
    </row>
    <row r="12" spans="1:7" x14ac:dyDescent="0.2">
      <c r="A12" s="4">
        <v>8</v>
      </c>
      <c r="B12" s="8">
        <f t="shared" si="0"/>
        <v>177</v>
      </c>
      <c r="C12" s="17" t="s">
        <v>89</v>
      </c>
      <c r="D12" s="17" t="s">
        <v>87</v>
      </c>
      <c r="E12" s="4" t="s">
        <v>55</v>
      </c>
      <c r="F12" s="18">
        <v>24</v>
      </c>
      <c r="G12" s="19">
        <v>153</v>
      </c>
    </row>
    <row r="13" spans="1:7" x14ac:dyDescent="0.2">
      <c r="A13" s="4">
        <v>9</v>
      </c>
      <c r="B13" s="8">
        <f t="shared" si="0"/>
        <v>161</v>
      </c>
      <c r="C13" s="17" t="s">
        <v>148</v>
      </c>
      <c r="D13" s="17" t="s">
        <v>149</v>
      </c>
      <c r="E13" s="4" t="s">
        <v>150</v>
      </c>
      <c r="F13" s="18">
        <v>20</v>
      </c>
      <c r="G13" s="19">
        <v>141</v>
      </c>
    </row>
    <row r="14" spans="1:7" x14ac:dyDescent="0.2">
      <c r="A14" s="4">
        <v>10</v>
      </c>
      <c r="B14" s="8">
        <f t="shared" si="0"/>
        <v>152</v>
      </c>
      <c r="C14" s="17" t="s">
        <v>128</v>
      </c>
      <c r="D14" s="17" t="s">
        <v>113</v>
      </c>
      <c r="E14" s="4" t="s">
        <v>55</v>
      </c>
      <c r="F14" s="18">
        <v>18</v>
      </c>
      <c r="G14" s="19">
        <v>134</v>
      </c>
    </row>
    <row r="15" spans="1:7" x14ac:dyDescent="0.2">
      <c r="A15" s="4">
        <v>11</v>
      </c>
      <c r="B15" s="8">
        <f t="shared" si="0"/>
        <v>146</v>
      </c>
      <c r="C15" s="17" t="s">
        <v>141</v>
      </c>
      <c r="D15" s="17" t="s">
        <v>142</v>
      </c>
      <c r="E15" s="4" t="s">
        <v>55</v>
      </c>
      <c r="F15" s="18">
        <v>17</v>
      </c>
      <c r="G15" s="19">
        <v>129</v>
      </c>
    </row>
    <row r="16" spans="1:7" x14ac:dyDescent="0.2">
      <c r="A16" s="4">
        <v>12</v>
      </c>
      <c r="B16" s="8">
        <f t="shared" si="0"/>
        <v>140</v>
      </c>
      <c r="C16" s="17" t="s">
        <v>143</v>
      </c>
      <c r="D16" s="17" t="s">
        <v>144</v>
      </c>
      <c r="E16" s="4" t="s">
        <v>1</v>
      </c>
      <c r="F16" s="18">
        <v>15</v>
      </c>
      <c r="G16" s="19">
        <v>125</v>
      </c>
    </row>
    <row r="17" spans="1:7" x14ac:dyDescent="0.2">
      <c r="A17" s="4">
        <v>13</v>
      </c>
      <c r="B17" s="8">
        <f t="shared" si="0"/>
        <v>120</v>
      </c>
      <c r="C17" s="17" t="s">
        <v>145</v>
      </c>
      <c r="D17" s="17" t="s">
        <v>146</v>
      </c>
      <c r="E17" s="4" t="s">
        <v>55</v>
      </c>
      <c r="F17" s="18"/>
      <c r="G17" s="19">
        <v>120</v>
      </c>
    </row>
    <row r="18" spans="1:7" ht="18" x14ac:dyDescent="0.2">
      <c r="A18" s="343" t="s">
        <v>18</v>
      </c>
      <c r="B18" s="343"/>
      <c r="C18" s="343"/>
      <c r="D18" s="343"/>
      <c r="E18" s="343"/>
      <c r="F18" s="343"/>
      <c r="G18" s="343"/>
    </row>
    <row r="19" spans="1:7" ht="25.5" x14ac:dyDescent="0.2">
      <c r="A19" s="3" t="s">
        <v>23</v>
      </c>
      <c r="B19" s="6" t="s">
        <v>56</v>
      </c>
      <c r="C19" s="3" t="s">
        <v>17</v>
      </c>
      <c r="D19" s="3" t="s">
        <v>20</v>
      </c>
      <c r="E19" s="3" t="s">
        <v>4</v>
      </c>
      <c r="F19" s="7" t="s">
        <v>22</v>
      </c>
      <c r="G19" s="7" t="s">
        <v>21</v>
      </c>
    </row>
    <row r="20" spans="1:7" x14ac:dyDescent="0.2">
      <c r="A20" s="4">
        <v>1</v>
      </c>
      <c r="B20" s="8">
        <f t="shared" ref="B20:B63" si="1">SUM(F20:G20)</f>
        <v>368</v>
      </c>
      <c r="C20" s="17" t="s">
        <v>28</v>
      </c>
      <c r="D20" s="17" t="s">
        <v>14</v>
      </c>
      <c r="E20" s="4" t="s">
        <v>2</v>
      </c>
      <c r="F20" s="18">
        <v>38</v>
      </c>
      <c r="G20" s="11">
        <v>330</v>
      </c>
    </row>
    <row r="21" spans="1:7" x14ac:dyDescent="0.2">
      <c r="A21" s="4">
        <v>2</v>
      </c>
      <c r="B21" s="8">
        <f t="shared" si="1"/>
        <v>317</v>
      </c>
      <c r="C21" s="17" t="s">
        <v>5</v>
      </c>
      <c r="D21" s="17" t="s">
        <v>9</v>
      </c>
      <c r="E21" s="4" t="s">
        <v>1</v>
      </c>
      <c r="F21" s="18">
        <v>33</v>
      </c>
      <c r="G21" s="11">
        <v>284</v>
      </c>
    </row>
    <row r="22" spans="1:7" x14ac:dyDescent="0.2">
      <c r="A22" s="4">
        <v>3</v>
      </c>
      <c r="B22" s="8">
        <f t="shared" si="1"/>
        <v>275</v>
      </c>
      <c r="C22" s="17" t="s">
        <v>60</v>
      </c>
      <c r="D22" s="17" t="s">
        <v>61</v>
      </c>
      <c r="E22" s="4" t="s">
        <v>2</v>
      </c>
      <c r="F22" s="18">
        <v>27</v>
      </c>
      <c r="G22" s="11">
        <v>248</v>
      </c>
    </row>
    <row r="23" spans="1:7" x14ac:dyDescent="0.2">
      <c r="A23" s="4">
        <v>4</v>
      </c>
      <c r="B23" s="8">
        <f t="shared" si="1"/>
        <v>271</v>
      </c>
      <c r="C23" s="17" t="s">
        <v>101</v>
      </c>
      <c r="D23" s="17" t="s">
        <v>102</v>
      </c>
      <c r="E23" s="4" t="s">
        <v>3</v>
      </c>
      <c r="F23" s="18">
        <v>23</v>
      </c>
      <c r="G23" s="19">
        <v>248</v>
      </c>
    </row>
    <row r="24" spans="1:7" x14ac:dyDescent="0.2">
      <c r="A24" s="4">
        <v>5</v>
      </c>
      <c r="B24" s="8">
        <f t="shared" si="1"/>
        <v>228</v>
      </c>
      <c r="C24" s="17" t="s">
        <v>30</v>
      </c>
      <c r="D24" s="17" t="s">
        <v>51</v>
      </c>
      <c r="E24" s="4" t="s">
        <v>2</v>
      </c>
      <c r="F24" s="18">
        <v>30</v>
      </c>
      <c r="G24" s="11">
        <v>198</v>
      </c>
    </row>
    <row r="25" spans="1:7" x14ac:dyDescent="0.2">
      <c r="A25" s="4">
        <v>6</v>
      </c>
      <c r="B25" s="8">
        <f t="shared" si="1"/>
        <v>225</v>
      </c>
      <c r="C25" s="17" t="s">
        <v>13</v>
      </c>
      <c r="D25" s="17" t="s">
        <v>12</v>
      </c>
      <c r="E25" s="4" t="s">
        <v>55</v>
      </c>
      <c r="F25" s="18">
        <v>45</v>
      </c>
      <c r="G25" s="19">
        <v>180</v>
      </c>
    </row>
    <row r="26" spans="1:7" x14ac:dyDescent="0.2">
      <c r="A26" s="4">
        <v>7</v>
      </c>
      <c r="B26" s="8">
        <f t="shared" si="1"/>
        <v>189</v>
      </c>
      <c r="C26" s="17" t="s">
        <v>67</v>
      </c>
      <c r="D26" s="17" t="s">
        <v>68</v>
      </c>
      <c r="E26" s="4" t="s">
        <v>2</v>
      </c>
      <c r="F26" s="18">
        <v>24</v>
      </c>
      <c r="G26" s="11">
        <v>165</v>
      </c>
    </row>
    <row r="27" spans="1:7" x14ac:dyDescent="0.2">
      <c r="A27" s="4">
        <v>8</v>
      </c>
      <c r="B27" s="8">
        <f t="shared" si="1"/>
        <v>174</v>
      </c>
      <c r="C27" s="17" t="s">
        <v>120</v>
      </c>
      <c r="D27" s="17" t="s">
        <v>147</v>
      </c>
      <c r="E27" s="4" t="s">
        <v>55</v>
      </c>
      <c r="F27" s="18">
        <v>21</v>
      </c>
      <c r="G27" s="11">
        <v>153</v>
      </c>
    </row>
    <row r="28" spans="1:7" x14ac:dyDescent="0.2">
      <c r="A28" s="4">
        <v>9</v>
      </c>
      <c r="B28" s="8">
        <f t="shared" si="1"/>
        <v>161</v>
      </c>
      <c r="C28" s="17" t="s">
        <v>62</v>
      </c>
      <c r="D28" s="17" t="s">
        <v>63</v>
      </c>
      <c r="E28" s="4" t="s">
        <v>55</v>
      </c>
      <c r="F28" s="18">
        <v>20</v>
      </c>
      <c r="G28" s="11">
        <v>141</v>
      </c>
    </row>
    <row r="29" spans="1:7" x14ac:dyDescent="0.2">
      <c r="A29" s="4">
        <v>10</v>
      </c>
      <c r="B29" s="8">
        <f t="shared" si="1"/>
        <v>152</v>
      </c>
      <c r="C29" s="17" t="s">
        <v>69</v>
      </c>
      <c r="D29" s="17" t="s">
        <v>70</v>
      </c>
      <c r="E29" s="4" t="s">
        <v>55</v>
      </c>
      <c r="F29" s="18">
        <v>18</v>
      </c>
      <c r="G29" s="19">
        <v>134</v>
      </c>
    </row>
    <row r="30" spans="1:7" x14ac:dyDescent="0.2">
      <c r="A30" s="4">
        <v>11</v>
      </c>
      <c r="B30" s="8">
        <f t="shared" si="1"/>
        <v>146</v>
      </c>
      <c r="C30" s="17" t="s">
        <v>7</v>
      </c>
      <c r="D30" s="17" t="s">
        <v>29</v>
      </c>
      <c r="E30" s="4" t="s">
        <v>2</v>
      </c>
      <c r="F30" s="18">
        <v>17</v>
      </c>
      <c r="G30" s="11">
        <v>129</v>
      </c>
    </row>
    <row r="31" spans="1:7" x14ac:dyDescent="0.2">
      <c r="A31" s="4">
        <v>12</v>
      </c>
      <c r="B31" s="8">
        <f t="shared" si="1"/>
        <v>140</v>
      </c>
      <c r="C31" s="17" t="s">
        <v>8</v>
      </c>
      <c r="D31" s="17" t="s">
        <v>84</v>
      </c>
      <c r="E31" s="4" t="s">
        <v>2</v>
      </c>
      <c r="F31" s="18">
        <v>15</v>
      </c>
      <c r="G31" s="11">
        <v>125</v>
      </c>
    </row>
    <row r="32" spans="1:7" x14ac:dyDescent="0.2">
      <c r="A32" s="4">
        <v>13</v>
      </c>
      <c r="B32" s="8">
        <f t="shared" si="1"/>
        <v>120</v>
      </c>
      <c r="C32" s="17" t="s">
        <v>16</v>
      </c>
      <c r="D32" s="17" t="s">
        <v>15</v>
      </c>
      <c r="E32" s="4" t="s">
        <v>1</v>
      </c>
      <c r="F32" s="18"/>
      <c r="G32" s="19">
        <v>120</v>
      </c>
    </row>
    <row r="33" spans="1:7" x14ac:dyDescent="0.2">
      <c r="A33" s="4">
        <v>14</v>
      </c>
      <c r="B33" s="8">
        <f t="shared" si="1"/>
        <v>116</v>
      </c>
      <c r="C33" s="17" t="s">
        <v>114</v>
      </c>
      <c r="D33" s="17" t="s">
        <v>115</v>
      </c>
      <c r="E33" s="4" t="s">
        <v>2</v>
      </c>
      <c r="F33" s="18"/>
      <c r="G33" s="19">
        <v>116</v>
      </c>
    </row>
    <row r="34" spans="1:7" x14ac:dyDescent="0.2">
      <c r="A34" s="4">
        <v>15</v>
      </c>
      <c r="B34" s="8">
        <f t="shared" si="1"/>
        <v>111</v>
      </c>
      <c r="C34" s="17" t="s">
        <v>50</v>
      </c>
      <c r="D34" s="17" t="s">
        <v>40</v>
      </c>
      <c r="E34" s="4" t="s">
        <v>3</v>
      </c>
      <c r="F34" s="18"/>
      <c r="G34" s="11">
        <v>111</v>
      </c>
    </row>
    <row r="35" spans="1:7" x14ac:dyDescent="0.2">
      <c r="A35" s="4">
        <v>16</v>
      </c>
      <c r="B35" s="8">
        <f t="shared" si="1"/>
        <v>107</v>
      </c>
      <c r="C35" s="17" t="s">
        <v>6</v>
      </c>
      <c r="D35" s="17" t="s">
        <v>10</v>
      </c>
      <c r="E35" s="4" t="s">
        <v>2</v>
      </c>
      <c r="F35" s="18"/>
      <c r="G35" s="11">
        <v>107</v>
      </c>
    </row>
    <row r="36" spans="1:7" x14ac:dyDescent="0.2">
      <c r="A36" s="4">
        <v>17</v>
      </c>
      <c r="B36" s="8">
        <f t="shared" si="1"/>
        <v>102</v>
      </c>
      <c r="C36" s="17" t="s">
        <v>64</v>
      </c>
      <c r="D36" s="17" t="s">
        <v>65</v>
      </c>
      <c r="E36" s="4" t="s">
        <v>2</v>
      </c>
      <c r="F36" s="18"/>
      <c r="G36" s="11">
        <v>102</v>
      </c>
    </row>
    <row r="37" spans="1:7" x14ac:dyDescent="0.2">
      <c r="A37" s="4">
        <v>18</v>
      </c>
      <c r="B37" s="8">
        <f t="shared" si="1"/>
        <v>98</v>
      </c>
      <c r="C37" s="17" t="s">
        <v>71</v>
      </c>
      <c r="D37" s="17" t="s">
        <v>88</v>
      </c>
      <c r="E37" s="4" t="s">
        <v>2</v>
      </c>
      <c r="F37" s="18"/>
      <c r="G37" s="11">
        <v>98</v>
      </c>
    </row>
    <row r="38" spans="1:7" x14ac:dyDescent="0.2">
      <c r="A38" s="4">
        <v>19</v>
      </c>
      <c r="B38" s="8">
        <f t="shared" si="1"/>
        <v>93</v>
      </c>
      <c r="C38" s="17" t="s">
        <v>151</v>
      </c>
      <c r="D38" s="17" t="s">
        <v>106</v>
      </c>
      <c r="E38" s="4" t="s">
        <v>55</v>
      </c>
      <c r="F38" s="18"/>
      <c r="G38" s="11">
        <v>93</v>
      </c>
    </row>
    <row r="39" spans="1:7" x14ac:dyDescent="0.2">
      <c r="A39" s="4">
        <v>20</v>
      </c>
      <c r="B39" s="8">
        <f t="shared" si="1"/>
        <v>90</v>
      </c>
      <c r="C39" s="17" t="s">
        <v>120</v>
      </c>
      <c r="D39" s="17" t="s">
        <v>152</v>
      </c>
      <c r="E39" s="4" t="s">
        <v>1</v>
      </c>
      <c r="F39" s="18"/>
      <c r="G39" s="11">
        <v>90</v>
      </c>
    </row>
    <row r="40" spans="1:7" x14ac:dyDescent="0.2">
      <c r="A40" s="4">
        <v>21</v>
      </c>
      <c r="B40" s="8">
        <f t="shared" si="1"/>
        <v>87</v>
      </c>
      <c r="C40" s="17" t="s">
        <v>125</v>
      </c>
      <c r="D40" s="17" t="s">
        <v>153</v>
      </c>
      <c r="E40" s="4" t="s">
        <v>150</v>
      </c>
      <c r="F40" s="18"/>
      <c r="G40" s="11">
        <v>87</v>
      </c>
    </row>
    <row r="41" spans="1:7" x14ac:dyDescent="0.2">
      <c r="A41" s="4">
        <v>22</v>
      </c>
      <c r="B41" s="8">
        <f t="shared" si="1"/>
        <v>84</v>
      </c>
      <c r="C41" s="17" t="s">
        <v>154</v>
      </c>
      <c r="D41" s="17" t="s">
        <v>155</v>
      </c>
      <c r="E41" s="4" t="s">
        <v>1</v>
      </c>
      <c r="F41" s="18"/>
      <c r="G41" s="11">
        <v>84</v>
      </c>
    </row>
    <row r="42" spans="1:7" x14ac:dyDescent="0.2">
      <c r="A42" s="4">
        <v>23</v>
      </c>
      <c r="B42" s="8">
        <f t="shared" si="1"/>
        <v>81</v>
      </c>
      <c r="C42" s="17" t="s">
        <v>156</v>
      </c>
      <c r="D42" s="17" t="s">
        <v>157</v>
      </c>
      <c r="E42" s="4" t="s">
        <v>55</v>
      </c>
      <c r="F42" s="18"/>
      <c r="G42" s="11">
        <v>81</v>
      </c>
    </row>
    <row r="43" spans="1:7" x14ac:dyDescent="0.2">
      <c r="A43" s="4">
        <v>24</v>
      </c>
      <c r="B43" s="8">
        <f t="shared" si="1"/>
        <v>78</v>
      </c>
      <c r="C43" s="17" t="s">
        <v>158</v>
      </c>
      <c r="D43" s="17" t="s">
        <v>159</v>
      </c>
      <c r="E43" s="4" t="s">
        <v>150</v>
      </c>
      <c r="F43" s="18"/>
      <c r="G43" s="11">
        <v>78</v>
      </c>
    </row>
    <row r="44" spans="1:7" x14ac:dyDescent="0.2">
      <c r="A44" s="4">
        <v>25</v>
      </c>
      <c r="B44" s="8">
        <f t="shared" si="1"/>
        <v>75</v>
      </c>
      <c r="C44" s="17" t="s">
        <v>160</v>
      </c>
      <c r="D44" s="17" t="s">
        <v>161</v>
      </c>
      <c r="E44" s="4" t="s">
        <v>1</v>
      </c>
      <c r="F44" s="18"/>
      <c r="G44" s="11">
        <v>75</v>
      </c>
    </row>
    <row r="45" spans="1:7" x14ac:dyDescent="0.2">
      <c r="A45" s="4">
        <v>26</v>
      </c>
      <c r="B45" s="8">
        <f t="shared" si="1"/>
        <v>72</v>
      </c>
      <c r="C45" s="17" t="s">
        <v>91</v>
      </c>
      <c r="D45" s="17" t="s">
        <v>117</v>
      </c>
      <c r="E45" s="4" t="s">
        <v>55</v>
      </c>
      <c r="F45" s="18"/>
      <c r="G45" s="11">
        <v>72</v>
      </c>
    </row>
    <row r="46" spans="1:7" x14ac:dyDescent="0.2">
      <c r="A46" s="4">
        <v>27</v>
      </c>
      <c r="B46" s="8">
        <f t="shared" si="1"/>
        <v>71</v>
      </c>
      <c r="C46" s="17" t="s">
        <v>162</v>
      </c>
      <c r="D46" s="17" t="s">
        <v>163</v>
      </c>
      <c r="E46" s="4" t="s">
        <v>55</v>
      </c>
      <c r="F46" s="18"/>
      <c r="G46" s="11">
        <v>71</v>
      </c>
    </row>
    <row r="47" spans="1:7" x14ac:dyDescent="0.2">
      <c r="A47" s="4">
        <v>28</v>
      </c>
      <c r="B47" s="8">
        <f t="shared" si="1"/>
        <v>68</v>
      </c>
      <c r="C47" s="17" t="s">
        <v>91</v>
      </c>
      <c r="D47" s="17" t="s">
        <v>92</v>
      </c>
      <c r="E47" s="4" t="s">
        <v>2</v>
      </c>
      <c r="F47" s="18"/>
      <c r="G47" s="11">
        <v>68</v>
      </c>
    </row>
    <row r="48" spans="1:7" x14ac:dyDescent="0.2">
      <c r="A48" s="4">
        <v>29</v>
      </c>
      <c r="B48" s="8">
        <f t="shared" si="1"/>
        <v>66</v>
      </c>
      <c r="C48" s="17" t="s">
        <v>164</v>
      </c>
      <c r="D48" s="17" t="s">
        <v>165</v>
      </c>
      <c r="E48" s="4" t="s">
        <v>3</v>
      </c>
      <c r="F48" s="18"/>
      <c r="G48" s="11">
        <v>66</v>
      </c>
    </row>
    <row r="49" spans="1:7" x14ac:dyDescent="0.2">
      <c r="A49" s="4">
        <v>30</v>
      </c>
      <c r="B49" s="8">
        <f t="shared" si="1"/>
        <v>65</v>
      </c>
      <c r="C49" s="17" t="s">
        <v>118</v>
      </c>
      <c r="D49" s="17" t="s">
        <v>119</v>
      </c>
      <c r="E49" s="4" t="s">
        <v>55</v>
      </c>
      <c r="F49" s="18"/>
      <c r="G49" s="11">
        <v>65</v>
      </c>
    </row>
    <row r="50" spans="1:7" x14ac:dyDescent="0.2">
      <c r="A50" s="4">
        <v>31</v>
      </c>
      <c r="B50" s="8">
        <f t="shared" si="1"/>
        <v>63</v>
      </c>
      <c r="C50" s="17" t="s">
        <v>166</v>
      </c>
      <c r="D50" s="17" t="s">
        <v>167</v>
      </c>
      <c r="E50" s="4" t="s">
        <v>55</v>
      </c>
      <c r="F50" s="18"/>
      <c r="G50" s="11">
        <v>63</v>
      </c>
    </row>
    <row r="51" spans="1:7" x14ac:dyDescent="0.2">
      <c r="A51" s="4">
        <v>32</v>
      </c>
      <c r="B51" s="8">
        <f t="shared" si="1"/>
        <v>62</v>
      </c>
      <c r="C51" s="17" t="s">
        <v>8</v>
      </c>
      <c r="D51" s="17" t="s">
        <v>66</v>
      </c>
      <c r="E51" s="4" t="s">
        <v>55</v>
      </c>
      <c r="F51" s="18"/>
      <c r="G51" s="11">
        <v>62</v>
      </c>
    </row>
    <row r="52" spans="1:7" x14ac:dyDescent="0.2">
      <c r="A52" s="4">
        <v>33</v>
      </c>
      <c r="B52" s="8">
        <f t="shared" si="1"/>
        <v>59</v>
      </c>
      <c r="C52" s="17" t="s">
        <v>107</v>
      </c>
      <c r="D52" s="17" t="s">
        <v>124</v>
      </c>
      <c r="E52" s="4" t="s">
        <v>150</v>
      </c>
      <c r="F52" s="18"/>
      <c r="G52" s="11">
        <v>59</v>
      </c>
    </row>
    <row r="53" spans="1:7" x14ac:dyDescent="0.2">
      <c r="A53" s="4">
        <v>34</v>
      </c>
      <c r="B53" s="8">
        <f t="shared" si="1"/>
        <v>57</v>
      </c>
      <c r="C53" s="17" t="s">
        <v>91</v>
      </c>
      <c r="D53" s="17" t="s">
        <v>93</v>
      </c>
      <c r="E53" s="4" t="s">
        <v>1</v>
      </c>
      <c r="F53" s="18"/>
      <c r="G53" s="11">
        <v>57</v>
      </c>
    </row>
    <row r="54" spans="1:7" x14ac:dyDescent="0.2">
      <c r="A54" s="4">
        <v>35</v>
      </c>
      <c r="B54" s="8">
        <f t="shared" si="1"/>
        <v>56</v>
      </c>
      <c r="C54" s="17" t="s">
        <v>28</v>
      </c>
      <c r="D54" s="17" t="s">
        <v>168</v>
      </c>
      <c r="E54" s="4" t="s">
        <v>55</v>
      </c>
      <c r="F54" s="18"/>
      <c r="G54" s="11">
        <v>56</v>
      </c>
    </row>
    <row r="55" spans="1:7" x14ac:dyDescent="0.2">
      <c r="A55" s="4">
        <v>36</v>
      </c>
      <c r="B55" s="8">
        <f t="shared" si="1"/>
        <v>56</v>
      </c>
      <c r="C55" s="17" t="s">
        <v>169</v>
      </c>
      <c r="D55" s="17" t="s">
        <v>170</v>
      </c>
      <c r="E55" s="4" t="s">
        <v>2</v>
      </c>
      <c r="F55" s="18"/>
      <c r="G55" s="11">
        <v>56</v>
      </c>
    </row>
    <row r="56" spans="1:7" x14ac:dyDescent="0.2">
      <c r="A56" s="4">
        <v>37</v>
      </c>
      <c r="B56" s="8">
        <f t="shared" si="1"/>
        <v>54</v>
      </c>
      <c r="C56" s="17" t="s">
        <v>69</v>
      </c>
      <c r="D56" s="17" t="s">
        <v>171</v>
      </c>
      <c r="E56" s="4" t="s">
        <v>1</v>
      </c>
      <c r="F56" s="18"/>
      <c r="G56" s="11">
        <v>54</v>
      </c>
    </row>
    <row r="57" spans="1:7" x14ac:dyDescent="0.2">
      <c r="A57" s="4">
        <v>38</v>
      </c>
      <c r="B57" s="8">
        <f t="shared" si="1"/>
        <v>53</v>
      </c>
      <c r="C57" s="17" t="s">
        <v>172</v>
      </c>
      <c r="D57" s="17" t="s">
        <v>173</v>
      </c>
      <c r="E57" s="4" t="s">
        <v>1</v>
      </c>
      <c r="F57" s="18"/>
      <c r="G57" s="11">
        <v>53</v>
      </c>
    </row>
    <row r="58" spans="1:7" x14ac:dyDescent="0.2">
      <c r="A58" s="4">
        <v>39</v>
      </c>
      <c r="B58" s="8">
        <f t="shared" si="1"/>
        <v>51</v>
      </c>
      <c r="C58" s="17" t="s">
        <v>8</v>
      </c>
      <c r="D58" s="17" t="s">
        <v>174</v>
      </c>
      <c r="E58" s="4" t="s">
        <v>1</v>
      </c>
      <c r="F58" s="18"/>
      <c r="G58" s="11">
        <v>51</v>
      </c>
    </row>
    <row r="59" spans="1:7" x14ac:dyDescent="0.2">
      <c r="A59" s="4">
        <v>40</v>
      </c>
      <c r="B59" s="8">
        <f t="shared" si="1"/>
        <v>50</v>
      </c>
      <c r="C59" s="17" t="s">
        <v>28</v>
      </c>
      <c r="D59" s="17" t="s">
        <v>78</v>
      </c>
      <c r="E59" s="4" t="s">
        <v>55</v>
      </c>
      <c r="F59" s="18"/>
      <c r="G59" s="11">
        <v>50</v>
      </c>
    </row>
    <row r="60" spans="1:7" x14ac:dyDescent="0.2">
      <c r="A60" s="4">
        <v>41</v>
      </c>
      <c r="B60" s="8">
        <f t="shared" si="1"/>
        <v>50</v>
      </c>
      <c r="C60" s="17" t="s">
        <v>175</v>
      </c>
      <c r="D60" s="17" t="s">
        <v>176</v>
      </c>
      <c r="E60" s="4" t="s">
        <v>150</v>
      </c>
      <c r="F60" s="18"/>
      <c r="G60" s="11">
        <v>50</v>
      </c>
    </row>
    <row r="61" spans="1:7" x14ac:dyDescent="0.2">
      <c r="A61" s="4">
        <v>42</v>
      </c>
      <c r="B61" s="8">
        <f t="shared" si="1"/>
        <v>48</v>
      </c>
      <c r="C61" s="17" t="s">
        <v>177</v>
      </c>
      <c r="D61" s="17" t="s">
        <v>178</v>
      </c>
      <c r="E61" s="4" t="s">
        <v>1</v>
      </c>
      <c r="F61" s="18"/>
      <c r="G61" s="11">
        <v>48</v>
      </c>
    </row>
    <row r="62" spans="1:7" x14ac:dyDescent="0.2">
      <c r="A62" s="4">
        <v>43</v>
      </c>
      <c r="B62" s="8">
        <f t="shared" si="1"/>
        <v>47</v>
      </c>
      <c r="C62" s="17" t="s">
        <v>71</v>
      </c>
      <c r="D62" s="17" t="s">
        <v>85</v>
      </c>
      <c r="E62" s="4" t="s">
        <v>2</v>
      </c>
      <c r="F62" s="18"/>
      <c r="G62" s="19">
        <v>47</v>
      </c>
    </row>
    <row r="63" spans="1:7" x14ac:dyDescent="0.2">
      <c r="A63" s="4">
        <v>44</v>
      </c>
      <c r="B63" s="8">
        <f t="shared" si="1"/>
        <v>47</v>
      </c>
      <c r="C63" s="17" t="s">
        <v>5</v>
      </c>
      <c r="D63" s="17" t="s">
        <v>179</v>
      </c>
      <c r="E63" s="4" t="s">
        <v>55</v>
      </c>
      <c r="F63" s="18"/>
      <c r="G63" s="11">
        <v>47</v>
      </c>
    </row>
  </sheetData>
  <sortState ref="B20:G63">
    <sortCondition descending="1" ref="B20:B63"/>
  </sortState>
  <dataConsolidate/>
  <mergeCells count="4">
    <mergeCell ref="A1:G1"/>
    <mergeCell ref="A2:G2"/>
    <mergeCell ref="A3:G3"/>
    <mergeCell ref="A18:G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workbookViewId="0">
      <selection activeCell="K43" sqref="K43"/>
    </sheetView>
  </sheetViews>
  <sheetFormatPr defaultRowHeight="12.75" x14ac:dyDescent="0.2"/>
  <cols>
    <col min="3" max="3" width="10.85546875" customWidth="1"/>
    <col min="4" max="4" width="14" customWidth="1"/>
    <col min="5" max="5" width="16.28515625" customWidth="1"/>
  </cols>
  <sheetData>
    <row r="1" spans="1:7" ht="18.75" thickBot="1" x14ac:dyDescent="0.25">
      <c r="A1" s="336" t="s">
        <v>134</v>
      </c>
      <c r="B1" s="337"/>
      <c r="C1" s="337"/>
      <c r="D1" s="337"/>
      <c r="E1" s="337"/>
      <c r="F1" s="338"/>
      <c r="G1" s="338"/>
    </row>
    <row r="2" spans="1:7" x14ac:dyDescent="0.2">
      <c r="A2" s="339" t="s">
        <v>132</v>
      </c>
      <c r="B2" s="340"/>
      <c r="C2" s="340"/>
      <c r="D2" s="340"/>
      <c r="E2" s="340"/>
      <c r="F2" s="341"/>
      <c r="G2" s="341"/>
    </row>
    <row r="3" spans="1:7" ht="18" x14ac:dyDescent="0.2">
      <c r="A3" s="342" t="s">
        <v>19</v>
      </c>
      <c r="B3" s="342"/>
      <c r="C3" s="342"/>
      <c r="D3" s="342"/>
      <c r="E3" s="342"/>
      <c r="F3" s="342"/>
      <c r="G3" s="342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250</v>
      </c>
      <c r="C5" s="17" t="s">
        <v>24</v>
      </c>
      <c r="D5" s="17" t="s">
        <v>25</v>
      </c>
      <c r="E5" s="4" t="s">
        <v>55</v>
      </c>
      <c r="F5" s="18">
        <v>30</v>
      </c>
      <c r="G5" s="19">
        <v>220</v>
      </c>
    </row>
    <row r="6" spans="1:7" x14ac:dyDescent="0.2">
      <c r="A6" s="4">
        <v>2</v>
      </c>
      <c r="B6" s="8">
        <f>SUM(F6:G6)</f>
        <v>214</v>
      </c>
      <c r="C6" s="17" t="s">
        <v>48</v>
      </c>
      <c r="D6" s="17" t="s">
        <v>49</v>
      </c>
      <c r="E6" s="4" t="s">
        <v>2</v>
      </c>
      <c r="F6" s="18">
        <v>25</v>
      </c>
      <c r="G6" s="19">
        <v>189</v>
      </c>
    </row>
    <row r="7" spans="1:7" x14ac:dyDescent="0.2">
      <c r="A7" s="4">
        <v>3</v>
      </c>
      <c r="B7" s="8">
        <f>SUM(F7:G7)</f>
        <v>187</v>
      </c>
      <c r="C7" s="17" t="s">
        <v>89</v>
      </c>
      <c r="D7" s="17" t="s">
        <v>87</v>
      </c>
      <c r="E7" s="4" t="s">
        <v>55</v>
      </c>
      <c r="F7" s="18">
        <v>22</v>
      </c>
      <c r="G7" s="19">
        <v>165</v>
      </c>
    </row>
    <row r="8" spans="1:7" x14ac:dyDescent="0.2">
      <c r="A8" s="4">
        <v>4</v>
      </c>
      <c r="B8" s="8">
        <f>SUM(F8:G8)</f>
        <v>167</v>
      </c>
      <c r="C8" s="17" t="s">
        <v>80</v>
      </c>
      <c r="D8" s="17" t="s">
        <v>133</v>
      </c>
      <c r="E8" s="4" t="s">
        <v>2</v>
      </c>
      <c r="F8" s="18">
        <v>20</v>
      </c>
      <c r="G8" s="19">
        <v>147</v>
      </c>
    </row>
    <row r="9" spans="1:7" x14ac:dyDescent="0.2">
      <c r="A9" s="4">
        <v>5</v>
      </c>
      <c r="B9" s="8">
        <f>SUM(F9:G9)</f>
        <v>150</v>
      </c>
      <c r="C9" s="17" t="s">
        <v>80</v>
      </c>
      <c r="D9" s="17" t="s">
        <v>81</v>
      </c>
      <c r="E9" s="4" t="s">
        <v>2</v>
      </c>
      <c r="F9" s="18">
        <v>18</v>
      </c>
      <c r="G9" s="19">
        <v>132</v>
      </c>
    </row>
    <row r="10" spans="1:7" ht="18" x14ac:dyDescent="0.2">
      <c r="A10" s="343" t="s">
        <v>18</v>
      </c>
      <c r="B10" s="343"/>
      <c r="C10" s="343"/>
      <c r="D10" s="343"/>
      <c r="E10" s="343"/>
      <c r="F10" s="343"/>
      <c r="G10" s="343"/>
    </row>
    <row r="11" spans="1:7" ht="25.5" x14ac:dyDescent="0.2">
      <c r="A11" s="3" t="s">
        <v>23</v>
      </c>
      <c r="B11" s="6" t="s">
        <v>56</v>
      </c>
      <c r="C11" s="3" t="s">
        <v>17</v>
      </c>
      <c r="D11" s="3" t="s">
        <v>20</v>
      </c>
      <c r="E11" s="3" t="s">
        <v>4</v>
      </c>
      <c r="F11" s="7" t="s">
        <v>22</v>
      </c>
      <c r="G11" s="7" t="s">
        <v>21</v>
      </c>
    </row>
    <row r="12" spans="1:7" x14ac:dyDescent="0.2">
      <c r="A12" s="4">
        <v>1</v>
      </c>
      <c r="B12" s="8">
        <f t="shared" ref="B12:B30" si="0">SUM(F12:G12)</f>
        <v>250</v>
      </c>
      <c r="C12" s="17" t="s">
        <v>5</v>
      </c>
      <c r="D12" s="17" t="s">
        <v>9</v>
      </c>
      <c r="E12" s="4" t="s">
        <v>1</v>
      </c>
      <c r="F12" s="18">
        <v>30</v>
      </c>
      <c r="G12" s="19">
        <v>220</v>
      </c>
    </row>
    <row r="13" spans="1:7" x14ac:dyDescent="0.2">
      <c r="A13" s="4">
        <v>2</v>
      </c>
      <c r="B13" s="8">
        <f t="shared" si="0"/>
        <v>214</v>
      </c>
      <c r="C13" s="17" t="s">
        <v>114</v>
      </c>
      <c r="D13" s="17" t="s">
        <v>115</v>
      </c>
      <c r="E13" s="4" t="s">
        <v>2</v>
      </c>
      <c r="F13" s="18">
        <v>25</v>
      </c>
      <c r="G13" s="11">
        <v>189</v>
      </c>
    </row>
    <row r="14" spans="1:7" x14ac:dyDescent="0.2">
      <c r="A14" s="4">
        <v>3</v>
      </c>
      <c r="B14" s="8">
        <f t="shared" si="0"/>
        <v>181</v>
      </c>
      <c r="C14" s="17" t="s">
        <v>69</v>
      </c>
      <c r="D14" s="17" t="s">
        <v>70</v>
      </c>
      <c r="E14" s="4" t="s">
        <v>55</v>
      </c>
      <c r="F14" s="18">
        <v>16</v>
      </c>
      <c r="G14" s="11">
        <v>165</v>
      </c>
    </row>
    <row r="15" spans="1:7" x14ac:dyDescent="0.2">
      <c r="A15" s="4">
        <v>4</v>
      </c>
      <c r="B15" s="8">
        <f t="shared" si="0"/>
        <v>167</v>
      </c>
      <c r="C15" s="17" t="s">
        <v>67</v>
      </c>
      <c r="D15" s="17" t="s">
        <v>68</v>
      </c>
      <c r="E15" s="4" t="s">
        <v>2</v>
      </c>
      <c r="F15" s="18">
        <v>20</v>
      </c>
      <c r="G15" s="11">
        <v>147</v>
      </c>
    </row>
    <row r="16" spans="1:7" x14ac:dyDescent="0.2">
      <c r="A16" s="4">
        <v>5</v>
      </c>
      <c r="B16" s="8">
        <f t="shared" si="0"/>
        <v>145</v>
      </c>
      <c r="C16" s="17" t="s">
        <v>16</v>
      </c>
      <c r="D16" s="17" t="s">
        <v>15</v>
      </c>
      <c r="E16" s="4" t="s">
        <v>1</v>
      </c>
      <c r="F16" s="18">
        <v>13</v>
      </c>
      <c r="G16" s="11">
        <v>132</v>
      </c>
    </row>
    <row r="17" spans="1:7" x14ac:dyDescent="0.2">
      <c r="A17" s="4">
        <v>6</v>
      </c>
      <c r="B17" s="8">
        <f t="shared" si="0"/>
        <v>134</v>
      </c>
      <c r="C17" s="17" t="s">
        <v>60</v>
      </c>
      <c r="D17" s="17" t="s">
        <v>61</v>
      </c>
      <c r="E17" s="4" t="s">
        <v>2</v>
      </c>
      <c r="F17" s="18">
        <v>14</v>
      </c>
      <c r="G17" s="11">
        <v>120</v>
      </c>
    </row>
    <row r="18" spans="1:7" x14ac:dyDescent="0.2">
      <c r="A18" s="4">
        <v>7</v>
      </c>
      <c r="B18" s="8">
        <f t="shared" si="0"/>
        <v>132</v>
      </c>
      <c r="C18" s="17" t="s">
        <v>30</v>
      </c>
      <c r="D18" s="17" t="s">
        <v>51</v>
      </c>
      <c r="E18" s="4" t="s">
        <v>2</v>
      </c>
      <c r="F18" s="18">
        <v>22</v>
      </c>
      <c r="G18" s="19">
        <v>110</v>
      </c>
    </row>
    <row r="19" spans="1:7" x14ac:dyDescent="0.2">
      <c r="A19" s="4">
        <v>8</v>
      </c>
      <c r="B19" s="8">
        <f t="shared" si="0"/>
        <v>120</v>
      </c>
      <c r="C19" s="17" t="s">
        <v>101</v>
      </c>
      <c r="D19" s="17" t="s">
        <v>102</v>
      </c>
      <c r="E19" s="4" t="s">
        <v>3</v>
      </c>
      <c r="F19" s="18">
        <v>18</v>
      </c>
      <c r="G19" s="11">
        <v>102</v>
      </c>
    </row>
    <row r="20" spans="1:7" x14ac:dyDescent="0.2">
      <c r="A20" s="4">
        <v>9</v>
      </c>
      <c r="B20" s="8">
        <f t="shared" si="0"/>
        <v>105</v>
      </c>
      <c r="C20" s="17" t="s">
        <v>13</v>
      </c>
      <c r="D20" s="17" t="s">
        <v>12</v>
      </c>
      <c r="E20" s="4" t="s">
        <v>55</v>
      </c>
      <c r="F20" s="18">
        <v>11</v>
      </c>
      <c r="G20" s="11">
        <v>94</v>
      </c>
    </row>
    <row r="21" spans="1:7" x14ac:dyDescent="0.2">
      <c r="A21" s="4">
        <v>10</v>
      </c>
      <c r="B21" s="8">
        <f t="shared" si="0"/>
        <v>104</v>
      </c>
      <c r="C21" s="17" t="s">
        <v>7</v>
      </c>
      <c r="D21" s="17" t="s">
        <v>29</v>
      </c>
      <c r="E21" s="4" t="s">
        <v>2</v>
      </c>
      <c r="F21" s="18">
        <v>15</v>
      </c>
      <c r="G21" s="19">
        <v>89</v>
      </c>
    </row>
    <row r="22" spans="1:7" x14ac:dyDescent="0.2">
      <c r="A22" s="4">
        <v>11</v>
      </c>
      <c r="B22" s="8">
        <f t="shared" si="0"/>
        <v>98</v>
      </c>
      <c r="C22" s="17" t="s">
        <v>62</v>
      </c>
      <c r="D22" s="17" t="s">
        <v>63</v>
      </c>
      <c r="E22" s="4" t="s">
        <v>55</v>
      </c>
      <c r="F22" s="18">
        <v>12</v>
      </c>
      <c r="G22" s="11">
        <v>86</v>
      </c>
    </row>
    <row r="23" spans="1:7" x14ac:dyDescent="0.2">
      <c r="A23" s="4">
        <v>12</v>
      </c>
      <c r="B23" s="8">
        <f t="shared" si="0"/>
        <v>93</v>
      </c>
      <c r="C23" s="17" t="s">
        <v>50</v>
      </c>
      <c r="D23" s="17" t="s">
        <v>40</v>
      </c>
      <c r="E23" s="4" t="s">
        <v>3</v>
      </c>
      <c r="F23" s="18">
        <v>10</v>
      </c>
      <c r="G23" s="11">
        <v>83</v>
      </c>
    </row>
    <row r="24" spans="1:7" x14ac:dyDescent="0.2">
      <c r="A24" s="4">
        <v>13</v>
      </c>
      <c r="B24" s="8">
        <f t="shared" si="0"/>
        <v>80</v>
      </c>
      <c r="C24" s="17" t="s">
        <v>91</v>
      </c>
      <c r="D24" s="17" t="s">
        <v>92</v>
      </c>
      <c r="E24" s="4" t="s">
        <v>2</v>
      </c>
      <c r="F24" s="18"/>
      <c r="G24" s="19">
        <v>80</v>
      </c>
    </row>
    <row r="25" spans="1:7" x14ac:dyDescent="0.2">
      <c r="A25" s="4">
        <v>14</v>
      </c>
      <c r="B25" s="8">
        <f t="shared" si="0"/>
        <v>77</v>
      </c>
      <c r="C25" s="17" t="s">
        <v>71</v>
      </c>
      <c r="D25" s="17" t="s">
        <v>85</v>
      </c>
      <c r="E25" s="4" t="s">
        <v>2</v>
      </c>
      <c r="F25" s="18"/>
      <c r="G25" s="19">
        <v>77</v>
      </c>
    </row>
    <row r="26" spans="1:7" x14ac:dyDescent="0.2">
      <c r="A26" s="4">
        <v>15</v>
      </c>
      <c r="B26" s="8">
        <f t="shared" si="0"/>
        <v>74</v>
      </c>
      <c r="C26" s="17" t="s">
        <v>28</v>
      </c>
      <c r="D26" s="17" t="s">
        <v>78</v>
      </c>
      <c r="E26" s="4" t="s">
        <v>55</v>
      </c>
      <c r="F26" s="18"/>
      <c r="G26" s="11">
        <v>74</v>
      </c>
    </row>
    <row r="27" spans="1:7" x14ac:dyDescent="0.2">
      <c r="A27" s="4">
        <v>16</v>
      </c>
      <c r="B27" s="8">
        <f t="shared" si="0"/>
        <v>71</v>
      </c>
      <c r="C27" s="17" t="s">
        <v>64</v>
      </c>
      <c r="D27" s="17" t="s">
        <v>65</v>
      </c>
      <c r="E27" s="4" t="s">
        <v>2</v>
      </c>
      <c r="F27" s="18"/>
      <c r="G27" s="11">
        <v>71</v>
      </c>
    </row>
    <row r="28" spans="1:7" x14ac:dyDescent="0.2">
      <c r="A28" s="4">
        <v>17</v>
      </c>
      <c r="B28" s="8">
        <f t="shared" si="0"/>
        <v>68</v>
      </c>
      <c r="C28" s="17" t="s">
        <v>6</v>
      </c>
      <c r="D28" s="17" t="s">
        <v>10</v>
      </c>
      <c r="E28" s="4" t="s">
        <v>2</v>
      </c>
      <c r="F28" s="18"/>
      <c r="G28" s="19">
        <v>68</v>
      </c>
    </row>
    <row r="29" spans="1:7" x14ac:dyDescent="0.2">
      <c r="A29" s="4">
        <v>18</v>
      </c>
      <c r="B29" s="8">
        <f t="shared" si="0"/>
        <v>65</v>
      </c>
      <c r="C29" s="17" t="s">
        <v>8</v>
      </c>
      <c r="D29" s="17" t="s">
        <v>66</v>
      </c>
      <c r="E29" s="4" t="s">
        <v>55</v>
      </c>
      <c r="F29" s="18"/>
      <c r="G29" s="11">
        <v>65</v>
      </c>
    </row>
    <row r="30" spans="1:7" x14ac:dyDescent="0.2">
      <c r="A30" s="4">
        <v>19</v>
      </c>
      <c r="B30" s="8">
        <f t="shared" si="0"/>
        <v>62</v>
      </c>
      <c r="C30" s="17" t="s">
        <v>82</v>
      </c>
      <c r="D30" s="17" t="s">
        <v>83</v>
      </c>
      <c r="E30" s="4" t="s">
        <v>3</v>
      </c>
      <c r="F30" s="18"/>
      <c r="G30" s="11">
        <v>62</v>
      </c>
    </row>
  </sheetData>
  <sortState ref="B12:G30">
    <sortCondition descending="1" ref="B12:B30"/>
  </sortState>
  <mergeCells count="4">
    <mergeCell ref="A1:G1"/>
    <mergeCell ref="A2:G2"/>
    <mergeCell ref="A3:G3"/>
    <mergeCell ref="A10:G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43"/>
  <sheetViews>
    <sheetView workbookViewId="0">
      <selection activeCell="K43" sqref="K43"/>
    </sheetView>
  </sheetViews>
  <sheetFormatPr defaultRowHeight="12.75" x14ac:dyDescent="0.2"/>
  <cols>
    <col min="1" max="1" width="8.28515625" customWidth="1"/>
    <col min="3" max="3" width="10.85546875" customWidth="1"/>
    <col min="4" max="4" width="12.85546875" customWidth="1"/>
    <col min="5" max="5" width="14.42578125" customWidth="1"/>
  </cols>
  <sheetData>
    <row r="1" spans="1:7" ht="18.75" thickBot="1" x14ac:dyDescent="0.25">
      <c r="A1" s="336" t="s">
        <v>131</v>
      </c>
      <c r="B1" s="337"/>
      <c r="C1" s="337"/>
      <c r="D1" s="337"/>
      <c r="E1" s="337"/>
      <c r="F1" s="338"/>
      <c r="G1" s="338"/>
    </row>
    <row r="2" spans="1:7" x14ac:dyDescent="0.2">
      <c r="A2" s="339" t="s">
        <v>111</v>
      </c>
      <c r="B2" s="340"/>
      <c r="C2" s="340"/>
      <c r="D2" s="340"/>
      <c r="E2" s="340"/>
      <c r="F2" s="341"/>
      <c r="G2" s="341"/>
    </row>
    <row r="3" spans="1:7" ht="18" x14ac:dyDescent="0.2">
      <c r="A3" s="342" t="s">
        <v>19</v>
      </c>
      <c r="B3" s="342"/>
      <c r="C3" s="342"/>
      <c r="D3" s="342"/>
      <c r="E3" s="342"/>
      <c r="F3" s="342"/>
      <c r="G3" s="342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 t="shared" ref="B5:B10" si="0">SUM(F5:G5)</f>
        <v>250</v>
      </c>
      <c r="C5" s="17" t="s">
        <v>24</v>
      </c>
      <c r="D5" s="17" t="s">
        <v>25</v>
      </c>
      <c r="E5" s="4" t="s">
        <v>55</v>
      </c>
      <c r="F5" s="18">
        <v>30</v>
      </c>
      <c r="G5" s="19">
        <v>220</v>
      </c>
    </row>
    <row r="6" spans="1:7" x14ac:dyDescent="0.2">
      <c r="A6" s="4">
        <v>2</v>
      </c>
      <c r="B6" s="8">
        <f t="shared" si="0"/>
        <v>214</v>
      </c>
      <c r="C6" s="17" t="s">
        <v>48</v>
      </c>
      <c r="D6" s="17" t="s">
        <v>49</v>
      </c>
      <c r="E6" s="4" t="s">
        <v>2</v>
      </c>
      <c r="F6" s="18">
        <v>25</v>
      </c>
      <c r="G6" s="19">
        <v>189</v>
      </c>
    </row>
    <row r="7" spans="1:7" x14ac:dyDescent="0.2">
      <c r="A7" s="4">
        <v>3</v>
      </c>
      <c r="B7" s="8">
        <f t="shared" si="0"/>
        <v>187</v>
      </c>
      <c r="C7" s="17" t="s">
        <v>80</v>
      </c>
      <c r="D7" s="17" t="s">
        <v>97</v>
      </c>
      <c r="E7" s="4" t="s">
        <v>2</v>
      </c>
      <c r="F7" s="18">
        <v>22</v>
      </c>
      <c r="G7" s="19">
        <v>165</v>
      </c>
    </row>
    <row r="8" spans="1:7" x14ac:dyDescent="0.2">
      <c r="A8" s="4">
        <v>4</v>
      </c>
      <c r="B8" s="8">
        <f t="shared" si="0"/>
        <v>167</v>
      </c>
      <c r="C8" s="17" t="s">
        <v>89</v>
      </c>
      <c r="D8" s="17" t="s">
        <v>87</v>
      </c>
      <c r="E8" s="4" t="s">
        <v>55</v>
      </c>
      <c r="F8" s="18">
        <v>20</v>
      </c>
      <c r="G8" s="19">
        <v>147</v>
      </c>
    </row>
    <row r="9" spans="1:7" x14ac:dyDescent="0.2">
      <c r="A9" s="4">
        <v>5</v>
      </c>
      <c r="B9" s="8">
        <f t="shared" si="0"/>
        <v>150</v>
      </c>
      <c r="C9" s="17" t="s">
        <v>80</v>
      </c>
      <c r="D9" s="17" t="s">
        <v>81</v>
      </c>
      <c r="E9" s="4" t="s">
        <v>2</v>
      </c>
      <c r="F9" s="18">
        <v>18</v>
      </c>
      <c r="G9" s="19">
        <v>132</v>
      </c>
    </row>
    <row r="10" spans="1:7" x14ac:dyDescent="0.2">
      <c r="A10" s="4">
        <v>6</v>
      </c>
      <c r="B10" s="8">
        <f t="shared" si="0"/>
        <v>136</v>
      </c>
      <c r="C10" s="17" t="s">
        <v>112</v>
      </c>
      <c r="D10" s="17" t="s">
        <v>113</v>
      </c>
      <c r="E10" s="4" t="s">
        <v>55</v>
      </c>
      <c r="F10" s="18">
        <v>16</v>
      </c>
      <c r="G10" s="19">
        <v>120</v>
      </c>
    </row>
    <row r="11" spans="1:7" ht="18" x14ac:dyDescent="0.2">
      <c r="A11" s="343" t="s">
        <v>18</v>
      </c>
      <c r="B11" s="343"/>
      <c r="C11" s="343"/>
      <c r="D11" s="343"/>
      <c r="E11" s="343"/>
      <c r="F11" s="343"/>
      <c r="G11" s="343"/>
    </row>
    <row r="12" spans="1:7" ht="25.5" x14ac:dyDescent="0.2">
      <c r="A12" s="3" t="s">
        <v>23</v>
      </c>
      <c r="B12" s="6" t="s">
        <v>56</v>
      </c>
      <c r="C12" s="3" t="s">
        <v>17</v>
      </c>
      <c r="D12" s="3" t="s">
        <v>20</v>
      </c>
      <c r="E12" s="3" t="s">
        <v>4</v>
      </c>
      <c r="F12" s="7" t="s">
        <v>22</v>
      </c>
      <c r="G12" s="7" t="s">
        <v>21</v>
      </c>
    </row>
    <row r="13" spans="1:7" x14ac:dyDescent="0.2">
      <c r="A13" s="4">
        <v>1</v>
      </c>
      <c r="B13" s="8">
        <f t="shared" ref="B13:B43" si="1">SUM(F13:G13)</f>
        <v>245</v>
      </c>
      <c r="C13" s="17" t="s">
        <v>114</v>
      </c>
      <c r="D13" s="17" t="s">
        <v>115</v>
      </c>
      <c r="E13" s="4" t="s">
        <v>2</v>
      </c>
      <c r="F13" s="18">
        <v>25</v>
      </c>
      <c r="G13" s="11">
        <v>220</v>
      </c>
    </row>
    <row r="14" spans="1:7" x14ac:dyDescent="0.2">
      <c r="A14" s="4">
        <v>2</v>
      </c>
      <c r="B14" s="8">
        <f t="shared" si="1"/>
        <v>219</v>
      </c>
      <c r="C14" s="17" t="s">
        <v>28</v>
      </c>
      <c r="D14" s="17" t="s">
        <v>14</v>
      </c>
      <c r="E14" s="4" t="s">
        <v>2</v>
      </c>
      <c r="F14" s="18">
        <v>30</v>
      </c>
      <c r="G14" s="19">
        <v>189</v>
      </c>
    </row>
    <row r="15" spans="1:7" x14ac:dyDescent="0.2">
      <c r="A15" s="4">
        <v>3</v>
      </c>
      <c r="B15" s="8">
        <f t="shared" si="1"/>
        <v>187</v>
      </c>
      <c r="C15" s="17" t="s">
        <v>60</v>
      </c>
      <c r="D15" s="17" t="s">
        <v>61</v>
      </c>
      <c r="E15" s="4" t="s">
        <v>2</v>
      </c>
      <c r="F15" s="18">
        <v>22</v>
      </c>
      <c r="G15" s="11">
        <v>165</v>
      </c>
    </row>
    <row r="16" spans="1:7" x14ac:dyDescent="0.2">
      <c r="A16" s="4">
        <v>4</v>
      </c>
      <c r="B16" s="8">
        <f t="shared" si="1"/>
        <v>165</v>
      </c>
      <c r="C16" s="17" t="s">
        <v>67</v>
      </c>
      <c r="D16" s="17" t="s">
        <v>68</v>
      </c>
      <c r="E16" s="4" t="s">
        <v>2</v>
      </c>
      <c r="F16" s="18">
        <v>18</v>
      </c>
      <c r="G16" s="11">
        <v>147</v>
      </c>
    </row>
    <row r="17" spans="1:7" x14ac:dyDescent="0.2">
      <c r="A17" s="4">
        <v>5</v>
      </c>
      <c r="B17" s="8">
        <f t="shared" si="1"/>
        <v>147</v>
      </c>
      <c r="C17" s="17" t="s">
        <v>13</v>
      </c>
      <c r="D17" s="17" t="s">
        <v>12</v>
      </c>
      <c r="E17" s="4" t="s">
        <v>55</v>
      </c>
      <c r="F17" s="18">
        <v>15</v>
      </c>
      <c r="G17" s="11">
        <v>132</v>
      </c>
    </row>
    <row r="18" spans="1:7" x14ac:dyDescent="0.2">
      <c r="A18" s="4">
        <v>6</v>
      </c>
      <c r="B18" s="8">
        <f t="shared" si="1"/>
        <v>140</v>
      </c>
      <c r="C18" s="17" t="s">
        <v>7</v>
      </c>
      <c r="D18" s="17" t="s">
        <v>29</v>
      </c>
      <c r="E18" s="4" t="s">
        <v>2</v>
      </c>
      <c r="F18" s="18">
        <v>20</v>
      </c>
      <c r="G18" s="19">
        <v>120</v>
      </c>
    </row>
    <row r="19" spans="1:7" x14ac:dyDescent="0.2">
      <c r="A19" s="4">
        <v>7</v>
      </c>
      <c r="B19" s="8">
        <f t="shared" si="1"/>
        <v>126</v>
      </c>
      <c r="C19" s="17" t="s">
        <v>101</v>
      </c>
      <c r="D19" s="17" t="s">
        <v>102</v>
      </c>
      <c r="E19" s="4" t="s">
        <v>3</v>
      </c>
      <c r="F19" s="18">
        <v>16</v>
      </c>
      <c r="G19" s="11">
        <v>110</v>
      </c>
    </row>
    <row r="20" spans="1:7" x14ac:dyDescent="0.2">
      <c r="A20" s="4">
        <v>8</v>
      </c>
      <c r="B20" s="8">
        <f t="shared" si="1"/>
        <v>114</v>
      </c>
      <c r="C20" s="17" t="s">
        <v>11</v>
      </c>
      <c r="D20" s="17" t="s">
        <v>14</v>
      </c>
      <c r="E20" s="4" t="s">
        <v>2</v>
      </c>
      <c r="F20" s="18">
        <v>12</v>
      </c>
      <c r="G20" s="11">
        <v>102</v>
      </c>
    </row>
    <row r="21" spans="1:7" x14ac:dyDescent="0.2">
      <c r="A21" s="4">
        <v>9</v>
      </c>
      <c r="B21" s="8">
        <f t="shared" si="1"/>
        <v>108</v>
      </c>
      <c r="C21" s="17" t="s">
        <v>5</v>
      </c>
      <c r="D21" s="17" t="s">
        <v>9</v>
      </c>
      <c r="E21" s="4" t="s">
        <v>1</v>
      </c>
      <c r="F21" s="18">
        <v>14</v>
      </c>
      <c r="G21" s="19">
        <v>94</v>
      </c>
    </row>
    <row r="22" spans="1:7" x14ac:dyDescent="0.2">
      <c r="A22" s="4">
        <v>10</v>
      </c>
      <c r="B22" s="8">
        <f t="shared" si="1"/>
        <v>90</v>
      </c>
      <c r="C22" s="17" t="s">
        <v>6</v>
      </c>
      <c r="D22" s="17" t="s">
        <v>10</v>
      </c>
      <c r="E22" s="4" t="s">
        <v>2</v>
      </c>
      <c r="F22" s="18">
        <v>10</v>
      </c>
      <c r="G22" s="19">
        <v>80</v>
      </c>
    </row>
    <row r="23" spans="1:7" x14ac:dyDescent="0.2">
      <c r="A23" s="4">
        <v>11</v>
      </c>
      <c r="B23" s="8">
        <f t="shared" si="1"/>
        <v>89</v>
      </c>
      <c r="C23" s="17" t="s">
        <v>91</v>
      </c>
      <c r="D23" s="17" t="s">
        <v>116</v>
      </c>
      <c r="E23" s="4" t="s">
        <v>55</v>
      </c>
      <c r="F23" s="18"/>
      <c r="G23" s="19">
        <v>89</v>
      </c>
    </row>
    <row r="24" spans="1:7" x14ac:dyDescent="0.2">
      <c r="A24" s="4">
        <v>12</v>
      </c>
      <c r="B24" s="8">
        <f t="shared" si="1"/>
        <v>87</v>
      </c>
      <c r="C24" s="17" t="s">
        <v>16</v>
      </c>
      <c r="D24" s="17" t="s">
        <v>15</v>
      </c>
      <c r="E24" s="4" t="s">
        <v>1</v>
      </c>
      <c r="F24" s="18">
        <v>13</v>
      </c>
      <c r="G24" s="11">
        <v>74</v>
      </c>
    </row>
    <row r="25" spans="1:7" x14ac:dyDescent="0.2">
      <c r="A25" s="4">
        <v>13</v>
      </c>
      <c r="B25" s="8">
        <f t="shared" si="1"/>
        <v>86</v>
      </c>
      <c r="C25" s="17" t="s">
        <v>91</v>
      </c>
      <c r="D25" s="17" t="s">
        <v>117</v>
      </c>
      <c r="E25" s="4" t="s">
        <v>55</v>
      </c>
      <c r="F25" s="18"/>
      <c r="G25" s="19">
        <v>86</v>
      </c>
    </row>
    <row r="26" spans="1:7" x14ac:dyDescent="0.2">
      <c r="A26" s="4">
        <v>14</v>
      </c>
      <c r="B26" s="8">
        <f t="shared" si="1"/>
        <v>83</v>
      </c>
      <c r="C26" s="17" t="s">
        <v>69</v>
      </c>
      <c r="D26" s="17" t="s">
        <v>70</v>
      </c>
      <c r="E26" s="4" t="s">
        <v>55</v>
      </c>
      <c r="F26" s="18"/>
      <c r="G26" s="11">
        <v>83</v>
      </c>
    </row>
    <row r="27" spans="1:7" x14ac:dyDescent="0.2">
      <c r="A27" s="4">
        <v>15</v>
      </c>
      <c r="B27" s="8">
        <f t="shared" si="1"/>
        <v>82</v>
      </c>
      <c r="C27" s="17" t="s">
        <v>71</v>
      </c>
      <c r="D27" s="17" t="s">
        <v>85</v>
      </c>
      <c r="E27" s="4" t="s">
        <v>2</v>
      </c>
      <c r="F27" s="18">
        <v>11</v>
      </c>
      <c r="G27" s="19">
        <v>71</v>
      </c>
    </row>
    <row r="28" spans="1:7" x14ac:dyDescent="0.2">
      <c r="A28" s="4">
        <v>16</v>
      </c>
      <c r="B28" s="8">
        <f t="shared" si="1"/>
        <v>77</v>
      </c>
      <c r="C28" s="17" t="s">
        <v>62</v>
      </c>
      <c r="D28" s="17" t="s">
        <v>63</v>
      </c>
      <c r="E28" s="4" t="s">
        <v>55</v>
      </c>
      <c r="F28" s="18"/>
      <c r="G28" s="11">
        <v>77</v>
      </c>
    </row>
    <row r="29" spans="1:7" x14ac:dyDescent="0.2">
      <c r="A29" s="4">
        <v>17</v>
      </c>
      <c r="B29" s="8">
        <f t="shared" si="1"/>
        <v>68</v>
      </c>
      <c r="C29" s="17" t="s">
        <v>50</v>
      </c>
      <c r="D29" s="17" t="s">
        <v>40</v>
      </c>
      <c r="E29" s="4" t="s">
        <v>3</v>
      </c>
      <c r="F29" s="18"/>
      <c r="G29" s="11">
        <v>68</v>
      </c>
    </row>
    <row r="30" spans="1:7" x14ac:dyDescent="0.2">
      <c r="A30" s="4">
        <v>18</v>
      </c>
      <c r="B30" s="8">
        <f t="shared" si="1"/>
        <v>65</v>
      </c>
      <c r="C30" s="17" t="s">
        <v>118</v>
      </c>
      <c r="D30" s="17" t="s">
        <v>119</v>
      </c>
      <c r="E30" s="4" t="s">
        <v>55</v>
      </c>
      <c r="F30" s="18"/>
      <c r="G30" s="19">
        <v>65</v>
      </c>
    </row>
    <row r="31" spans="1:7" x14ac:dyDescent="0.2">
      <c r="A31" s="4">
        <v>19</v>
      </c>
      <c r="B31" s="8">
        <f t="shared" si="1"/>
        <v>62</v>
      </c>
      <c r="C31" s="17" t="s">
        <v>71</v>
      </c>
      <c r="D31" s="17" t="s">
        <v>88</v>
      </c>
      <c r="E31" s="4" t="s">
        <v>2</v>
      </c>
      <c r="F31" s="18"/>
      <c r="G31" s="19">
        <v>62</v>
      </c>
    </row>
    <row r="32" spans="1:7" x14ac:dyDescent="0.2">
      <c r="A32" s="4">
        <v>20</v>
      </c>
      <c r="B32" s="8">
        <f t="shared" si="1"/>
        <v>60</v>
      </c>
      <c r="C32" s="17" t="s">
        <v>127</v>
      </c>
      <c r="D32" s="17" t="s">
        <v>106</v>
      </c>
      <c r="E32" s="4" t="s">
        <v>55</v>
      </c>
      <c r="F32" s="18"/>
      <c r="G32" s="19">
        <v>60</v>
      </c>
    </row>
    <row r="33" spans="1:7" x14ac:dyDescent="0.2">
      <c r="A33" s="4">
        <v>21</v>
      </c>
      <c r="B33" s="8">
        <f t="shared" si="1"/>
        <v>58</v>
      </c>
      <c r="C33" s="17" t="s">
        <v>8</v>
      </c>
      <c r="D33" s="17" t="s">
        <v>66</v>
      </c>
      <c r="E33" s="4" t="s">
        <v>55</v>
      </c>
      <c r="F33" s="18"/>
      <c r="G33" s="11">
        <v>58</v>
      </c>
    </row>
    <row r="34" spans="1:7" x14ac:dyDescent="0.2">
      <c r="A34" s="4">
        <v>22</v>
      </c>
      <c r="B34" s="8">
        <f t="shared" si="1"/>
        <v>56</v>
      </c>
      <c r="C34" s="17" t="s">
        <v>120</v>
      </c>
      <c r="D34" s="17" t="s">
        <v>121</v>
      </c>
      <c r="E34" s="4" t="s">
        <v>55</v>
      </c>
      <c r="F34" s="18"/>
      <c r="G34" s="19">
        <v>56</v>
      </c>
    </row>
    <row r="35" spans="1:7" x14ac:dyDescent="0.2">
      <c r="A35" s="4">
        <v>23</v>
      </c>
      <c r="B35" s="8">
        <f t="shared" si="1"/>
        <v>54</v>
      </c>
      <c r="C35" s="17" t="s">
        <v>28</v>
      </c>
      <c r="D35" s="17" t="s">
        <v>78</v>
      </c>
      <c r="E35" s="4" t="s">
        <v>55</v>
      </c>
      <c r="F35" s="18"/>
      <c r="G35" s="11">
        <v>54</v>
      </c>
    </row>
    <row r="36" spans="1:7" x14ac:dyDescent="0.2">
      <c r="A36" s="4">
        <v>24</v>
      </c>
      <c r="B36" s="8">
        <f t="shared" si="1"/>
        <v>52</v>
      </c>
      <c r="C36" s="17" t="s">
        <v>91</v>
      </c>
      <c r="D36" s="17" t="s">
        <v>93</v>
      </c>
      <c r="E36" s="4" t="s">
        <v>1</v>
      </c>
      <c r="F36" s="18"/>
      <c r="G36" s="19">
        <v>52</v>
      </c>
    </row>
    <row r="37" spans="1:7" x14ac:dyDescent="0.2">
      <c r="A37" s="4">
        <v>25</v>
      </c>
      <c r="B37" s="8">
        <f t="shared" si="1"/>
        <v>50</v>
      </c>
      <c r="C37" s="17" t="s">
        <v>82</v>
      </c>
      <c r="D37" s="17" t="s">
        <v>83</v>
      </c>
      <c r="E37" s="4" t="s">
        <v>3</v>
      </c>
      <c r="F37" s="18"/>
      <c r="G37" s="11">
        <v>50</v>
      </c>
    </row>
    <row r="38" spans="1:7" x14ac:dyDescent="0.2">
      <c r="A38" s="4">
        <v>26</v>
      </c>
      <c r="B38" s="8">
        <f t="shared" si="1"/>
        <v>48</v>
      </c>
      <c r="C38" s="17" t="s">
        <v>28</v>
      </c>
      <c r="D38" s="17" t="s">
        <v>41</v>
      </c>
      <c r="E38" s="4" t="s">
        <v>2</v>
      </c>
      <c r="F38" s="18"/>
      <c r="G38" s="11">
        <v>48</v>
      </c>
    </row>
    <row r="39" spans="1:7" x14ac:dyDescent="0.2">
      <c r="A39" s="4">
        <v>27</v>
      </c>
      <c r="B39" s="8">
        <f t="shared" si="1"/>
        <v>47</v>
      </c>
      <c r="C39" s="17" t="s">
        <v>64</v>
      </c>
      <c r="D39" s="17" t="s">
        <v>65</v>
      </c>
      <c r="E39" s="4" t="s">
        <v>2</v>
      </c>
      <c r="F39" s="18"/>
      <c r="G39" s="11">
        <v>47</v>
      </c>
    </row>
    <row r="40" spans="1:7" x14ac:dyDescent="0.2">
      <c r="A40" s="4">
        <v>28</v>
      </c>
      <c r="B40" s="8">
        <f t="shared" si="1"/>
        <v>45</v>
      </c>
      <c r="C40" s="17" t="s">
        <v>122</v>
      </c>
      <c r="D40" s="17" t="s">
        <v>123</v>
      </c>
      <c r="E40" s="4" t="s">
        <v>55</v>
      </c>
      <c r="F40" s="18"/>
      <c r="G40" s="19">
        <v>45</v>
      </c>
    </row>
    <row r="41" spans="1:7" x14ac:dyDescent="0.2">
      <c r="A41" s="4">
        <v>29</v>
      </c>
      <c r="B41" s="8">
        <f t="shared" si="1"/>
        <v>44</v>
      </c>
      <c r="C41" s="17" t="s">
        <v>107</v>
      </c>
      <c r="D41" s="17" t="s">
        <v>124</v>
      </c>
      <c r="E41" s="4" t="s">
        <v>2</v>
      </c>
      <c r="F41" s="18"/>
      <c r="G41" s="19">
        <v>44</v>
      </c>
    </row>
    <row r="42" spans="1:7" x14ac:dyDescent="0.2">
      <c r="A42" s="4">
        <v>30</v>
      </c>
      <c r="B42" s="8">
        <f t="shared" si="1"/>
        <v>43</v>
      </c>
      <c r="C42" s="17" t="s">
        <v>8</v>
      </c>
      <c r="D42" s="17" t="s">
        <v>84</v>
      </c>
      <c r="E42" s="4" t="s">
        <v>2</v>
      </c>
      <c r="F42" s="18"/>
      <c r="G42" s="19">
        <v>43</v>
      </c>
    </row>
    <row r="43" spans="1:7" x14ac:dyDescent="0.2">
      <c r="A43" s="4">
        <v>31</v>
      </c>
      <c r="B43" s="8">
        <f t="shared" si="1"/>
        <v>42</v>
      </c>
      <c r="C43" s="17" t="s">
        <v>125</v>
      </c>
      <c r="D43" s="17" t="s">
        <v>126</v>
      </c>
      <c r="E43" s="4" t="s">
        <v>55</v>
      </c>
      <c r="F43" s="18"/>
      <c r="G43" s="19">
        <v>42</v>
      </c>
    </row>
  </sheetData>
  <sortState ref="B13:G43">
    <sortCondition descending="1" ref="B13:B43"/>
  </sortState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2"/>
  <sheetViews>
    <sheetView zoomScale="90" zoomScaleNormal="90" workbookViewId="0">
      <selection activeCell="K43" sqref="K43"/>
    </sheetView>
  </sheetViews>
  <sheetFormatPr defaultRowHeight="12.75" x14ac:dyDescent="0.2"/>
  <cols>
    <col min="1" max="1" width="8.28515625" customWidth="1"/>
    <col min="3" max="3" width="10.85546875" customWidth="1"/>
    <col min="4" max="4" width="12.85546875" customWidth="1"/>
    <col min="5" max="5" width="14.42578125" customWidth="1"/>
  </cols>
  <sheetData>
    <row r="1" spans="1:7" ht="18.75" thickBot="1" x14ac:dyDescent="0.25">
      <c r="A1" s="336" t="s">
        <v>109</v>
      </c>
      <c r="B1" s="337"/>
      <c r="C1" s="337"/>
      <c r="D1" s="337"/>
      <c r="E1" s="337"/>
      <c r="F1" s="338"/>
      <c r="G1" s="338"/>
    </row>
    <row r="2" spans="1:7" x14ac:dyDescent="0.2">
      <c r="A2" s="339" t="s">
        <v>110</v>
      </c>
      <c r="B2" s="340"/>
      <c r="C2" s="340"/>
      <c r="D2" s="340"/>
      <c r="E2" s="340"/>
      <c r="F2" s="341"/>
      <c r="G2" s="341"/>
    </row>
    <row r="3" spans="1:7" ht="18" x14ac:dyDescent="0.2">
      <c r="A3" s="342" t="s">
        <v>19</v>
      </c>
      <c r="B3" s="342"/>
      <c r="C3" s="342"/>
      <c r="D3" s="342"/>
      <c r="E3" s="342"/>
      <c r="F3" s="342"/>
      <c r="G3" s="342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245</v>
      </c>
      <c r="C5" s="17" t="s">
        <v>24</v>
      </c>
      <c r="D5" s="17" t="s">
        <v>25</v>
      </c>
      <c r="E5" s="4" t="s">
        <v>55</v>
      </c>
      <c r="F5" s="18">
        <v>25</v>
      </c>
      <c r="G5" s="19">
        <v>220</v>
      </c>
    </row>
    <row r="6" spans="1:7" x14ac:dyDescent="0.2">
      <c r="A6" s="4">
        <v>2</v>
      </c>
      <c r="B6" s="8">
        <f>SUM(F6:G6)</f>
        <v>219</v>
      </c>
      <c r="C6" s="17" t="s">
        <v>48</v>
      </c>
      <c r="D6" s="17" t="s">
        <v>49</v>
      </c>
      <c r="E6" s="4" t="s">
        <v>2</v>
      </c>
      <c r="F6" s="18">
        <v>30</v>
      </c>
      <c r="G6" s="19">
        <v>189</v>
      </c>
    </row>
    <row r="7" spans="1:7" x14ac:dyDescent="0.2">
      <c r="A7" s="4">
        <v>3</v>
      </c>
      <c r="B7" s="8">
        <f>SUM(F7:G7)</f>
        <v>187</v>
      </c>
      <c r="C7" s="17" t="s">
        <v>89</v>
      </c>
      <c r="D7" s="17" t="s">
        <v>87</v>
      </c>
      <c r="E7" s="4" t="s">
        <v>55</v>
      </c>
      <c r="F7" s="18">
        <v>22</v>
      </c>
      <c r="G7" s="19">
        <v>165</v>
      </c>
    </row>
    <row r="8" spans="1:7" x14ac:dyDescent="0.2">
      <c r="A8" s="4">
        <v>4</v>
      </c>
      <c r="B8" s="8">
        <f>SUM(F8:G8)</f>
        <v>167</v>
      </c>
      <c r="C8" s="17" t="s">
        <v>80</v>
      </c>
      <c r="D8" s="17" t="s">
        <v>97</v>
      </c>
      <c r="E8" s="4" t="s">
        <v>2</v>
      </c>
      <c r="F8" s="18">
        <v>20</v>
      </c>
      <c r="G8" s="19">
        <v>147</v>
      </c>
    </row>
    <row r="9" spans="1:7" ht="18" x14ac:dyDescent="0.2">
      <c r="A9" s="343" t="s">
        <v>18</v>
      </c>
      <c r="B9" s="343"/>
      <c r="C9" s="343"/>
      <c r="D9" s="343"/>
      <c r="E9" s="343"/>
      <c r="F9" s="343"/>
      <c r="G9" s="343"/>
    </row>
    <row r="10" spans="1:7" ht="25.5" x14ac:dyDescent="0.2">
      <c r="A10" s="3" t="s">
        <v>23</v>
      </c>
      <c r="B10" s="6" t="s">
        <v>56</v>
      </c>
      <c r="C10" s="3" t="s">
        <v>17</v>
      </c>
      <c r="D10" s="3" t="s">
        <v>20</v>
      </c>
      <c r="E10" s="3" t="s">
        <v>4</v>
      </c>
      <c r="F10" s="7" t="s">
        <v>22</v>
      </c>
      <c r="G10" s="7" t="s">
        <v>21</v>
      </c>
    </row>
    <row r="11" spans="1:7" x14ac:dyDescent="0.2">
      <c r="A11" s="4">
        <v>1</v>
      </c>
      <c r="B11" s="8">
        <f t="shared" ref="B11:B32" si="0">SUM(F11:G11)</f>
        <v>242</v>
      </c>
      <c r="C11" s="17" t="s">
        <v>67</v>
      </c>
      <c r="D11" s="17" t="s">
        <v>68</v>
      </c>
      <c r="E11" s="4" t="s">
        <v>2</v>
      </c>
      <c r="F11" s="18">
        <v>22</v>
      </c>
      <c r="G11" s="11">
        <v>220</v>
      </c>
    </row>
    <row r="12" spans="1:7" x14ac:dyDescent="0.2">
      <c r="A12" s="4">
        <v>2</v>
      </c>
      <c r="B12" s="8">
        <f t="shared" si="0"/>
        <v>214</v>
      </c>
      <c r="C12" s="17" t="s">
        <v>28</v>
      </c>
      <c r="D12" s="17" t="s">
        <v>14</v>
      </c>
      <c r="E12" s="4" t="s">
        <v>2</v>
      </c>
      <c r="F12" s="18">
        <v>25</v>
      </c>
      <c r="G12" s="19">
        <v>189</v>
      </c>
    </row>
    <row r="13" spans="1:7" x14ac:dyDescent="0.2">
      <c r="A13" s="4">
        <v>3</v>
      </c>
      <c r="B13" s="8">
        <f t="shared" si="0"/>
        <v>195</v>
      </c>
      <c r="C13" s="17" t="s">
        <v>60</v>
      </c>
      <c r="D13" s="17" t="s">
        <v>61</v>
      </c>
      <c r="E13" s="4" t="s">
        <v>2</v>
      </c>
      <c r="F13" s="18">
        <v>30</v>
      </c>
      <c r="G13" s="11">
        <v>165</v>
      </c>
    </row>
    <row r="14" spans="1:7" x14ac:dyDescent="0.2">
      <c r="A14" s="4">
        <v>4</v>
      </c>
      <c r="B14" s="8">
        <f t="shared" si="0"/>
        <v>162</v>
      </c>
      <c r="C14" s="17" t="s">
        <v>13</v>
      </c>
      <c r="D14" s="17" t="s">
        <v>12</v>
      </c>
      <c r="E14" s="4" t="s">
        <v>55</v>
      </c>
      <c r="F14" s="18">
        <v>15</v>
      </c>
      <c r="G14" s="11">
        <v>147</v>
      </c>
    </row>
    <row r="15" spans="1:7" x14ac:dyDescent="0.2">
      <c r="A15" s="4">
        <v>5</v>
      </c>
      <c r="B15" s="8">
        <f t="shared" si="0"/>
        <v>148</v>
      </c>
      <c r="C15" s="17" t="s">
        <v>6</v>
      </c>
      <c r="D15" s="17" t="s">
        <v>10</v>
      </c>
      <c r="E15" s="4" t="s">
        <v>2</v>
      </c>
      <c r="F15" s="18">
        <v>16</v>
      </c>
      <c r="G15" s="19">
        <v>132</v>
      </c>
    </row>
    <row r="16" spans="1:7" x14ac:dyDescent="0.2">
      <c r="A16" s="4">
        <v>6</v>
      </c>
      <c r="B16" s="8">
        <f t="shared" si="0"/>
        <v>140</v>
      </c>
      <c r="C16" s="17" t="s">
        <v>5</v>
      </c>
      <c r="D16" s="17" t="s">
        <v>9</v>
      </c>
      <c r="E16" s="4" t="s">
        <v>1</v>
      </c>
      <c r="F16" s="18">
        <v>20</v>
      </c>
      <c r="G16" s="19">
        <v>120</v>
      </c>
    </row>
    <row r="17" spans="1:7" x14ac:dyDescent="0.2">
      <c r="A17" s="4">
        <v>7</v>
      </c>
      <c r="B17" s="8">
        <f t="shared" si="0"/>
        <v>128</v>
      </c>
      <c r="C17" s="17" t="s">
        <v>69</v>
      </c>
      <c r="D17" s="17" t="s">
        <v>70</v>
      </c>
      <c r="E17" s="4" t="s">
        <v>55</v>
      </c>
      <c r="F17" s="18">
        <v>18</v>
      </c>
      <c r="G17" s="11">
        <v>110</v>
      </c>
    </row>
    <row r="18" spans="1:7" x14ac:dyDescent="0.2">
      <c r="A18" s="4">
        <v>8</v>
      </c>
      <c r="B18" s="8">
        <f t="shared" si="0"/>
        <v>116</v>
      </c>
      <c r="C18" s="17" t="s">
        <v>28</v>
      </c>
      <c r="D18" s="17" t="s">
        <v>41</v>
      </c>
      <c r="E18" s="4" t="s">
        <v>2</v>
      </c>
      <c r="F18" s="18">
        <v>14</v>
      </c>
      <c r="G18" s="11">
        <v>102</v>
      </c>
    </row>
    <row r="19" spans="1:7" x14ac:dyDescent="0.2">
      <c r="A19" s="4">
        <v>9</v>
      </c>
      <c r="B19" s="8">
        <f t="shared" si="0"/>
        <v>107</v>
      </c>
      <c r="C19" s="17" t="s">
        <v>16</v>
      </c>
      <c r="D19" s="17" t="s">
        <v>15</v>
      </c>
      <c r="E19" s="4" t="s">
        <v>1</v>
      </c>
      <c r="F19" s="18">
        <v>13</v>
      </c>
      <c r="G19" s="11">
        <v>94</v>
      </c>
    </row>
    <row r="20" spans="1:7" x14ac:dyDescent="0.2">
      <c r="A20" s="4">
        <v>10</v>
      </c>
      <c r="B20" s="8">
        <f t="shared" si="0"/>
        <v>101</v>
      </c>
      <c r="C20" s="17" t="s">
        <v>107</v>
      </c>
      <c r="D20" s="17" t="s">
        <v>108</v>
      </c>
      <c r="E20" s="4" t="s">
        <v>2</v>
      </c>
      <c r="F20" s="18">
        <v>12</v>
      </c>
      <c r="G20" s="11">
        <v>89</v>
      </c>
    </row>
    <row r="21" spans="1:7" x14ac:dyDescent="0.2">
      <c r="A21" s="4">
        <v>11</v>
      </c>
      <c r="B21" s="8">
        <f t="shared" si="0"/>
        <v>97</v>
      </c>
      <c r="C21" s="17" t="s">
        <v>91</v>
      </c>
      <c r="D21" s="17" t="s">
        <v>93</v>
      </c>
      <c r="E21" s="4" t="s">
        <v>1</v>
      </c>
      <c r="F21" s="18">
        <v>11</v>
      </c>
      <c r="G21" s="19">
        <v>86</v>
      </c>
    </row>
    <row r="22" spans="1:7" x14ac:dyDescent="0.2">
      <c r="A22" s="4">
        <v>12</v>
      </c>
      <c r="B22" s="8">
        <f t="shared" si="0"/>
        <v>93</v>
      </c>
      <c r="C22" s="17" t="s">
        <v>7</v>
      </c>
      <c r="D22" s="17" t="s">
        <v>29</v>
      </c>
      <c r="E22" s="4" t="s">
        <v>2</v>
      </c>
      <c r="F22" s="18">
        <v>10</v>
      </c>
      <c r="G22" s="19">
        <v>83</v>
      </c>
    </row>
    <row r="23" spans="1:7" x14ac:dyDescent="0.2">
      <c r="A23" s="4">
        <v>13</v>
      </c>
      <c r="B23" s="8">
        <f t="shared" si="0"/>
        <v>80</v>
      </c>
      <c r="C23" s="17" t="s">
        <v>62</v>
      </c>
      <c r="D23" s="17" t="s">
        <v>63</v>
      </c>
      <c r="E23" s="4" t="s">
        <v>55</v>
      </c>
      <c r="F23" s="18"/>
      <c r="G23" s="11">
        <v>80</v>
      </c>
    </row>
    <row r="24" spans="1:7" x14ac:dyDescent="0.2">
      <c r="A24" s="4">
        <v>14</v>
      </c>
      <c r="B24" s="8">
        <f t="shared" si="0"/>
        <v>77</v>
      </c>
      <c r="C24" s="17" t="s">
        <v>11</v>
      </c>
      <c r="D24" s="17" t="s">
        <v>14</v>
      </c>
      <c r="E24" s="4" t="s">
        <v>2</v>
      </c>
      <c r="F24" s="18"/>
      <c r="G24" s="11">
        <v>77</v>
      </c>
    </row>
    <row r="25" spans="1:7" x14ac:dyDescent="0.2">
      <c r="A25" s="4">
        <v>15</v>
      </c>
      <c r="B25" s="8">
        <f t="shared" si="0"/>
        <v>74</v>
      </c>
      <c r="C25" s="17" t="s">
        <v>82</v>
      </c>
      <c r="D25" s="17" t="s">
        <v>83</v>
      </c>
      <c r="E25" s="4" t="s">
        <v>3</v>
      </c>
      <c r="F25" s="18"/>
      <c r="G25" s="11">
        <v>74</v>
      </c>
    </row>
    <row r="26" spans="1:7" x14ac:dyDescent="0.2">
      <c r="A26" s="4">
        <v>16</v>
      </c>
      <c r="B26" s="8">
        <f t="shared" si="0"/>
        <v>71</v>
      </c>
      <c r="C26" s="17" t="s">
        <v>101</v>
      </c>
      <c r="D26" s="17" t="s">
        <v>102</v>
      </c>
      <c r="E26" s="4" t="s">
        <v>3</v>
      </c>
      <c r="F26" s="18"/>
      <c r="G26" s="11">
        <v>71</v>
      </c>
    </row>
    <row r="27" spans="1:7" x14ac:dyDescent="0.2">
      <c r="A27" s="4">
        <v>17</v>
      </c>
      <c r="B27" s="8">
        <f t="shared" si="0"/>
        <v>68</v>
      </c>
      <c r="C27" s="17" t="s">
        <v>64</v>
      </c>
      <c r="D27" s="17" t="s">
        <v>65</v>
      </c>
      <c r="E27" s="4" t="s">
        <v>2</v>
      </c>
      <c r="F27" s="18"/>
      <c r="G27" s="11">
        <v>68</v>
      </c>
    </row>
    <row r="28" spans="1:7" x14ac:dyDescent="0.2">
      <c r="A28" s="4">
        <v>18</v>
      </c>
      <c r="B28" s="8">
        <f t="shared" si="0"/>
        <v>65</v>
      </c>
      <c r="C28" s="17" t="s">
        <v>50</v>
      </c>
      <c r="D28" s="17" t="s">
        <v>40</v>
      </c>
      <c r="E28" s="4" t="s">
        <v>3</v>
      </c>
      <c r="F28" s="18"/>
      <c r="G28" s="11">
        <v>65</v>
      </c>
    </row>
    <row r="29" spans="1:7" x14ac:dyDescent="0.2">
      <c r="A29" s="4">
        <v>19</v>
      </c>
      <c r="B29" s="8">
        <f t="shared" si="0"/>
        <v>62</v>
      </c>
      <c r="C29" s="17" t="s">
        <v>105</v>
      </c>
      <c r="D29" s="17" t="s">
        <v>106</v>
      </c>
      <c r="E29" s="4" t="s">
        <v>55</v>
      </c>
      <c r="F29" s="18"/>
      <c r="G29" s="19">
        <v>62</v>
      </c>
    </row>
    <row r="30" spans="1:7" x14ac:dyDescent="0.2">
      <c r="A30" s="4">
        <v>20</v>
      </c>
      <c r="B30" s="8">
        <f t="shared" si="0"/>
        <v>60</v>
      </c>
      <c r="C30" s="17" t="s">
        <v>28</v>
      </c>
      <c r="D30" s="17" t="s">
        <v>78</v>
      </c>
      <c r="E30" s="4" t="s">
        <v>55</v>
      </c>
      <c r="F30" s="18"/>
      <c r="G30" s="11">
        <v>60</v>
      </c>
    </row>
    <row r="31" spans="1:7" x14ac:dyDescent="0.2">
      <c r="A31" s="4">
        <v>21</v>
      </c>
      <c r="B31" s="8">
        <f t="shared" si="0"/>
        <v>58</v>
      </c>
      <c r="C31" s="17" t="s">
        <v>8</v>
      </c>
      <c r="D31" s="17" t="s">
        <v>66</v>
      </c>
      <c r="E31" s="4" t="s">
        <v>55</v>
      </c>
      <c r="F31" s="18"/>
      <c r="G31" s="11">
        <v>58</v>
      </c>
    </row>
    <row r="32" spans="1:7" x14ac:dyDescent="0.2">
      <c r="A32" s="4">
        <v>22</v>
      </c>
      <c r="B32" s="8">
        <f t="shared" si="0"/>
        <v>56</v>
      </c>
      <c r="C32" s="17" t="s">
        <v>8</v>
      </c>
      <c r="D32" s="17" t="s">
        <v>84</v>
      </c>
      <c r="E32" s="4" t="s">
        <v>2</v>
      </c>
      <c r="F32" s="18"/>
      <c r="G32" s="19">
        <v>56</v>
      </c>
    </row>
  </sheetData>
  <sortState ref="B11:G32">
    <sortCondition descending="1" ref="B11:B32"/>
  </sortState>
  <mergeCells count="4">
    <mergeCell ref="A1:G1"/>
    <mergeCell ref="A2:G2"/>
    <mergeCell ref="A3:G3"/>
    <mergeCell ref="A9:G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1"/>
  <sheetViews>
    <sheetView workbookViewId="0">
      <selection activeCell="K43" sqref="K43"/>
    </sheetView>
  </sheetViews>
  <sheetFormatPr defaultRowHeight="12.75" x14ac:dyDescent="0.2"/>
  <cols>
    <col min="3" max="3" width="13.7109375" customWidth="1"/>
    <col min="4" max="4" width="15" customWidth="1"/>
    <col min="5" max="5" width="15.5703125" customWidth="1"/>
  </cols>
  <sheetData>
    <row r="1" spans="1:7" ht="18.75" thickBot="1" x14ac:dyDescent="0.25">
      <c r="A1" s="336" t="s">
        <v>99</v>
      </c>
      <c r="B1" s="337"/>
      <c r="C1" s="337"/>
      <c r="D1" s="337"/>
      <c r="E1" s="337"/>
      <c r="F1" s="338"/>
      <c r="G1" s="338"/>
    </row>
    <row r="2" spans="1:7" x14ac:dyDescent="0.2">
      <c r="A2" s="339" t="s">
        <v>100</v>
      </c>
      <c r="B2" s="340"/>
      <c r="C2" s="340"/>
      <c r="D2" s="340"/>
      <c r="E2" s="340"/>
      <c r="F2" s="341"/>
      <c r="G2" s="341"/>
    </row>
    <row r="3" spans="1:7" ht="18" x14ac:dyDescent="0.2">
      <c r="A3" s="342" t="s">
        <v>19</v>
      </c>
      <c r="B3" s="342"/>
      <c r="C3" s="342"/>
      <c r="D3" s="342"/>
      <c r="E3" s="342"/>
      <c r="F3" s="342"/>
      <c r="G3" s="342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250</v>
      </c>
      <c r="C5" s="17" t="s">
        <v>24</v>
      </c>
      <c r="D5" s="17" t="s">
        <v>25</v>
      </c>
      <c r="E5" s="4" t="s">
        <v>55</v>
      </c>
      <c r="F5" s="18">
        <v>30</v>
      </c>
      <c r="G5" s="19">
        <v>220</v>
      </c>
    </row>
    <row r="6" spans="1:7" x14ac:dyDescent="0.2">
      <c r="A6" s="4">
        <v>2</v>
      </c>
      <c r="B6" s="8">
        <f>SUM(F6:G6)</f>
        <v>214</v>
      </c>
      <c r="C6" s="17" t="s">
        <v>48</v>
      </c>
      <c r="D6" s="17" t="s">
        <v>49</v>
      </c>
      <c r="E6" s="4" t="s">
        <v>2</v>
      </c>
      <c r="F6" s="18">
        <v>25</v>
      </c>
      <c r="G6" s="19">
        <v>189</v>
      </c>
    </row>
    <row r="7" spans="1:7" x14ac:dyDescent="0.2">
      <c r="A7" s="4">
        <v>3</v>
      </c>
      <c r="B7" s="8">
        <f>SUM(F7:G7)</f>
        <v>187</v>
      </c>
      <c r="C7" s="17" t="s">
        <v>80</v>
      </c>
      <c r="D7" s="17" t="s">
        <v>81</v>
      </c>
      <c r="E7" s="4" t="s">
        <v>2</v>
      </c>
      <c r="F7" s="18">
        <v>22</v>
      </c>
      <c r="G7" s="19">
        <v>165</v>
      </c>
    </row>
    <row r="8" spans="1:7" x14ac:dyDescent="0.2">
      <c r="A8" s="4">
        <v>4</v>
      </c>
      <c r="B8" s="8">
        <f>SUM(F8:G8)</f>
        <v>167</v>
      </c>
      <c r="C8" s="17" t="s">
        <v>89</v>
      </c>
      <c r="D8" s="17" t="s">
        <v>87</v>
      </c>
      <c r="E8" s="4" t="s">
        <v>55</v>
      </c>
      <c r="F8" s="18">
        <v>20</v>
      </c>
      <c r="G8" s="19">
        <v>147</v>
      </c>
    </row>
    <row r="9" spans="1:7" ht="18" x14ac:dyDescent="0.2">
      <c r="A9" s="343" t="s">
        <v>18</v>
      </c>
      <c r="B9" s="343"/>
      <c r="C9" s="343"/>
      <c r="D9" s="343"/>
      <c r="E9" s="343"/>
      <c r="F9" s="343"/>
      <c r="G9" s="343"/>
    </row>
    <row r="10" spans="1:7" ht="25.5" x14ac:dyDescent="0.2">
      <c r="A10" s="3" t="s">
        <v>23</v>
      </c>
      <c r="B10" s="6" t="s">
        <v>56</v>
      </c>
      <c r="C10" s="3" t="s">
        <v>17</v>
      </c>
      <c r="D10" s="3" t="s">
        <v>20</v>
      </c>
      <c r="E10" s="3" t="s">
        <v>4</v>
      </c>
      <c r="F10" s="7" t="s">
        <v>22</v>
      </c>
      <c r="G10" s="7" t="s">
        <v>21</v>
      </c>
    </row>
    <row r="11" spans="1:7" x14ac:dyDescent="0.2">
      <c r="A11" s="4">
        <v>1</v>
      </c>
      <c r="B11" s="8">
        <f t="shared" ref="B11:B31" si="0">SUM(F11:G11)</f>
        <v>242</v>
      </c>
      <c r="C11" s="17" t="s">
        <v>101</v>
      </c>
      <c r="D11" s="17" t="s">
        <v>102</v>
      </c>
      <c r="E11" s="4" t="s">
        <v>3</v>
      </c>
      <c r="F11" s="18">
        <v>22</v>
      </c>
      <c r="G11" s="11">
        <v>220</v>
      </c>
    </row>
    <row r="12" spans="1:7" x14ac:dyDescent="0.2">
      <c r="A12" s="4">
        <v>2</v>
      </c>
      <c r="B12" s="8">
        <f t="shared" si="0"/>
        <v>219</v>
      </c>
      <c r="C12" s="17" t="s">
        <v>5</v>
      </c>
      <c r="D12" s="17" t="s">
        <v>9</v>
      </c>
      <c r="E12" s="4" t="s">
        <v>1</v>
      </c>
      <c r="F12" s="18">
        <v>30</v>
      </c>
      <c r="G12" s="19">
        <v>189</v>
      </c>
    </row>
    <row r="13" spans="1:7" x14ac:dyDescent="0.2">
      <c r="A13" s="4">
        <v>3</v>
      </c>
      <c r="B13" s="8">
        <f t="shared" si="0"/>
        <v>185</v>
      </c>
      <c r="C13" s="17" t="s">
        <v>71</v>
      </c>
      <c r="D13" s="17" t="s">
        <v>85</v>
      </c>
      <c r="E13" s="4" t="s">
        <v>2</v>
      </c>
      <c r="F13" s="18">
        <v>20</v>
      </c>
      <c r="G13" s="19">
        <v>165</v>
      </c>
    </row>
    <row r="14" spans="1:7" x14ac:dyDescent="0.2">
      <c r="A14" s="4">
        <v>4</v>
      </c>
      <c r="B14" s="8">
        <f t="shared" si="0"/>
        <v>162</v>
      </c>
      <c r="C14" s="17" t="s">
        <v>7</v>
      </c>
      <c r="D14" s="17" t="s">
        <v>29</v>
      </c>
      <c r="E14" s="4" t="s">
        <v>2</v>
      </c>
      <c r="F14" s="18">
        <v>15</v>
      </c>
      <c r="G14" s="19">
        <v>147</v>
      </c>
    </row>
    <row r="15" spans="1:7" x14ac:dyDescent="0.2">
      <c r="A15" s="4">
        <v>5</v>
      </c>
      <c r="B15" s="8">
        <f t="shared" si="0"/>
        <v>157</v>
      </c>
      <c r="C15" s="17" t="s">
        <v>105</v>
      </c>
      <c r="D15" s="17" t="s">
        <v>106</v>
      </c>
      <c r="E15" s="4" t="s">
        <v>55</v>
      </c>
      <c r="F15" s="18">
        <v>25</v>
      </c>
      <c r="G15" s="19">
        <v>132</v>
      </c>
    </row>
    <row r="16" spans="1:7" x14ac:dyDescent="0.2">
      <c r="A16" s="4">
        <v>6</v>
      </c>
      <c r="B16" s="8">
        <f t="shared" si="0"/>
        <v>136</v>
      </c>
      <c r="C16" s="17" t="s">
        <v>67</v>
      </c>
      <c r="D16" s="17" t="s">
        <v>68</v>
      </c>
      <c r="E16" s="4" t="s">
        <v>2</v>
      </c>
      <c r="F16" s="18">
        <v>16</v>
      </c>
      <c r="G16" s="11">
        <v>120</v>
      </c>
    </row>
    <row r="17" spans="1:7" x14ac:dyDescent="0.2">
      <c r="A17" s="4">
        <v>7</v>
      </c>
      <c r="B17" s="8">
        <f t="shared" si="0"/>
        <v>124</v>
      </c>
      <c r="C17" s="17" t="s">
        <v>50</v>
      </c>
      <c r="D17" s="17" t="s">
        <v>40</v>
      </c>
      <c r="E17" s="4" t="s">
        <v>3</v>
      </c>
      <c r="F17" s="18">
        <v>14</v>
      </c>
      <c r="G17" s="11">
        <v>110</v>
      </c>
    </row>
    <row r="18" spans="1:7" x14ac:dyDescent="0.2">
      <c r="A18" s="4">
        <v>8</v>
      </c>
      <c r="B18" s="8">
        <f t="shared" si="0"/>
        <v>112</v>
      </c>
      <c r="C18" s="17" t="s">
        <v>13</v>
      </c>
      <c r="D18" s="17" t="s">
        <v>12</v>
      </c>
      <c r="E18" s="4" t="s">
        <v>55</v>
      </c>
      <c r="F18" s="18">
        <v>10</v>
      </c>
      <c r="G18" s="11">
        <v>102</v>
      </c>
    </row>
    <row r="19" spans="1:7" x14ac:dyDescent="0.2">
      <c r="A19" s="4">
        <v>9</v>
      </c>
      <c r="B19" s="8">
        <f t="shared" si="0"/>
        <v>106</v>
      </c>
      <c r="C19" s="17" t="s">
        <v>6</v>
      </c>
      <c r="D19" s="17" t="s">
        <v>10</v>
      </c>
      <c r="E19" s="4" t="s">
        <v>2</v>
      </c>
      <c r="F19" s="18">
        <v>12</v>
      </c>
      <c r="G19" s="19">
        <v>94</v>
      </c>
    </row>
    <row r="20" spans="1:7" x14ac:dyDescent="0.2">
      <c r="A20" s="4">
        <v>10</v>
      </c>
      <c r="B20" s="8">
        <f t="shared" si="0"/>
        <v>101</v>
      </c>
      <c r="C20" s="17" t="s">
        <v>28</v>
      </c>
      <c r="D20" s="17" t="s">
        <v>78</v>
      </c>
      <c r="E20" s="4" t="s">
        <v>55</v>
      </c>
      <c r="F20" s="18">
        <v>18</v>
      </c>
      <c r="G20" s="11">
        <v>83</v>
      </c>
    </row>
    <row r="21" spans="1:7" x14ac:dyDescent="0.2">
      <c r="A21" s="4">
        <v>11</v>
      </c>
      <c r="B21" s="8">
        <f t="shared" si="0"/>
        <v>100</v>
      </c>
      <c r="C21" s="17" t="s">
        <v>28</v>
      </c>
      <c r="D21" s="17" t="s">
        <v>41</v>
      </c>
      <c r="E21" s="4" t="s">
        <v>2</v>
      </c>
      <c r="F21" s="18">
        <v>11</v>
      </c>
      <c r="G21" s="11">
        <v>89</v>
      </c>
    </row>
    <row r="22" spans="1:7" x14ac:dyDescent="0.2">
      <c r="A22" s="4">
        <v>12</v>
      </c>
      <c r="B22" s="8">
        <f t="shared" si="0"/>
        <v>99</v>
      </c>
      <c r="C22" s="17" t="s">
        <v>8</v>
      </c>
      <c r="D22" s="17" t="s">
        <v>84</v>
      </c>
      <c r="E22" s="4" t="s">
        <v>2</v>
      </c>
      <c r="F22" s="18">
        <v>13</v>
      </c>
      <c r="G22" s="19">
        <v>86</v>
      </c>
    </row>
    <row r="23" spans="1:7" x14ac:dyDescent="0.2">
      <c r="A23" s="4">
        <v>13</v>
      </c>
      <c r="B23" s="8">
        <f t="shared" si="0"/>
        <v>80</v>
      </c>
      <c r="C23" s="17" t="s">
        <v>16</v>
      </c>
      <c r="D23" s="17" t="s">
        <v>15</v>
      </c>
      <c r="E23" s="4" t="s">
        <v>1</v>
      </c>
      <c r="F23" s="18"/>
      <c r="G23" s="11">
        <v>80</v>
      </c>
    </row>
    <row r="24" spans="1:7" x14ac:dyDescent="0.2">
      <c r="A24" s="4">
        <v>14</v>
      </c>
      <c r="B24" s="8">
        <f t="shared" si="0"/>
        <v>77</v>
      </c>
      <c r="C24" s="17" t="s">
        <v>28</v>
      </c>
      <c r="D24" s="17" t="s">
        <v>14</v>
      </c>
      <c r="E24" s="4" t="s">
        <v>2</v>
      </c>
      <c r="F24" s="18"/>
      <c r="G24" s="19">
        <v>77</v>
      </c>
    </row>
    <row r="25" spans="1:7" x14ac:dyDescent="0.2">
      <c r="A25" s="4">
        <v>15</v>
      </c>
      <c r="B25" s="8">
        <f t="shared" si="0"/>
        <v>74</v>
      </c>
      <c r="C25" s="17" t="s">
        <v>62</v>
      </c>
      <c r="D25" s="17" t="s">
        <v>63</v>
      </c>
      <c r="E25" s="4" t="s">
        <v>55</v>
      </c>
      <c r="F25" s="18"/>
      <c r="G25" s="11">
        <v>74</v>
      </c>
    </row>
    <row r="26" spans="1:7" x14ac:dyDescent="0.2">
      <c r="A26" s="4">
        <v>16</v>
      </c>
      <c r="B26" s="8">
        <f t="shared" si="0"/>
        <v>71</v>
      </c>
      <c r="C26" s="17" t="s">
        <v>69</v>
      </c>
      <c r="D26" s="17" t="s">
        <v>70</v>
      </c>
      <c r="E26" s="4" t="s">
        <v>55</v>
      </c>
      <c r="F26" s="18"/>
      <c r="G26" s="11">
        <v>71</v>
      </c>
    </row>
    <row r="27" spans="1:7" x14ac:dyDescent="0.2">
      <c r="A27" s="4">
        <v>17</v>
      </c>
      <c r="B27" s="8">
        <f t="shared" si="0"/>
        <v>68</v>
      </c>
      <c r="C27" s="17" t="s">
        <v>60</v>
      </c>
      <c r="D27" s="17" t="s">
        <v>61</v>
      </c>
      <c r="E27" s="4" t="s">
        <v>2</v>
      </c>
      <c r="F27" s="18"/>
      <c r="G27" s="11">
        <v>68</v>
      </c>
    </row>
    <row r="28" spans="1:7" x14ac:dyDescent="0.2">
      <c r="A28" s="4">
        <v>18</v>
      </c>
      <c r="B28" s="8">
        <f t="shared" si="0"/>
        <v>65</v>
      </c>
      <c r="C28" s="17" t="s">
        <v>64</v>
      </c>
      <c r="D28" s="17" t="s">
        <v>65</v>
      </c>
      <c r="E28" s="4" t="s">
        <v>2</v>
      </c>
      <c r="F28" s="18"/>
      <c r="G28" s="11">
        <v>65</v>
      </c>
    </row>
    <row r="29" spans="1:7" x14ac:dyDescent="0.2">
      <c r="A29" s="4">
        <v>19</v>
      </c>
      <c r="B29" s="8">
        <f t="shared" si="0"/>
        <v>62</v>
      </c>
      <c r="C29" s="17" t="s">
        <v>8</v>
      </c>
      <c r="D29" s="17" t="s">
        <v>66</v>
      </c>
      <c r="E29" s="4" t="s">
        <v>55</v>
      </c>
      <c r="F29" s="18"/>
      <c r="G29" s="11">
        <v>62</v>
      </c>
    </row>
    <row r="30" spans="1:7" x14ac:dyDescent="0.2">
      <c r="A30" s="4">
        <v>20</v>
      </c>
      <c r="B30" s="8">
        <f t="shared" si="0"/>
        <v>60</v>
      </c>
      <c r="C30" s="17" t="s">
        <v>103</v>
      </c>
      <c r="D30" s="17" t="s">
        <v>104</v>
      </c>
      <c r="E30" s="4" t="s">
        <v>2</v>
      </c>
      <c r="F30" s="18"/>
      <c r="G30" s="11">
        <v>60</v>
      </c>
    </row>
    <row r="31" spans="1:7" x14ac:dyDescent="0.2">
      <c r="A31" s="4">
        <v>21</v>
      </c>
      <c r="B31" s="8">
        <f t="shared" si="0"/>
        <v>58</v>
      </c>
      <c r="C31" s="17" t="s">
        <v>91</v>
      </c>
      <c r="D31" s="17" t="s">
        <v>92</v>
      </c>
      <c r="E31" s="4" t="s">
        <v>2</v>
      </c>
      <c r="F31" s="18"/>
      <c r="G31" s="11">
        <v>58</v>
      </c>
    </row>
  </sheetData>
  <sortState ref="B11:G31">
    <sortCondition descending="1" ref="B11:B31"/>
  </sortState>
  <mergeCells count="4">
    <mergeCell ref="A1:G1"/>
    <mergeCell ref="A2:G2"/>
    <mergeCell ref="A3:G3"/>
    <mergeCell ref="A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Finansi</vt:lpstr>
      <vt:lpstr>Reitings</vt:lpstr>
      <vt:lpstr>1M_Bowlero 2017</vt:lpstr>
      <vt:lpstr>AMF17</vt:lpstr>
      <vt:lpstr>LMS2017</vt:lpstr>
      <vt:lpstr>5_Zelta Meistars</vt:lpstr>
      <vt:lpstr>4_ LABA Meistars</vt:lpstr>
      <vt:lpstr>3_TOSS Meistars</vt:lpstr>
      <vt:lpstr>2_A-Z Meistars</vt:lpstr>
      <vt:lpstr>1_Bowlero Meistars 2016</vt:lpstr>
      <vt:lpstr>AMF16</vt:lpstr>
      <vt:lpstr>'1M_Bowlero 2017'!Print_Area</vt:lpstr>
      <vt:lpstr>Reitings!Print_Area</vt:lpstr>
      <vt:lpstr>Finansi!Print_Titles</vt:lpstr>
      <vt:lpstr>Reitings!Print_Titles</vt:lpstr>
    </vt:vector>
  </TitlesOfParts>
  <Company>Nykredit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Artūrs Ļevikins</cp:lastModifiedBy>
  <cp:lastPrinted>2017-10-19T07:27:52Z</cp:lastPrinted>
  <dcterms:created xsi:type="dcterms:W3CDTF">1999-02-17T07:52:00Z</dcterms:created>
  <dcterms:modified xsi:type="dcterms:W3CDTF">2017-10-19T10:45:55Z</dcterms:modified>
</cp:coreProperties>
</file>