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1.xml.rels" ContentType="application/vnd.openxmlformats-package.relationships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0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9"/>
  </bookViews>
  <sheets>
    <sheet name="Kom.reitings" sheetId="1" state="visible" r:id="rId2"/>
    <sheet name="Individ reitings Platinum" sheetId="2" state="visible" r:id="rId3"/>
    <sheet name="Individ reitings Gold" sheetId="3" state="visible" r:id="rId4"/>
    <sheet name="Individ reitings Silver" sheetId="4" state="visible" r:id="rId5"/>
    <sheet name="Individ reitings Bronze" sheetId="5" state="visible" r:id="rId6"/>
    <sheet name="Punkti" sheetId="6" state="visible" r:id="rId7"/>
    <sheet name="Zaudējums Uzvara" sheetId="7" state="visible" r:id="rId8"/>
    <sheet name="Rezultati" sheetId="8" state="visible" r:id="rId9"/>
    <sheet name="Kopējais reitings" sheetId="9" state="visible" r:id="rId10"/>
    <sheet name="Fināls" sheetId="10" state="visible" r:id="rId11"/>
  </sheets>
  <definedNames>
    <definedName function="false" hidden="false" localSheetId="0" name="Excel_BuiltIn__FilterDatabase" vbProcedure="false">#ref!</definedName>
    <definedName function="false" hidden="false" localSheetId="1" name="Excel_BuiltIn__FilterDatabase" vbProcedure="false">'Individ reitings Platinum'!$C$3:$H$50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<sst xmlns="http://schemas.openxmlformats.org/spreadsheetml/2006/main" count="1768" uniqueCount="274">
  <si>
    <t>Rezultāti PLATINUM</t>
  </si>
  <si>
    <t>Rezultāti GOLD</t>
  </si>
  <si>
    <t>Vieta</t>
  </si>
  <si>
    <t>Komanda</t>
  </si>
  <si>
    <t>Uzvaru skaits</t>
  </si>
  <si>
    <t>Zaudējumu skaits</t>
  </si>
  <si>
    <t>Neizķirtu skaits</t>
  </si>
  <si>
    <t>Punkti</t>
  </si>
  <si>
    <t>Tūres kopā</t>
  </si>
  <si>
    <t>Komandas vidējais</t>
  </si>
  <si>
    <t>Balvas fonds</t>
  </si>
  <si>
    <t>Rezultāti SILVER</t>
  </si>
  <si>
    <t>Rezultāti BRONZE</t>
  </si>
  <si>
    <t>PLATINUM</t>
  </si>
  <si>
    <t>Vārds, Uzvārds</t>
  </si>
  <si>
    <t>M/F</t>
  </si>
  <si>
    <t>Spēles</t>
  </si>
  <si>
    <t>Summa</t>
  </si>
  <si>
    <t>Vidējais</t>
  </si>
  <si>
    <t>UZVARAS</t>
  </si>
  <si>
    <t>ZAUDĒJUMI</t>
  </si>
  <si>
    <t>NEIZĶIRTS</t>
  </si>
  <si>
    <t>m</t>
  </si>
  <si>
    <t>f</t>
  </si>
  <si>
    <t>GOLD</t>
  </si>
  <si>
    <t>SILVER</t>
  </si>
  <si>
    <t>BRONZE</t>
  </si>
  <si>
    <t>Ieskaites punkti</t>
  </si>
  <si>
    <t>1. sp.</t>
  </si>
  <si>
    <t>-2. sp.</t>
  </si>
  <si>
    <t>3. sp.</t>
  </si>
  <si>
    <t>iesk.</t>
  </si>
  <si>
    <t>Uzvaras</t>
  </si>
  <si>
    <t>Zaudējumi</t>
  </si>
  <si>
    <t>Neizķirts</t>
  </si>
  <si>
    <t>BASK APS</t>
  </si>
  <si>
    <t>1 sp punkti</t>
  </si>
  <si>
    <t>2 sp punkti</t>
  </si>
  <si>
    <t>3 sp punkti</t>
  </si>
  <si>
    <t>1 sp Uzv</t>
  </si>
  <si>
    <t>2 sp Uzv</t>
  </si>
  <si>
    <t>2 sp Uz</t>
  </si>
  <si>
    <t>visas spēles zaud</t>
  </si>
  <si>
    <t>visas speles niča</t>
  </si>
  <si>
    <t>Ten Pin</t>
  </si>
  <si>
    <t>Jaunie Buki</t>
  </si>
  <si>
    <t>Wolverine</t>
  </si>
  <si>
    <t>Wolfpack</t>
  </si>
  <si>
    <t>RR Dziednieks</t>
  </si>
  <si>
    <t>Liquid Time</t>
  </si>
  <si>
    <t>Returned</t>
  </si>
  <si>
    <t>SIB</t>
  </si>
  <si>
    <t>CAPAROL</t>
  </si>
  <si>
    <t>Sun Ball</t>
  </si>
  <si>
    <t>Universal Services</t>
  </si>
  <si>
    <t>Pārdaugavas AVANGARDS</t>
  </si>
  <si>
    <t>Šarmageddon</t>
  </si>
  <si>
    <t>NB Seniors</t>
  </si>
  <si>
    <t>ALDENS Holding</t>
  </si>
  <si>
    <t>NB Lēdijas</t>
  </si>
  <si>
    <t>JBP</t>
  </si>
  <si>
    <t>X X X</t>
  </si>
  <si>
    <t>Level Up / Wii Fit Plus</t>
  </si>
  <si>
    <t>NB</t>
  </si>
  <si>
    <t>Korness</t>
  </si>
  <si>
    <t>Bowling Sharks</t>
  </si>
  <si>
    <t>Pandora</t>
  </si>
  <si>
    <t>Amberfish</t>
  </si>
  <si>
    <t>VissParBoulingu.lv</t>
  </si>
  <si>
    <t>RTU</t>
  </si>
  <si>
    <t>Wii sport resort</t>
  </si>
  <si>
    <t>Nopietni</t>
  </si>
  <si>
    <t>Zaļie Pumpuri</t>
  </si>
  <si>
    <t>Lursoft</t>
  </si>
  <si>
    <t>Molotov</t>
  </si>
  <si>
    <t>Zaudējums</t>
  </si>
  <si>
    <t>Neižķirts</t>
  </si>
  <si>
    <t>Uzv</t>
  </si>
  <si>
    <t>Zau</t>
  </si>
  <si>
    <t>Nei</t>
  </si>
  <si>
    <t>Artemijs Hudjakovs</t>
  </si>
  <si>
    <t>Edmunds Jansons</t>
  </si>
  <si>
    <t>Jānis Dzalbs</t>
  </si>
  <si>
    <t>Sergejs Ļeonovs</t>
  </si>
  <si>
    <t>Karīna Maslova</t>
  </si>
  <si>
    <t>Igors Plade</t>
  </si>
  <si>
    <t>Gints Aksiks</t>
  </si>
  <si>
    <t>Ints Krievkalns</t>
  </si>
  <si>
    <t>Veronika Hudjakova</t>
  </si>
  <si>
    <t>Rihards Kovaļenko</t>
  </si>
  <si>
    <t>Artūrs Ļevikins</t>
  </si>
  <si>
    <t>aklais rezultāts</t>
  </si>
  <si>
    <t>Mārtiņš Vilnis</t>
  </si>
  <si>
    <t>Ivars Vinters</t>
  </si>
  <si>
    <t>Toms Pultraks</t>
  </si>
  <si>
    <t>Arvīds Ermans</t>
  </si>
  <si>
    <t>pieaicinātais spēlētājs</t>
  </si>
  <si>
    <t>Sergejs Kiseļovs</t>
  </si>
  <si>
    <t>Dmitrijs Dumcevs</t>
  </si>
  <si>
    <t>Liāna Ponomarenko</t>
  </si>
  <si>
    <t>Aleksejs Jeļisejevs</t>
  </si>
  <si>
    <t>Tomass Tereščenko</t>
  </si>
  <si>
    <t>Artūrs Zavjalovs</t>
  </si>
  <si>
    <t>Miks Kļavsons</t>
  </si>
  <si>
    <t>Deivids Červinskis-Bušs</t>
  </si>
  <si>
    <t>Aleksandrs Ručevics</t>
  </si>
  <si>
    <t>Tomass Dārziņš</t>
  </si>
  <si>
    <t>Andis Dārziņš</t>
  </si>
  <si>
    <t>Jānis Zemītis</t>
  </si>
  <si>
    <t>Raimonds Zemītis</t>
  </si>
  <si>
    <t>Dmitrijs Maščenko</t>
  </si>
  <si>
    <t>Arvils Sproģis</t>
  </si>
  <si>
    <t>Māris Dukurs</t>
  </si>
  <si>
    <t>Liquide Time</t>
  </si>
  <si>
    <t>Artūrs Perepjolkins</t>
  </si>
  <si>
    <t>Maksims Gerasimenko</t>
  </si>
  <si>
    <t>Aleksandrs Titkovs</t>
  </si>
  <si>
    <t>Maksims Aleksejevs</t>
  </si>
  <si>
    <t>Aleksandrs Komars</t>
  </si>
  <si>
    <t>Aleksandrs Aleksejevs</t>
  </si>
  <si>
    <t>Artūrs Kaļinins</t>
  </si>
  <si>
    <t>Nauris Zīds</t>
  </si>
  <si>
    <t>Normunds Bundzenieks</t>
  </si>
  <si>
    <t>Svetlana Jemeļjanova</t>
  </si>
  <si>
    <t>Andris Karkliņš</t>
  </si>
  <si>
    <t>Tomass Ozols</t>
  </si>
  <si>
    <t>Kristaps Laucis</t>
  </si>
  <si>
    <t>Aivis Barkovskis</t>
  </si>
  <si>
    <t>Jurijs Bokums jun</t>
  </si>
  <si>
    <t>Nikita Bobrovs</t>
  </si>
  <si>
    <t>Jurijs Bokums sen</t>
  </si>
  <si>
    <t>Dāvis Šipkevičs</t>
  </si>
  <si>
    <t>Rihards Meijers</t>
  </si>
  <si>
    <t>Toms Remers</t>
  </si>
  <si>
    <t>Eduards Kobiļuks</t>
  </si>
  <si>
    <t>Matīss Mūrnieks</t>
  </si>
  <si>
    <t>Vladimirs Mihailovs</t>
  </si>
  <si>
    <t>Elviss Volkops</t>
  </si>
  <si>
    <t>Andrejs Zilgalvis</t>
  </si>
  <si>
    <t>Pauls Aizpurvs</t>
  </si>
  <si>
    <t>Ivars Vizulis</t>
  </si>
  <si>
    <t>Elvijs Udo Dimpers</t>
  </si>
  <si>
    <t>Jānis Raņķis</t>
  </si>
  <si>
    <t>Šarmaggedon</t>
  </si>
  <si>
    <t>Sergejs Kravcovs</t>
  </si>
  <si>
    <t>Elizabete Vārava</t>
  </si>
  <si>
    <t>Jānis Zalītis</t>
  </si>
  <si>
    <t>Vladimirs Lagunovs</t>
  </si>
  <si>
    <t>Guntars Beisons</t>
  </si>
  <si>
    <t>Ainars Gilberts</t>
  </si>
  <si>
    <t>Aleksandrs Liniņš</t>
  </si>
  <si>
    <t>Dainis Mauriņš</t>
  </si>
  <si>
    <t>Andris Stalidzāns</t>
  </si>
  <si>
    <t>Uldis Lasmanis</t>
  </si>
  <si>
    <t>Madars Dāvids</t>
  </si>
  <si>
    <t>Mārtiņš Nicmanis</t>
  </si>
  <si>
    <t>Tatjana Teļnova</t>
  </si>
  <si>
    <t>Handicap</t>
  </si>
  <si>
    <t>Vidējais rezultāts</t>
  </si>
  <si>
    <t>PEDEJAIS</t>
  </si>
  <si>
    <t>VISI KOPĀ</t>
  </si>
  <si>
    <t>Pardaugavas Avangards/Jaunie Buki</t>
  </si>
  <si>
    <t>Kirills Kaverzņevs</t>
  </si>
  <si>
    <t>Aleksis Štokmanis</t>
  </si>
  <si>
    <t>Aivars Zaharovs</t>
  </si>
  <si>
    <t>Elizabete Gorina</t>
  </si>
  <si>
    <t>Valentīns Ginko</t>
  </si>
  <si>
    <t>Ilona Ozola</t>
  </si>
  <si>
    <t>Ilona Liņina</t>
  </si>
  <si>
    <t>Anita Valdmane</t>
  </si>
  <si>
    <t>Rasma Mauriņa</t>
  </si>
  <si>
    <t>Natālija Rizņika</t>
  </si>
  <si>
    <t>Irina Bokuma</t>
  </si>
  <si>
    <t>Māris Briedis</t>
  </si>
  <si>
    <t>Kaspars Semjonovs</t>
  </si>
  <si>
    <t>Tomass Piternieks</t>
  </si>
  <si>
    <t>Patriks Piternieks</t>
  </si>
  <si>
    <t>Raivis Tilga</t>
  </si>
  <si>
    <t>Rūdolfs Būmanis</t>
  </si>
  <si>
    <t>Bertrams Kalējs</t>
  </si>
  <si>
    <t>Gustavs Treimanis</t>
  </si>
  <si>
    <t>Juris Mauriņš</t>
  </si>
  <si>
    <t>Pavels Isats</t>
  </si>
  <si>
    <t>Ģirts Gabrāns</t>
  </si>
  <si>
    <t>Jānis Naļivaiko</t>
  </si>
  <si>
    <t>Jānis Adakovskis</t>
  </si>
  <si>
    <t>Sigutis Briedis</t>
  </si>
  <si>
    <t>Gints Adakovskis</t>
  </si>
  <si>
    <t>Valdis Skudra</t>
  </si>
  <si>
    <t>Mihails Judins</t>
  </si>
  <si>
    <t>Jurijs Nahodkins</t>
  </si>
  <si>
    <t>Maksims Jemeļjanovs</t>
  </si>
  <si>
    <t>Arkādijs Timčenko</t>
  </si>
  <si>
    <t>Nikolajs Tkačenko</t>
  </si>
  <si>
    <t>Aleksandrs Tjulins</t>
  </si>
  <si>
    <t>Vladimirs Nahodkins</t>
  </si>
  <si>
    <t>Pēteris Cimdiņš</t>
  </si>
  <si>
    <t>Toms Burkovskis</t>
  </si>
  <si>
    <t>Aleksejs Vladimirovs</t>
  </si>
  <si>
    <t>Nikolajs Ļevikins</t>
  </si>
  <si>
    <t>Jevgēnijs Kobiļuks</t>
  </si>
  <si>
    <t>Edgars Kobiļuks</t>
  </si>
  <si>
    <t>Annija Celmiņa</t>
  </si>
  <si>
    <t>Rihards Zābers</t>
  </si>
  <si>
    <t>Gunita Vasiļevska</t>
  </si>
  <si>
    <t>Patriks Piternievs</t>
  </si>
  <si>
    <t>Ričards Toms Zvilna</t>
  </si>
  <si>
    <t>Niks Mežiņš</t>
  </si>
  <si>
    <t>Līva Landmane</t>
  </si>
  <si>
    <t>Edgars Štubis</t>
  </si>
  <si>
    <t>Guntars Pugejs</t>
  </si>
  <si>
    <t>Armands Štubis</t>
  </si>
  <si>
    <t>Artūrs Pugejs</t>
  </si>
  <si>
    <t>Ainārs Sedlenieks</t>
  </si>
  <si>
    <t>Guna Sedleniece</t>
  </si>
  <si>
    <t>Indra Segliņa</t>
  </si>
  <si>
    <t>Mārtiņš Vaicekovskis</t>
  </si>
  <si>
    <t>Mārtiņš Belickis</t>
  </si>
  <si>
    <t>Elvijs Bokanovs</t>
  </si>
  <si>
    <t>Ģirts Ķēbers</t>
  </si>
  <si>
    <t>Jānis Cimdiņš</t>
  </si>
  <si>
    <t>Edgars Cimdiņš</t>
  </si>
  <si>
    <t>Viktors Gorohovs</t>
  </si>
  <si>
    <t>Artūrs Zigulins</t>
  </si>
  <si>
    <t>Sabīne Koļesnikova</t>
  </si>
  <si>
    <t>Marta Kāne</t>
  </si>
  <si>
    <t>Sergejs Popovs</t>
  </si>
  <si>
    <t>PLATINUM / GOLD / SILVER / BRONZE – pēc 7 tūrēm</t>
  </si>
  <si>
    <t>***Lai saglabāt vietu reitingā, visa Kausa garumā ir jānospēlē minimums 10 spēles.</t>
  </si>
  <si>
    <t>VĪRIEŠI</t>
  </si>
  <si>
    <t>Divizija</t>
  </si>
  <si>
    <t>Platinum</t>
  </si>
  <si>
    <t>Gold</t>
  </si>
  <si>
    <t>Silver</t>
  </si>
  <si>
    <t>Bronze</t>
  </si>
  <si>
    <t>DĀMAS</t>
  </si>
  <si>
    <t>1/2 Fināls</t>
  </si>
  <si>
    <t>18.05.2022 – Trešdien – Bowlero – 19-00</t>
  </si>
  <si>
    <t>7-8 celiņš</t>
  </si>
  <si>
    <t>9-10 celiņš</t>
  </si>
  <si>
    <t>Nr</t>
  </si>
  <si>
    <t>Vārds, uzvārds</t>
  </si>
  <si>
    <t>1 spēle</t>
  </si>
  <si>
    <t>2 spēle </t>
  </si>
  <si>
    <t>3 spēle</t>
  </si>
  <si>
    <t>VS</t>
  </si>
  <si>
    <t>4:2</t>
  </si>
  <si>
    <t>Jānis Štokmanis</t>
  </si>
  <si>
    <t>2:4</t>
  </si>
  <si>
    <t>6:0</t>
  </si>
  <si>
    <t>Kopā</t>
  </si>
  <si>
    <t>12:6</t>
  </si>
  <si>
    <t>10:8</t>
  </si>
  <si>
    <t>5-6 celiņš</t>
  </si>
  <si>
    <t>11-12 celiņš</t>
  </si>
  <si>
    <t>Pārdaugavas Avangards</t>
  </si>
  <si>
    <t>Aleksandrs Liņinš</t>
  </si>
  <si>
    <t>3:3</t>
  </si>
  <si>
    <t>Artūrs Kaļiņins</t>
  </si>
  <si>
    <t>Pieaicinātais</t>
  </si>
  <si>
    <t>?</t>
  </si>
  <si>
    <t>16:2</t>
  </si>
  <si>
    <t>01.06.2022 – Trešdien – Bowlero – 19-00</t>
  </si>
  <si>
    <t>XXX</t>
  </si>
  <si>
    <t>Pieacinātais</t>
  </si>
  <si>
    <t>14:4</t>
  </si>
  <si>
    <t>Fināls</t>
  </si>
  <si>
    <t>25.05.2022 – Trešdien – Bowlero – 19-00</t>
  </si>
  <si>
    <t>0:6</t>
  </si>
  <si>
    <t>4:14</t>
  </si>
  <si>
    <t>26.05.2022 – Trešdien – Bowlero – 19-00</t>
  </si>
  <si>
    <t>2:0</t>
  </si>
  <si>
    <t>4:0</t>
  </si>
  <si>
    <t>08.06.2022 – Trešdien – Bowlero – 19-00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</si>
</sst>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50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6"/>
      <color rgb="FF000000"/>
      <name val="Arial"/>
      <family val="2"/>
      <charset val="1"/>
    </font>
    <font>
      <sz val="12"/>
      <color rgb="FF000000"/>
      <name val="Arial baltic"/>
      <family val="0"/>
      <charset val="1"/>
    </font>
    <font>
      <b val="true"/>
      <sz val="16"/>
      <color rgb="FF0000FF"/>
      <name val="Centschbook tl"/>
      <family val="0"/>
      <charset val="1"/>
    </font>
    <font>
      <b val="true"/>
      <sz val="14"/>
      <color rgb="FF000000"/>
      <name val="Centschbook tl"/>
      <family val="0"/>
      <charset val="1"/>
    </font>
    <font>
      <b val="true"/>
      <sz val="16"/>
      <color rgb="FFFF0000"/>
      <name val="Arial"/>
      <family val="2"/>
      <charset val="1"/>
    </font>
    <font>
      <b val="true"/>
      <sz val="16"/>
      <color rgb="FFFF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6"/>
      <color rgb="FF3333FF"/>
      <name val="Arial"/>
      <family val="2"/>
      <charset val="1"/>
    </font>
    <font>
      <b val="true"/>
      <u val="single"/>
      <sz val="40"/>
      <color rgb="FF0000FF"/>
      <name val="Century Schoolbook"/>
      <family val="1"/>
      <charset val="186"/>
    </font>
    <font>
      <b val="true"/>
      <sz val="24"/>
      <color rgb="FF0000FF"/>
      <name val="Book Antiqua"/>
      <family val="1"/>
      <charset val="1"/>
    </font>
    <font>
      <b val="true"/>
      <sz val="14"/>
      <color rgb="FF000000"/>
      <name val="Book Antiqua"/>
      <family val="1"/>
      <charset val="1"/>
    </font>
    <font>
      <b val="true"/>
      <sz val="18"/>
      <color rgb="FF000000"/>
      <name val="Century Schoolbook"/>
      <family val="1"/>
      <charset val="1"/>
    </font>
    <font>
      <b val="true"/>
      <sz val="14"/>
      <color rgb="FF000000"/>
      <name val="Century Schoolbook"/>
      <family val="1"/>
      <charset val="1"/>
    </font>
    <font>
      <b val="true"/>
      <sz val="16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 val="true"/>
      <sz val="16"/>
      <color rgb="FFFF0000"/>
      <name val="Book Antiqua"/>
      <family val="1"/>
      <charset val="1"/>
    </font>
    <font>
      <b val="true"/>
      <sz val="14"/>
      <color rgb="FF0000CC"/>
      <name val="Arial"/>
      <family val="2"/>
      <charset val="1"/>
    </font>
    <font>
      <b val="true"/>
      <sz val="14"/>
      <color rgb="FFFF33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3"/>
      <color rgb="FF000000"/>
      <name val="Book Antiqua"/>
      <family val="1"/>
      <charset val="1"/>
    </font>
    <font>
      <b val="true"/>
      <sz val="14"/>
      <color rgb="FF3333FF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36"/>
      <color rgb="FF0000FF"/>
      <name val="Century Schoolbook"/>
      <family val="1"/>
      <charset val="186"/>
    </font>
    <font>
      <b val="true"/>
      <sz val="13"/>
      <color rgb="FF0000CC"/>
      <name val="Book Antiqua"/>
      <family val="1"/>
      <charset val="1"/>
    </font>
    <font>
      <b val="true"/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2"/>
      <color rgb="FF0000CC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sz val="28"/>
      <color rgb="FFFFCC00"/>
      <name val="Book Antiqua"/>
      <family val="1"/>
      <charset val="1"/>
    </font>
    <font>
      <b val="true"/>
      <sz val="16"/>
      <color rgb="FFFF3300"/>
      <name val="Arial Black"/>
      <family val="2"/>
      <charset val="1"/>
    </font>
    <font>
      <b val="true"/>
      <i val="true"/>
      <u val="single"/>
      <sz val="22"/>
      <color rgb="FF0000FF"/>
      <name val="Book Antiqua"/>
      <family val="1"/>
      <charset val="1"/>
    </font>
    <font>
      <b val="true"/>
      <sz val="12"/>
      <color rgb="FF000000"/>
      <name val="Century Schoolbook"/>
      <family val="1"/>
      <charset val="1"/>
    </font>
    <font>
      <b val="true"/>
      <i val="true"/>
      <u val="single"/>
      <sz val="22"/>
      <color rgb="FFFF3333"/>
      <name val="Book Antiqua"/>
      <family val="1"/>
      <charset val="1"/>
    </font>
    <font>
      <b val="true"/>
      <sz val="15"/>
      <color rgb="FF000000"/>
      <name val="Century Schoolbook"/>
      <family val="1"/>
      <charset val="1"/>
    </font>
    <font>
      <b val="true"/>
      <sz val="14"/>
      <color rgb="FFFF3300"/>
      <name val="Arial"/>
      <family val="2"/>
      <charset val="1"/>
    </font>
    <font>
      <b val="true"/>
      <sz val="18"/>
      <color rgb="FF3333FF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4"/>
      <color rgb="FFFF3333"/>
      <name val="Arial"/>
      <family val="2"/>
      <charset val="1"/>
    </font>
    <font>
      <b val="true"/>
      <sz val="20"/>
      <color rgb="FFFF3333"/>
      <name val="Arial"/>
      <family val="2"/>
      <charset val="1"/>
    </font>
    <font>
      <b val="true"/>
      <sz val="14"/>
      <color rgb="FFFF6600"/>
      <name val="Arial"/>
      <family val="2"/>
      <charset val="1"/>
    </font>
    <font>
      <b val="true"/>
      <sz val="10"/>
      <color rgb="FFFF33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F1DD"/>
      </patternFill>
    </fill>
    <fill>
      <patternFill patternType="solid">
        <fgColor rgb="FFDDDDDD"/>
        <bgColor rgb="FFD9D9D9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D9D9D9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hair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88" wrapText="tru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5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5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7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8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6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3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3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3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7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7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7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3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1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5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0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5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9" fillId="5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22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5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2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EAF1DD"/>
      <rgbColor rgb="FFEEEEEE"/>
      <rgbColor rgb="FF660066"/>
      <rgbColor rgb="FFFF8080"/>
      <rgbColor rgb="FF0066CC"/>
      <rgbColor rgb="FFD9D9D9"/>
      <rgbColor rgb="FF000080"/>
      <rgbColor rgb="FFFF33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DDDDDD"/>
      <rgbColor rgb="FFFDE9D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F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855360</xdr:colOff>
      <xdr:row>0</xdr:row>
      <xdr:rowOff>0</xdr:rowOff>
    </xdr:from>
    <xdr:to>
      <xdr:col>19</xdr:col>
      <xdr:colOff>149400</xdr:colOff>
      <xdr:row>4</xdr:row>
      <xdr:rowOff>132480</xdr:rowOff>
    </xdr:to>
    <xdr:sp>
      <xdr:nvSpPr>
        <xdr:cNvPr id="0" name="CustomShape 1"/>
        <xdr:cNvSpPr/>
      </xdr:nvSpPr>
      <xdr:spPr>
        <a:xfrm>
          <a:off x="1550520" y="0"/>
          <a:ext cx="19784880" cy="75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13. ABL Kauss 2021-2022 </a:t>
          </a:r>
          <a:endParaRPr/>
        </a:p>
      </xdr:txBody>
    </xdr:sp>
    <xdr:clientData/>
  </xdr:twoCellAnchor>
  <xdr:twoCellAnchor editAs="oneCell">
    <xdr:from>
      <xdr:col>4</xdr:col>
      <xdr:colOff>290520</xdr:colOff>
      <xdr:row>2</xdr:row>
      <xdr:rowOff>186120</xdr:rowOff>
    </xdr:from>
    <xdr:to>
      <xdr:col>15</xdr:col>
      <xdr:colOff>1079280</xdr:colOff>
      <xdr:row>5</xdr:row>
      <xdr:rowOff>959040</xdr:rowOff>
    </xdr:to>
    <xdr:sp>
      <xdr:nvSpPr>
        <xdr:cNvPr id="1" name="CustomShape 1"/>
        <xdr:cNvSpPr/>
      </xdr:nvSpPr>
      <xdr:spPr>
        <a:xfrm>
          <a:off x="4947480" y="424080"/>
          <a:ext cx="13397760" cy="134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Platinum – Gold – Silver - Bronze</a:t>
          </a:r>
          <a:endParaRPr/>
        </a:p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11.05.2022 – 7/7/7/6 tūre</a:t>
          </a:r>
          <a:endParaRPr/>
        </a:p>
      </xdr:txBody>
    </xdr:sp>
    <xdr:clientData/>
  </xdr:twoCellAnchor>
  <xdr:twoCellAnchor editAs="oneCell">
    <xdr:from>
      <xdr:col>24</xdr:col>
      <xdr:colOff>252720</xdr:colOff>
      <xdr:row>23</xdr:row>
      <xdr:rowOff>608040</xdr:rowOff>
    </xdr:from>
    <xdr:to>
      <xdr:col>24</xdr:col>
      <xdr:colOff>539640</xdr:colOff>
      <xdr:row>25</xdr:row>
      <xdr:rowOff>178200</xdr:rowOff>
    </xdr:to>
    <xdr:sp>
      <xdr:nvSpPr>
        <xdr:cNvPr id="2" name="CustomShape 1"/>
        <xdr:cNvSpPr/>
      </xdr:nvSpPr>
      <xdr:spPr>
        <a:xfrm>
          <a:off x="25167960" y="9033120"/>
          <a:ext cx="286920" cy="945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22</xdr:col>
      <xdr:colOff>681480</xdr:colOff>
      <xdr:row>6</xdr:row>
      <xdr:rowOff>86760</xdr:rowOff>
    </xdr:from>
    <xdr:to>
      <xdr:col>22</xdr:col>
      <xdr:colOff>923400</xdr:colOff>
      <xdr:row>6</xdr:row>
      <xdr:rowOff>371160</xdr:rowOff>
    </xdr:to>
    <xdr:sp>
      <xdr:nvSpPr>
        <xdr:cNvPr id="3" name="CustomShape 1"/>
        <xdr:cNvSpPr/>
      </xdr:nvSpPr>
      <xdr:spPr>
        <a:xfrm>
          <a:off x="23560920" y="1944000"/>
          <a:ext cx="241920" cy="284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39600</xdr:colOff>
      <xdr:row>0</xdr:row>
      <xdr:rowOff>6840</xdr:rowOff>
    </xdr:from>
    <xdr:to>
      <xdr:col>3</xdr:col>
      <xdr:colOff>852120</xdr:colOff>
      <xdr:row>6</xdr:row>
      <xdr:rowOff>132120</xdr:rowOff>
    </xdr:to>
    <xdr:pic>
      <xdr:nvPicPr>
        <xdr:cNvPr id="4" name="Attēls 2" descr=""/>
        <xdr:cNvPicPr/>
      </xdr:nvPicPr>
      <xdr:blipFill>
        <a:blip r:embed="rId1"/>
        <a:stretch/>
      </xdr:blipFill>
      <xdr:spPr>
        <a:xfrm>
          <a:off x="734760" y="6840"/>
          <a:ext cx="3715560" cy="1982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14</xdr:col>
      <xdr:colOff>998280</xdr:colOff>
      <xdr:row>0</xdr:row>
      <xdr:rowOff>22320</xdr:rowOff>
    </xdr:from>
    <xdr:to>
      <xdr:col>18</xdr:col>
      <xdr:colOff>459000</xdr:colOff>
      <xdr:row>6</xdr:row>
      <xdr:rowOff>147600</xdr:rowOff>
    </xdr:to>
    <xdr:pic>
      <xdr:nvPicPr>
        <xdr:cNvPr id="5" name="Attēls 2" descr=""/>
        <xdr:cNvPicPr/>
      </xdr:nvPicPr>
      <xdr:blipFill>
        <a:blip r:embed="rId2"/>
        <a:stretch/>
      </xdr:blipFill>
      <xdr:spPr>
        <a:xfrm>
          <a:off x="17236440" y="22320"/>
          <a:ext cx="3723480" cy="198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784800</xdr:colOff>
      <xdr:row>0</xdr:row>
      <xdr:rowOff>0</xdr:rowOff>
    </xdr:from>
    <xdr:to>
      <xdr:col>11</xdr:col>
      <xdr:colOff>367920</xdr:colOff>
      <xdr:row>2</xdr:row>
      <xdr:rowOff>68040</xdr:rowOff>
    </xdr:to>
    <xdr:sp>
      <xdr:nvSpPr>
        <xdr:cNvPr id="6" name="CustomShape 1"/>
        <xdr:cNvSpPr/>
      </xdr:nvSpPr>
      <xdr:spPr>
        <a:xfrm>
          <a:off x="1822680" y="0"/>
          <a:ext cx="8603640" cy="1267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13. ABL Kauss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749520</xdr:colOff>
      <xdr:row>0</xdr:row>
      <xdr:rowOff>0</xdr:rowOff>
    </xdr:from>
    <xdr:to>
      <xdr:col>12</xdr:col>
      <xdr:colOff>99000</xdr:colOff>
      <xdr:row>2</xdr:row>
      <xdr:rowOff>59400</xdr:rowOff>
    </xdr:to>
    <xdr:sp>
      <xdr:nvSpPr>
        <xdr:cNvPr id="7" name="CustomShape 1"/>
        <xdr:cNvSpPr/>
      </xdr:nvSpPr>
      <xdr:spPr>
        <a:xfrm>
          <a:off x="1787400" y="0"/>
          <a:ext cx="9999360" cy="1259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13. ABL Kauss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655560</xdr:colOff>
      <xdr:row>0</xdr:row>
      <xdr:rowOff>360</xdr:rowOff>
    </xdr:from>
    <xdr:to>
      <xdr:col>12</xdr:col>
      <xdr:colOff>7560</xdr:colOff>
      <xdr:row>2</xdr:row>
      <xdr:rowOff>22680</xdr:rowOff>
    </xdr:to>
    <xdr:sp>
      <xdr:nvSpPr>
        <xdr:cNvPr id="8" name="CustomShape 1"/>
        <xdr:cNvSpPr/>
      </xdr:nvSpPr>
      <xdr:spPr>
        <a:xfrm>
          <a:off x="1693440" y="360"/>
          <a:ext cx="9416160" cy="126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13. ABL Kauss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655200</xdr:colOff>
      <xdr:row>0</xdr:row>
      <xdr:rowOff>360</xdr:rowOff>
    </xdr:from>
    <xdr:to>
      <xdr:col>12</xdr:col>
      <xdr:colOff>7200</xdr:colOff>
      <xdr:row>2</xdr:row>
      <xdr:rowOff>22320</xdr:rowOff>
    </xdr:to>
    <xdr:sp>
      <xdr:nvSpPr>
        <xdr:cNvPr id="9" name="CustomShape 1"/>
        <xdr:cNvSpPr/>
      </xdr:nvSpPr>
      <xdr:spPr>
        <a:xfrm>
          <a:off x="1693080" y="360"/>
          <a:ext cx="9300600" cy="1260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13. ABL Kauss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2616480</xdr:colOff>
      <xdr:row>0</xdr:row>
      <xdr:rowOff>3960</xdr:rowOff>
    </xdr:from>
    <xdr:to>
      <xdr:col>10</xdr:col>
      <xdr:colOff>477720</xdr:colOff>
      <xdr:row>0</xdr:row>
      <xdr:rowOff>70200</xdr:rowOff>
    </xdr:to>
    <xdr:sp>
      <xdr:nvSpPr>
        <xdr:cNvPr id="10" name="CustomShape 1"/>
        <xdr:cNvSpPr/>
      </xdr:nvSpPr>
      <xdr:spPr>
        <a:xfrm>
          <a:off x="5101560" y="3960"/>
          <a:ext cx="7747560" cy="6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13. ABL Kauss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kopējais reitings 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162000</xdr:colOff>
      <xdr:row>0</xdr:row>
      <xdr:rowOff>42120</xdr:rowOff>
    </xdr:from>
    <xdr:to>
      <xdr:col>40</xdr:col>
      <xdr:colOff>351000</xdr:colOff>
      <xdr:row>2</xdr:row>
      <xdr:rowOff>147600</xdr:rowOff>
    </xdr:to>
    <xdr:sp>
      <xdr:nvSpPr>
        <xdr:cNvPr id="11" name="CustomShape 1"/>
        <xdr:cNvSpPr/>
      </xdr:nvSpPr>
      <xdr:spPr>
        <a:xfrm>
          <a:off x="162000" y="42120"/>
          <a:ext cx="34069320" cy="430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13. ABL Kauss 2021-2022 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M13" activeCellId="0" sqref="M13"/>
    </sheetView>
  </sheetViews>
  <sheetFormatPr defaultRowHeight="19.7"/>
  <cols>
    <col collapsed="false" hidden="false" max="1" min="1" style="0" width="2.28571428571429"/>
    <col collapsed="false" hidden="false" max="2" min="2" style="0" width="7.56632653061225"/>
    <col collapsed="false" hidden="false" max="3" min="3" style="0" width="41.1479591836735"/>
    <col collapsed="false" hidden="false" max="4" min="4" style="0" width="15"/>
    <col collapsed="false" hidden="false" max="5" min="5" style="0" width="15.8571428571429"/>
    <col collapsed="false" hidden="false" max="6" min="6" style="0" width="15"/>
    <col collapsed="false" hidden="false" max="7" min="7" style="0" width="18.8520408163265"/>
    <col collapsed="false" hidden="false" max="8" min="8" style="0" width="12.7091836734694"/>
    <col collapsed="false" hidden="false" max="9" min="9" style="0" width="14.8571428571429"/>
    <col collapsed="false" hidden="false" max="10" min="10" style="1" width="7.56632653061225"/>
    <col collapsed="false" hidden="false" max="11" min="11" style="0" width="7.56632653061225"/>
    <col collapsed="false" hidden="false" max="12" min="12" style="0" width="41.8571428571429"/>
    <col collapsed="false" hidden="false" max="13" min="13" style="0" width="14.5714285714286"/>
    <col collapsed="false" hidden="false" max="14" min="14" style="0" width="15.2908163265306"/>
    <col collapsed="false" hidden="false" max="15" min="15" style="0" width="14.5714285714286"/>
    <col collapsed="false" hidden="false" max="16" min="16" style="0" width="18.8520408163265"/>
    <col collapsed="false" hidden="false" max="17" min="17" style="0" width="12.7091836734694"/>
    <col collapsed="false" hidden="false" max="18" min="18" style="0" width="14.280612244898"/>
    <col collapsed="false" hidden="false" max="19" min="19" style="0" width="9.70918367346939"/>
    <col collapsed="false" hidden="false" max="22" min="20" style="0" width="8"/>
    <col collapsed="false" hidden="false" max="1025" min="23" style="0" width="14.4285714285714"/>
  </cols>
  <sheetData>
    <row r="1" customFormat="false" ht="3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J1" s="0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J2" s="0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J3" s="0"/>
    </row>
    <row r="4" customFormat="false" ht="15" hidden="false" customHeight="true" outlineLevel="0" collapsed="false">
      <c r="A4" s="2"/>
      <c r="B4" s="2"/>
      <c r="C4" s="2"/>
      <c r="D4" s="2"/>
      <c r="E4" s="2"/>
      <c r="F4" s="2"/>
      <c r="G4" s="2"/>
      <c r="H4" s="2"/>
      <c r="J4" s="0"/>
    </row>
    <row r="5" customFormat="false" ht="15" hidden="false" customHeight="true" outlineLevel="0" collapsed="false">
      <c r="A5" s="2"/>
      <c r="B5" s="2"/>
      <c r="C5" s="2"/>
      <c r="D5" s="2"/>
      <c r="E5" s="2"/>
      <c r="F5" s="2"/>
      <c r="G5" s="2"/>
      <c r="H5" s="2"/>
      <c r="J5" s="0"/>
    </row>
    <row r="6" customFormat="false" ht="82.5" hidden="false" customHeight="true" outlineLevel="0" collapsed="false">
      <c r="A6" s="2"/>
      <c r="B6" s="2"/>
      <c r="C6" s="2"/>
      <c r="D6" s="2"/>
      <c r="E6" s="2"/>
      <c r="F6" s="2"/>
      <c r="G6" s="2"/>
      <c r="H6" s="2"/>
      <c r="J6" s="0"/>
    </row>
    <row r="7" customFormat="false" ht="38.65" hidden="false" customHeight="true" outlineLevel="0" collapsed="false">
      <c r="A7" s="2"/>
      <c r="B7" s="2"/>
      <c r="C7" s="2"/>
      <c r="D7" s="2"/>
      <c r="E7" s="2"/>
      <c r="F7" s="2"/>
      <c r="G7" s="2"/>
      <c r="H7" s="2"/>
      <c r="J7" s="0"/>
    </row>
    <row r="8" customFormat="false" ht="15.75" hidden="false" customHeight="true" outlineLevel="0" collapsed="false">
      <c r="A8" s="2"/>
      <c r="B8" s="3" t="s">
        <v>0</v>
      </c>
      <c r="C8" s="3"/>
      <c r="D8" s="3"/>
      <c r="E8" s="3"/>
      <c r="F8" s="3"/>
      <c r="G8" s="3"/>
      <c r="H8" s="3"/>
      <c r="I8" s="3"/>
      <c r="J8" s="0"/>
      <c r="K8" s="3" t="s">
        <v>1</v>
      </c>
      <c r="L8" s="3"/>
      <c r="M8" s="3"/>
      <c r="N8" s="3"/>
      <c r="O8" s="3"/>
      <c r="P8" s="3"/>
      <c r="Q8" s="3"/>
      <c r="R8" s="3"/>
    </row>
    <row r="9" customFormat="false" ht="15.75" hidden="false" customHeight="true" outlineLevel="0" collapsed="false">
      <c r="A9" s="2"/>
      <c r="B9" s="3"/>
      <c r="C9" s="3"/>
      <c r="D9" s="3"/>
      <c r="E9" s="3"/>
      <c r="F9" s="3"/>
      <c r="G9" s="3"/>
      <c r="H9" s="3"/>
      <c r="I9" s="3"/>
      <c r="J9" s="0"/>
      <c r="K9" s="3"/>
      <c r="L9" s="3"/>
      <c r="M9" s="3"/>
      <c r="N9" s="3"/>
      <c r="O9" s="3"/>
      <c r="P9" s="3"/>
      <c r="Q9" s="3"/>
      <c r="R9" s="3"/>
    </row>
    <row r="10" customFormat="false" ht="9" hidden="false" customHeight="true" outlineLevel="0" collapsed="false">
      <c r="A10" s="2"/>
      <c r="B10" s="3"/>
      <c r="C10" s="3"/>
      <c r="D10" s="3"/>
      <c r="E10" s="3"/>
      <c r="F10" s="3"/>
      <c r="G10" s="3"/>
      <c r="H10" s="3"/>
      <c r="I10" s="3"/>
      <c r="J10" s="0"/>
      <c r="K10" s="3"/>
      <c r="L10" s="3"/>
      <c r="M10" s="3"/>
      <c r="N10" s="3"/>
      <c r="O10" s="3"/>
      <c r="P10" s="3"/>
      <c r="Q10" s="3"/>
      <c r="R10" s="3"/>
    </row>
    <row r="11" customFormat="false" ht="69.75" hidden="false" customHeight="true" outlineLevel="0" collapsed="false">
      <c r="A11" s="2"/>
      <c r="B11" s="4" t="s">
        <v>2</v>
      </c>
      <c r="C11" s="5" t="s">
        <v>3</v>
      </c>
      <c r="D11" s="6" t="s">
        <v>4</v>
      </c>
      <c r="E11" s="6" t="s">
        <v>5</v>
      </c>
      <c r="F11" s="6" t="s">
        <v>6</v>
      </c>
      <c r="G11" s="7" t="s">
        <v>7</v>
      </c>
      <c r="H11" s="8" t="s">
        <v>8</v>
      </c>
      <c r="I11" s="9" t="s">
        <v>9</v>
      </c>
      <c r="J11" s="0"/>
      <c r="K11" s="4" t="s">
        <v>2</v>
      </c>
      <c r="L11" s="5" t="s">
        <v>3</v>
      </c>
      <c r="M11" s="6" t="s">
        <v>4</v>
      </c>
      <c r="N11" s="6" t="s">
        <v>5</v>
      </c>
      <c r="O11" s="6" t="s">
        <v>6</v>
      </c>
      <c r="P11" s="7" t="s">
        <v>7</v>
      </c>
      <c r="Q11" s="8" t="s">
        <v>8</v>
      </c>
      <c r="R11" s="9" t="s">
        <v>9</v>
      </c>
    </row>
    <row r="12" customFormat="false" ht="39.75" hidden="false" customHeight="true" outlineLevel="0" collapsed="false">
      <c r="A12" s="2"/>
      <c r="B12" s="10" t="n">
        <v>1</v>
      </c>
      <c r="C12" s="11" t="str">
        <f aca="false">Punkti!A8</f>
        <v>Ten Pin</v>
      </c>
      <c r="D12" s="11" t="n">
        <f aca="false">Punkti!AZ8</f>
        <v>43</v>
      </c>
      <c r="E12" s="11" t="n">
        <f aca="false">Punkti!BA8</f>
        <v>20</v>
      </c>
      <c r="F12" s="11" t="n">
        <f aca="false">Punkti!BB8</f>
        <v>0</v>
      </c>
      <c r="G12" s="12" t="n">
        <f aca="false">Punkti!AY8</f>
        <v>86</v>
      </c>
      <c r="H12" s="13" t="n">
        <v>7</v>
      </c>
      <c r="I12" s="14" t="n">
        <f aca="false">Rezultati!BC15</f>
        <v>215.714285714286</v>
      </c>
      <c r="J12" s="15" t="s">
        <v>10</v>
      </c>
      <c r="K12" s="10" t="n">
        <v>1</v>
      </c>
      <c r="L12" s="11" t="str">
        <f aca="false">Rezultati!A97</f>
        <v>Pārdaugavas AVANGARDS</v>
      </c>
      <c r="M12" s="11" t="n">
        <f aca="false">Punkti!AZ41</f>
        <v>39</v>
      </c>
      <c r="N12" s="11" t="n">
        <f aca="false">Punkti!BA41</f>
        <v>23</v>
      </c>
      <c r="O12" s="11" t="n">
        <f aca="false">Punkti!BB41</f>
        <v>1</v>
      </c>
      <c r="P12" s="12" t="n">
        <f aca="false">Punkti!AY41</f>
        <v>79</v>
      </c>
      <c r="Q12" s="13" t="n">
        <v>7</v>
      </c>
      <c r="R12" s="14" t="n">
        <f aca="false">Rezultati!BC97</f>
        <v>183.015873015873</v>
      </c>
      <c r="S12" s="15" t="s">
        <v>10</v>
      </c>
    </row>
    <row r="13" customFormat="false" ht="39.75" hidden="false" customHeight="true" outlineLevel="0" collapsed="false">
      <c r="A13" s="2"/>
      <c r="B13" s="16" t="n">
        <v>2</v>
      </c>
      <c r="C13" s="11" t="str">
        <f aca="false">Punkti!A20</f>
        <v>RR Dziednieks</v>
      </c>
      <c r="D13" s="11" t="n">
        <f aca="false">Punkti!AZ20</f>
        <v>41</v>
      </c>
      <c r="E13" s="11" t="n">
        <f aca="false">Punkti!BA20</f>
        <v>22</v>
      </c>
      <c r="F13" s="11" t="n">
        <f aca="false">Punkti!BB20</f>
        <v>0</v>
      </c>
      <c r="G13" s="12" t="n">
        <f aca="false">Punkti!AY20</f>
        <v>82</v>
      </c>
      <c r="H13" s="13" t="n">
        <v>7</v>
      </c>
      <c r="I13" s="14" t="n">
        <f aca="false">Rezultati!BC48</f>
        <v>211.444444444444</v>
      </c>
      <c r="J13" s="15"/>
      <c r="K13" s="16" t="n">
        <v>2</v>
      </c>
      <c r="L13" s="11" t="str">
        <f aca="false">Rezultati!A113</f>
        <v>NB Seniors</v>
      </c>
      <c r="M13" s="11" t="n">
        <f aca="false">Punkti!AZ47</f>
        <v>39</v>
      </c>
      <c r="N13" s="11" t="n">
        <f aca="false">Punkti!BA47</f>
        <v>24</v>
      </c>
      <c r="O13" s="11" t="n">
        <f aca="false">Punkti!BB47</f>
        <v>0</v>
      </c>
      <c r="P13" s="12" t="n">
        <f aca="false">Punkti!AY47</f>
        <v>78</v>
      </c>
      <c r="Q13" s="13" t="n">
        <v>7</v>
      </c>
      <c r="R13" s="14" t="n">
        <f aca="false">Rezultati!BC113</f>
        <v>193.650793650794</v>
      </c>
      <c r="S13" s="15"/>
    </row>
    <row r="14" customFormat="false" ht="39.75" hidden="false" customHeight="true" outlineLevel="0" collapsed="false">
      <c r="A14" s="2"/>
      <c r="B14" s="16" t="n">
        <v>3</v>
      </c>
      <c r="C14" s="11" t="str">
        <f aca="false">Punkti!A5</f>
        <v>BASK APS</v>
      </c>
      <c r="D14" s="11" t="n">
        <f aca="false">Punkti!AZ5</f>
        <v>35</v>
      </c>
      <c r="E14" s="11" t="n">
        <f aca="false">Punkti!BA5</f>
        <v>28</v>
      </c>
      <c r="F14" s="11" t="n">
        <f aca="false">Punkti!BB5</f>
        <v>0</v>
      </c>
      <c r="G14" s="12" t="n">
        <f aca="false">Punkti!AY5</f>
        <v>70</v>
      </c>
      <c r="H14" s="13" t="n">
        <v>7</v>
      </c>
      <c r="I14" s="14" t="n">
        <f aca="false">Rezultati!BC4</f>
        <v>195.174603174603</v>
      </c>
      <c r="J14" s="15"/>
      <c r="K14" s="16" t="n">
        <v>3</v>
      </c>
      <c r="L14" s="11" t="str">
        <f aca="false">Rezultati!A69</f>
        <v>SIB</v>
      </c>
      <c r="M14" s="11" t="n">
        <f aca="false">Punkti!AZ29</f>
        <v>38</v>
      </c>
      <c r="N14" s="11" t="n">
        <f aca="false">Punkti!BA29</f>
        <v>24</v>
      </c>
      <c r="O14" s="11" t="n">
        <f aca="false">Punkti!BB29</f>
        <v>1</v>
      </c>
      <c r="P14" s="12" t="n">
        <f aca="false">Punkti!AY29</f>
        <v>77</v>
      </c>
      <c r="Q14" s="13" t="n">
        <v>7</v>
      </c>
      <c r="R14" s="14" t="n">
        <f aca="false">Rezultati!BC69</f>
        <v>176.666666666667</v>
      </c>
      <c r="S14" s="15"/>
      <c r="V14" s="17"/>
    </row>
    <row r="15" customFormat="false" ht="39.75" hidden="false" customHeight="true" outlineLevel="0" collapsed="false">
      <c r="A15" s="2"/>
      <c r="B15" s="16" t="n">
        <v>4</v>
      </c>
      <c r="C15" s="11" t="str">
        <f aca="false">Punkti!A17</f>
        <v>Wolfpack</v>
      </c>
      <c r="D15" s="11" t="n">
        <f aca="false">Punkti!AZ17</f>
        <v>31</v>
      </c>
      <c r="E15" s="11" t="n">
        <f aca="false">Punkti!BA17</f>
        <v>32</v>
      </c>
      <c r="F15" s="11" t="n">
        <f aca="false">Punkti!BB17</f>
        <v>0</v>
      </c>
      <c r="G15" s="12" t="n">
        <f aca="false">Punkti!AY17</f>
        <v>62</v>
      </c>
      <c r="H15" s="13" t="n">
        <v>7</v>
      </c>
      <c r="I15" s="14" t="n">
        <f aca="false">Rezultati!BC39</f>
        <v>195.333333333333</v>
      </c>
      <c r="J15" s="15"/>
      <c r="K15" s="16" t="n">
        <v>4</v>
      </c>
      <c r="L15" s="11" t="str">
        <f aca="false">Rezultati!A121</f>
        <v>ALDENS Holding</v>
      </c>
      <c r="M15" s="11" t="n">
        <f aca="false">Punkti!AZ50</f>
        <v>37</v>
      </c>
      <c r="N15" s="11" t="n">
        <f aca="false">Punkti!BA50</f>
        <v>26</v>
      </c>
      <c r="O15" s="11" t="n">
        <f aca="false">Punkti!BB50</f>
        <v>0</v>
      </c>
      <c r="P15" s="12" t="n">
        <f aca="false">Punkti!AY50</f>
        <v>74</v>
      </c>
      <c r="Q15" s="13" t="n">
        <v>7</v>
      </c>
      <c r="R15" s="14" t="n">
        <f aca="false">Rezultati!BC121</f>
        <v>179.84126984127</v>
      </c>
      <c r="S15" s="15"/>
      <c r="U15" s="18"/>
    </row>
    <row r="16" customFormat="false" ht="39.75" hidden="false" customHeight="true" outlineLevel="0" collapsed="false">
      <c r="A16" s="2"/>
      <c r="B16" s="19" t="n">
        <v>5</v>
      </c>
      <c r="C16" s="20" t="str">
        <f aca="false">Punkti!A11</f>
        <v>Jaunie Buki</v>
      </c>
      <c r="D16" s="20" t="n">
        <f aca="false">Punkti!AZ11</f>
        <v>27.5</v>
      </c>
      <c r="E16" s="20" t="n">
        <f aca="false">Punkti!BA11</f>
        <v>35.5</v>
      </c>
      <c r="F16" s="20" t="n">
        <f aca="false">Punkti!BB11</f>
        <v>0</v>
      </c>
      <c r="G16" s="21" t="n">
        <f aca="false">Punkti!AY11</f>
        <v>55</v>
      </c>
      <c r="H16" s="22" t="n">
        <v>7</v>
      </c>
      <c r="I16" s="23" t="n">
        <f aca="false">Rezultati!BC22</f>
        <v>196.746031746032</v>
      </c>
      <c r="J16" s="15"/>
      <c r="K16" s="19" t="n">
        <v>5</v>
      </c>
      <c r="L16" s="20" t="str">
        <f aca="false">Rezultati!A83</f>
        <v>Sun Ball</v>
      </c>
      <c r="M16" s="20" t="n">
        <f aca="false">Punkti!AZ35</f>
        <v>33</v>
      </c>
      <c r="N16" s="20" t="n">
        <f aca="false">Punkti!BA35</f>
        <v>30</v>
      </c>
      <c r="O16" s="20" t="n">
        <f aca="false">Punkti!BB35</f>
        <v>0</v>
      </c>
      <c r="P16" s="21" t="n">
        <f aca="false">Punkti!AY35</f>
        <v>66</v>
      </c>
      <c r="Q16" s="22" t="n">
        <v>7</v>
      </c>
      <c r="R16" s="23" t="n">
        <f aca="false">Rezultati!BC83</f>
        <v>176.031746031746</v>
      </c>
      <c r="S16" s="15"/>
    </row>
    <row r="17" customFormat="false" ht="39.75" hidden="false" customHeight="true" outlineLevel="0" collapsed="false">
      <c r="A17" s="2"/>
      <c r="B17" s="24" t="n">
        <v>6</v>
      </c>
      <c r="C17" s="25" t="str">
        <f aca="false">Punkti!A23</f>
        <v>Liquid Time</v>
      </c>
      <c r="D17" s="25" t="n">
        <f aca="false">Punkti!AZ23</f>
        <v>25.5</v>
      </c>
      <c r="E17" s="25" t="n">
        <f aca="false">Punkti!BA23</f>
        <v>36.5</v>
      </c>
      <c r="F17" s="25" t="n">
        <f aca="false">Punkti!BB23</f>
        <v>1</v>
      </c>
      <c r="G17" s="26" t="n">
        <f aca="false">Punkti!AY23</f>
        <v>52</v>
      </c>
      <c r="H17" s="27" t="n">
        <v>7</v>
      </c>
      <c r="I17" s="28" t="n">
        <f aca="false">Rezultati!BC55</f>
        <v>197.460317460317</v>
      </c>
      <c r="J17" s="0"/>
      <c r="K17" s="24" t="n">
        <v>6</v>
      </c>
      <c r="L17" s="25" t="str">
        <f aca="false">Rezultati!A76</f>
        <v>CAPAROL</v>
      </c>
      <c r="M17" s="25" t="n">
        <f aca="false">Punkti!AZ32</f>
        <v>24</v>
      </c>
      <c r="N17" s="25" t="n">
        <f aca="false">Punkti!BA32</f>
        <v>38</v>
      </c>
      <c r="O17" s="25" t="n">
        <f aca="false">Punkti!BB32</f>
        <v>1</v>
      </c>
      <c r="P17" s="26" t="n">
        <f aca="false">Punkti!AY32</f>
        <v>49</v>
      </c>
      <c r="Q17" s="27" t="n">
        <v>7</v>
      </c>
      <c r="R17" s="28" t="n">
        <f aca="false">Rezultati!BC76</f>
        <v>164.31746031746</v>
      </c>
    </row>
    <row r="18" customFormat="false" ht="39.75" hidden="false" customHeight="true" outlineLevel="0" collapsed="false">
      <c r="A18" s="2"/>
      <c r="B18" s="24" t="n">
        <v>7</v>
      </c>
      <c r="C18" s="25" t="str">
        <f aca="false">Punkti!A26</f>
        <v>Returned</v>
      </c>
      <c r="D18" s="25" t="n">
        <f aca="false">Punkti!AZ26</f>
        <v>25</v>
      </c>
      <c r="E18" s="25" t="n">
        <f aca="false">Punkti!BA26</f>
        <v>38</v>
      </c>
      <c r="F18" s="25" t="n">
        <f aca="false">Punkti!BB26</f>
        <v>0</v>
      </c>
      <c r="G18" s="26" t="n">
        <f aca="false">Punkti!AY26</f>
        <v>50</v>
      </c>
      <c r="H18" s="27" t="n">
        <v>7</v>
      </c>
      <c r="I18" s="28" t="n">
        <f aca="false">Rezultati!BC62</f>
        <v>186.507936507937</v>
      </c>
      <c r="J18" s="0"/>
      <c r="K18" s="24" t="n">
        <v>7</v>
      </c>
      <c r="L18" s="25" t="str">
        <f aca="false">Rezultati!A104</f>
        <v>Šarmageddon</v>
      </c>
      <c r="M18" s="25" t="n">
        <f aca="false">Punkti!AZ44</f>
        <v>22</v>
      </c>
      <c r="N18" s="25" t="n">
        <f aca="false">Punkti!BA44</f>
        <v>41</v>
      </c>
      <c r="O18" s="25" t="n">
        <f aca="false">Punkti!BB44</f>
        <v>0</v>
      </c>
      <c r="P18" s="26" t="n">
        <f aca="false">Punkti!AY44</f>
        <v>44</v>
      </c>
      <c r="Q18" s="27" t="n">
        <v>7</v>
      </c>
      <c r="R18" s="28" t="n">
        <f aca="false">Rezultati!BC104</f>
        <v>164.460317460317</v>
      </c>
    </row>
    <row r="19" customFormat="false" ht="39" hidden="false" customHeight="true" outlineLevel="0" collapsed="false">
      <c r="B19" s="29" t="n">
        <v>8</v>
      </c>
      <c r="C19" s="25" t="str">
        <f aca="false">Punkti!A14</f>
        <v>Wolverine</v>
      </c>
      <c r="D19" s="25" t="n">
        <f aca="false">Punkti!AZ14</f>
        <v>23</v>
      </c>
      <c r="E19" s="25" t="n">
        <f aca="false">Punkti!BA14</f>
        <v>39</v>
      </c>
      <c r="F19" s="25" t="n">
        <f aca="false">Punkti!BB14</f>
        <v>1</v>
      </c>
      <c r="G19" s="26" t="n">
        <f aca="false">Punkti!AY14</f>
        <v>47</v>
      </c>
      <c r="H19" s="27" t="n">
        <v>7</v>
      </c>
      <c r="I19" s="28" t="n">
        <f aca="false">Rezultati!BC29</f>
        <v>184.888888888889</v>
      </c>
      <c r="J19" s="0"/>
      <c r="K19" s="29" t="n">
        <v>8</v>
      </c>
      <c r="L19" s="25" t="str">
        <f aca="false">Rezultati!A90</f>
        <v>Universal Services</v>
      </c>
      <c r="M19" s="25" t="n">
        <f aca="false">Punkti!AZ38</f>
        <v>18</v>
      </c>
      <c r="N19" s="25" t="n">
        <f aca="false">Punkti!BA38</f>
        <v>44</v>
      </c>
      <c r="O19" s="25" t="n">
        <f aca="false">Punkti!BB38</f>
        <v>1</v>
      </c>
      <c r="P19" s="26" t="n">
        <f aca="false">Punkti!AY38</f>
        <v>37</v>
      </c>
      <c r="Q19" s="27" t="n">
        <v>5</v>
      </c>
      <c r="R19" s="28" t="n">
        <f aca="false">Rezultati!BC90</f>
        <v>175.333333333333</v>
      </c>
    </row>
    <row r="20" customFormat="false" ht="12.75" hidden="false" customHeight="true" outlineLevel="0" collapsed="false">
      <c r="J20" s="0"/>
    </row>
    <row r="21" customFormat="false" ht="12.75" hidden="false" customHeight="true" outlineLevel="0" collapsed="false">
      <c r="B21" s="3" t="s">
        <v>11</v>
      </c>
      <c r="C21" s="3"/>
      <c r="D21" s="3"/>
      <c r="E21" s="3"/>
      <c r="F21" s="3"/>
      <c r="G21" s="3"/>
      <c r="H21" s="3"/>
      <c r="I21" s="3"/>
      <c r="J21" s="0"/>
      <c r="K21" s="3" t="s">
        <v>12</v>
      </c>
      <c r="L21" s="3"/>
      <c r="M21" s="3"/>
      <c r="N21" s="3"/>
      <c r="O21" s="3"/>
      <c r="P21" s="3"/>
      <c r="Q21" s="3"/>
      <c r="R21" s="3"/>
    </row>
    <row r="22" customFormat="false" ht="12.75" hidden="false" customHeight="true" outlineLevel="0" collapsed="false">
      <c r="B22" s="3"/>
      <c r="C22" s="3"/>
      <c r="D22" s="3"/>
      <c r="E22" s="3"/>
      <c r="F22" s="3"/>
      <c r="G22" s="3"/>
      <c r="H22" s="3"/>
      <c r="I22" s="3"/>
      <c r="J22" s="0"/>
      <c r="K22" s="3"/>
      <c r="L22" s="3"/>
      <c r="M22" s="3"/>
      <c r="N22" s="3"/>
      <c r="O22" s="3"/>
      <c r="P22" s="3"/>
      <c r="Q22" s="3"/>
      <c r="R22" s="3"/>
    </row>
    <row r="23" customFormat="false" ht="12.75" hidden="false" customHeight="true" outlineLevel="0" collapsed="false">
      <c r="B23" s="3"/>
      <c r="C23" s="3"/>
      <c r="D23" s="3"/>
      <c r="E23" s="3"/>
      <c r="F23" s="3"/>
      <c r="G23" s="3"/>
      <c r="H23" s="3"/>
      <c r="I23" s="3"/>
      <c r="J23" s="0"/>
      <c r="K23" s="3"/>
      <c r="L23" s="3"/>
      <c r="M23" s="3"/>
      <c r="N23" s="3"/>
      <c r="O23" s="3"/>
      <c r="P23" s="3"/>
      <c r="Q23" s="3"/>
      <c r="R23" s="3"/>
    </row>
    <row r="24" customFormat="false" ht="69.6" hidden="false" customHeight="true" outlineLevel="0" collapsed="false">
      <c r="B24" s="4" t="s">
        <v>2</v>
      </c>
      <c r="C24" s="5" t="s">
        <v>3</v>
      </c>
      <c r="D24" s="6" t="s">
        <v>4</v>
      </c>
      <c r="E24" s="6" t="s">
        <v>5</v>
      </c>
      <c r="F24" s="6" t="s">
        <v>6</v>
      </c>
      <c r="G24" s="7" t="s">
        <v>7</v>
      </c>
      <c r="H24" s="8" t="s">
        <v>8</v>
      </c>
      <c r="I24" s="9" t="s">
        <v>9</v>
      </c>
      <c r="J24" s="0"/>
      <c r="K24" s="4" t="s">
        <v>2</v>
      </c>
      <c r="L24" s="5" t="s">
        <v>3</v>
      </c>
      <c r="M24" s="6" t="s">
        <v>4</v>
      </c>
      <c r="N24" s="6" t="s">
        <v>5</v>
      </c>
      <c r="O24" s="6" t="s">
        <v>6</v>
      </c>
      <c r="P24" s="7" t="s">
        <v>7</v>
      </c>
      <c r="Q24" s="8" t="s">
        <v>8</v>
      </c>
      <c r="R24" s="9" t="s">
        <v>9</v>
      </c>
    </row>
    <row r="25" customFormat="false" ht="38.65" hidden="false" customHeight="true" outlineLevel="0" collapsed="false">
      <c r="B25" s="10" t="n">
        <v>1</v>
      </c>
      <c r="C25" s="11" t="str">
        <f aca="false">Punkti!A79</f>
        <v>Pandora</v>
      </c>
      <c r="D25" s="11" t="n">
        <f aca="false">Punkti!AZ79</f>
        <v>50</v>
      </c>
      <c r="E25" s="11" t="n">
        <f aca="false">Punkti!BA79</f>
        <v>13</v>
      </c>
      <c r="F25" s="11" t="n">
        <f aca="false">Punkti!BB79</f>
        <v>0</v>
      </c>
      <c r="G25" s="12" t="n">
        <f aca="false">Punkti!AY79</f>
        <v>100</v>
      </c>
      <c r="H25" s="13" t="n">
        <v>7</v>
      </c>
      <c r="I25" s="14" t="n">
        <f aca="false">Rezultati!BC189</f>
        <v>190.301587301587</v>
      </c>
      <c r="J25" s="15" t="s">
        <v>10</v>
      </c>
      <c r="K25" s="10" t="n">
        <v>1</v>
      </c>
      <c r="L25" s="11" t="str">
        <f aca="false">Punkti!A82</f>
        <v>Amberfish</v>
      </c>
      <c r="M25" s="11" t="n">
        <f aca="false">Punkti!AZ82</f>
        <v>40</v>
      </c>
      <c r="N25" s="11" t="n">
        <f aca="false">Punkti!BA82</f>
        <v>14</v>
      </c>
      <c r="O25" s="11" t="n">
        <f aca="false">Punkti!BB82</f>
        <v>0</v>
      </c>
      <c r="P25" s="12" t="n">
        <f aca="false">Punkti!AY82</f>
        <v>80</v>
      </c>
      <c r="Q25" s="13" t="n">
        <v>6</v>
      </c>
      <c r="R25" s="14" t="n">
        <f aca="false">Rezultati!BC196</f>
        <v>171.222222222222</v>
      </c>
      <c r="S25" s="15" t="s">
        <v>10</v>
      </c>
    </row>
    <row r="26" customFormat="false" ht="38.65" hidden="false" customHeight="true" outlineLevel="0" collapsed="false">
      <c r="B26" s="16" t="n">
        <v>2</v>
      </c>
      <c r="C26" s="11" t="str">
        <f aca="false">Punkti!A73</f>
        <v>Korness</v>
      </c>
      <c r="D26" s="11" t="n">
        <f aca="false">Punkti!AZ73</f>
        <v>36</v>
      </c>
      <c r="E26" s="11" t="n">
        <f aca="false">Punkti!BA73</f>
        <v>27</v>
      </c>
      <c r="F26" s="11" t="n">
        <f aca="false">Punkti!BB73</f>
        <v>0</v>
      </c>
      <c r="G26" s="12" t="n">
        <f aca="false">Punkti!AY73</f>
        <v>72</v>
      </c>
      <c r="H26" s="13" t="n">
        <v>7</v>
      </c>
      <c r="I26" s="14" t="n">
        <f aca="false">Rezultati!BC175</f>
        <v>174.492063492064</v>
      </c>
      <c r="J26" s="15"/>
      <c r="K26" s="16" t="n">
        <v>2</v>
      </c>
      <c r="L26" s="11" t="str">
        <f aca="false">Punkti!A85</f>
        <v>VissParBoulingu.lv</v>
      </c>
      <c r="M26" s="11" t="n">
        <f aca="false">Punkti!AZ85</f>
        <v>36</v>
      </c>
      <c r="N26" s="11" t="n">
        <f aca="false">Punkti!BA85</f>
        <v>18</v>
      </c>
      <c r="O26" s="11" t="n">
        <f aca="false">Punkti!BB85</f>
        <v>0</v>
      </c>
      <c r="P26" s="12" t="n">
        <f aca="false">Punkti!AY85</f>
        <v>72</v>
      </c>
      <c r="Q26" s="13" t="n">
        <v>6</v>
      </c>
      <c r="R26" s="14" t="n">
        <f aca="false">Rezultati!BC203</f>
        <v>161.296296296296</v>
      </c>
      <c r="S26" s="15"/>
    </row>
    <row r="27" customFormat="false" ht="38.65" hidden="false" customHeight="true" outlineLevel="0" collapsed="false">
      <c r="B27" s="16" t="n">
        <v>3</v>
      </c>
      <c r="C27" s="11" t="str">
        <f aca="false">Punkti!A70</f>
        <v>NB</v>
      </c>
      <c r="D27" s="11" t="n">
        <f aca="false">Punkti!AZ70</f>
        <v>36</v>
      </c>
      <c r="E27" s="11" t="n">
        <f aca="false">Punkti!BA70</f>
        <v>27</v>
      </c>
      <c r="F27" s="11" t="n">
        <f aca="false">Punkti!BB70</f>
        <v>0</v>
      </c>
      <c r="G27" s="12" t="n">
        <f aca="false">Punkti!AY70</f>
        <v>72</v>
      </c>
      <c r="H27" s="13" t="n">
        <v>7</v>
      </c>
      <c r="I27" s="14" t="n">
        <f aca="false">Rezultati!BC167</f>
        <v>177.68253968254</v>
      </c>
      <c r="J27" s="15"/>
      <c r="K27" s="16" t="n">
        <v>3</v>
      </c>
      <c r="L27" s="11" t="str">
        <f aca="false">Punkti!A103</f>
        <v>Molotov</v>
      </c>
      <c r="M27" s="11" t="n">
        <f aca="false">Punkti!AZ103</f>
        <v>28</v>
      </c>
      <c r="N27" s="11" t="n">
        <f aca="false">Punkti!BA103</f>
        <v>26</v>
      </c>
      <c r="O27" s="11" t="n">
        <f aca="false">Punkti!BB103</f>
        <v>0</v>
      </c>
      <c r="P27" s="12" t="n">
        <f aca="false">Punkti!AY103</f>
        <v>56</v>
      </c>
      <c r="Q27" s="13" t="n">
        <v>6</v>
      </c>
      <c r="R27" s="14" t="n">
        <f aca="false">Rezultati!BC247</f>
        <v>144.333333333333</v>
      </c>
      <c r="S27" s="15"/>
    </row>
    <row r="28" customFormat="false" ht="38.65" hidden="false" customHeight="true" outlineLevel="0" collapsed="false">
      <c r="B28" s="16" t="n">
        <v>4</v>
      </c>
      <c r="C28" s="11" t="str">
        <f aca="false">Punkti!A64</f>
        <v>X X X</v>
      </c>
      <c r="D28" s="11" t="n">
        <f aca="false">Punkti!AZ64</f>
        <v>32</v>
      </c>
      <c r="E28" s="11" t="n">
        <f aca="false">Punkti!BA64</f>
        <v>31</v>
      </c>
      <c r="F28" s="11" t="n">
        <f aca="false">Punkti!BB64</f>
        <v>0</v>
      </c>
      <c r="G28" s="12" t="n">
        <f aca="false">Punkti!AY64</f>
        <v>64</v>
      </c>
      <c r="H28" s="13" t="n">
        <v>7</v>
      </c>
      <c r="I28" s="14" t="n">
        <f aca="false">Rezultati!BC153</f>
        <v>167.825396825397</v>
      </c>
      <c r="J28" s="15"/>
      <c r="K28" s="16" t="n">
        <v>4</v>
      </c>
      <c r="L28" s="11" t="str">
        <f aca="false">Punkti!A100</f>
        <v>Lursoft</v>
      </c>
      <c r="M28" s="11" t="n">
        <f aca="false">Punkti!AZ100</f>
        <v>27</v>
      </c>
      <c r="N28" s="11" t="n">
        <f aca="false">Punkti!BA100</f>
        <v>27</v>
      </c>
      <c r="O28" s="11" t="n">
        <f aca="false">Punkti!BB100</f>
        <v>0</v>
      </c>
      <c r="P28" s="12" t="n">
        <f aca="false">Punkti!AY100</f>
        <v>54</v>
      </c>
      <c r="Q28" s="13" t="n">
        <v>6</v>
      </c>
      <c r="R28" s="14" t="n">
        <f aca="false">Rezultati!BC239</f>
        <v>147.888888888889</v>
      </c>
      <c r="S28" s="15"/>
    </row>
    <row r="29" customFormat="false" ht="38.65" hidden="false" customHeight="true" outlineLevel="0" collapsed="false">
      <c r="B29" s="19" t="n">
        <v>5</v>
      </c>
      <c r="C29" s="20" t="str">
        <f aca="false">Punkti!A61</f>
        <v>JBP</v>
      </c>
      <c r="D29" s="20" t="n">
        <f aca="false">Punkti!AZ61</f>
        <v>32.5</v>
      </c>
      <c r="E29" s="20" t="n">
        <f aca="false">Punkti!BA61</f>
        <v>32.5</v>
      </c>
      <c r="F29" s="20" t="n">
        <f aca="false">Punkti!BB61</f>
        <v>0</v>
      </c>
      <c r="G29" s="21" t="n">
        <f aca="false">Punkti!AY61</f>
        <v>61</v>
      </c>
      <c r="H29" s="22" t="n">
        <v>7</v>
      </c>
      <c r="I29" s="23" t="n">
        <f aca="false">Rezultati!BC146</f>
        <v>172.396825396825</v>
      </c>
      <c r="J29" s="15"/>
      <c r="K29" s="19" t="n">
        <v>5</v>
      </c>
      <c r="L29" s="20" t="str">
        <f aca="false">Punkti!A88</f>
        <v>RTU</v>
      </c>
      <c r="M29" s="20" t="n">
        <f aca="false">Punkti!AZ88</f>
        <v>27</v>
      </c>
      <c r="N29" s="20" t="n">
        <f aca="false">Punkti!BA88</f>
        <v>27</v>
      </c>
      <c r="O29" s="20" t="n">
        <f aca="false">Punkti!BB88</f>
        <v>0</v>
      </c>
      <c r="P29" s="21" t="n">
        <f aca="false">Punkti!AY88</f>
        <v>54</v>
      </c>
      <c r="Q29" s="22" t="n">
        <v>6</v>
      </c>
      <c r="R29" s="23" t="n">
        <f aca="false">Rezultati!BC210</f>
        <v>152.574074074074</v>
      </c>
      <c r="S29" s="15"/>
    </row>
    <row r="30" customFormat="false" ht="38.65" hidden="false" customHeight="true" outlineLevel="0" collapsed="false">
      <c r="B30" s="24" t="n">
        <v>6</v>
      </c>
      <c r="C30" s="25" t="str">
        <f aca="false">Punkti!A58</f>
        <v>NB Lēdijas</v>
      </c>
      <c r="D30" s="25" t="n">
        <f aca="false">Punkti!AZ58</f>
        <v>30.5</v>
      </c>
      <c r="E30" s="25" t="n">
        <f aca="false">Punkti!BA58</f>
        <v>32.5</v>
      </c>
      <c r="F30" s="25" t="n">
        <f aca="false">Punkti!BB58</f>
        <v>0</v>
      </c>
      <c r="G30" s="26" t="n">
        <f aca="false">Punkti!AY58</f>
        <v>61</v>
      </c>
      <c r="H30" s="27" t="n">
        <v>7</v>
      </c>
      <c r="I30" s="28" t="n">
        <f aca="false">Rezultati!BC135</f>
        <v>168.761904761905</v>
      </c>
      <c r="K30" s="24" t="n">
        <v>6</v>
      </c>
      <c r="L30" s="25" t="str">
        <f aca="false">Punkti!A94</f>
        <v>Nopietni</v>
      </c>
      <c r="M30" s="25" t="n">
        <f aca="false">Punkti!AZ94</f>
        <v>26</v>
      </c>
      <c r="N30" s="25" t="n">
        <f aca="false">Punkti!BA94</f>
        <v>28</v>
      </c>
      <c r="O30" s="25" t="n">
        <f aca="false">Punkti!BB94</f>
        <v>0</v>
      </c>
      <c r="P30" s="26" t="n">
        <f aca="false">Punkti!AY94</f>
        <v>52</v>
      </c>
      <c r="Q30" s="27" t="n">
        <v>6</v>
      </c>
      <c r="R30" s="28" t="n">
        <f aca="false">Rezultati!BC224</f>
        <v>146.055555555556</v>
      </c>
    </row>
    <row r="31" customFormat="false" ht="38.65" hidden="false" customHeight="true" outlineLevel="0" collapsed="false">
      <c r="B31" s="24" t="n">
        <v>7</v>
      </c>
      <c r="C31" s="25" t="str">
        <f aca="false">Punkti!A76</f>
        <v>Bowling Sharks</v>
      </c>
      <c r="D31" s="25" t="n">
        <f aca="false">Punkti!AZ76</f>
        <v>27</v>
      </c>
      <c r="E31" s="25" t="n">
        <f aca="false">Punkti!BA76</f>
        <v>36</v>
      </c>
      <c r="F31" s="25" t="n">
        <f aca="false">Punkti!BB76</f>
        <v>0</v>
      </c>
      <c r="G31" s="26" t="n">
        <f aca="false">Punkti!AY76</f>
        <v>54</v>
      </c>
      <c r="H31" s="27" t="n">
        <v>7</v>
      </c>
      <c r="I31" s="28" t="n">
        <f aca="false">Rezultati!BC182</f>
        <v>153.746031746032</v>
      </c>
      <c r="K31" s="24" t="n">
        <v>7</v>
      </c>
      <c r="L31" s="25" t="str">
        <f aca="false">Punkti!A91</f>
        <v>Wii sport resort</v>
      </c>
      <c r="M31" s="25" t="n">
        <f aca="false">Punkti!AZ91</f>
        <v>23</v>
      </c>
      <c r="N31" s="25" t="n">
        <f aca="false">Punkti!BA91</f>
        <v>31</v>
      </c>
      <c r="O31" s="25" t="n">
        <f aca="false">Punkti!BB91</f>
        <v>0</v>
      </c>
      <c r="P31" s="26" t="n">
        <f aca="false">Punkti!AY91</f>
        <v>46</v>
      </c>
      <c r="Q31" s="27" t="n">
        <v>6</v>
      </c>
      <c r="R31" s="28" t="n">
        <f aca="false">Rezultati!BC217</f>
        <v>141.5</v>
      </c>
    </row>
    <row r="32" customFormat="false" ht="38.65" hidden="false" customHeight="true" outlineLevel="0" collapsed="false">
      <c r="B32" s="29" t="n">
        <v>8</v>
      </c>
      <c r="C32" s="25" t="str">
        <f aca="false">Punkti!A67</f>
        <v>Level Up / Wii Fit Plus</v>
      </c>
      <c r="D32" s="25" t="n">
        <f aca="false">Punkti!AZ67</f>
        <v>10</v>
      </c>
      <c r="E32" s="25" t="n">
        <f aca="false">Punkti!BA67</f>
        <v>53</v>
      </c>
      <c r="F32" s="25" t="n">
        <f aca="false">Punkti!BB67</f>
        <v>0</v>
      </c>
      <c r="G32" s="26" t="n">
        <f aca="false">Punkti!AY67</f>
        <v>20</v>
      </c>
      <c r="H32" s="27" t="n">
        <v>7</v>
      </c>
      <c r="I32" s="28" t="n">
        <f aca="false">Rezultati!BC160</f>
        <v>143.650793650794</v>
      </c>
      <c r="K32" s="29" t="n">
        <v>8</v>
      </c>
      <c r="L32" s="25" t="str">
        <f aca="false">Punkti!A97</f>
        <v>Zaļie Pumpuri</v>
      </c>
      <c r="M32" s="25" t="n">
        <f aca="false">Punkti!AZ97</f>
        <v>9</v>
      </c>
      <c r="N32" s="25" t="n">
        <f aca="false">Punkti!BA97</f>
        <v>45</v>
      </c>
      <c r="O32" s="25" t="n">
        <f aca="false">Punkti!BB97</f>
        <v>0</v>
      </c>
      <c r="P32" s="26" t="n">
        <f aca="false">Punkti!AY97</f>
        <v>18</v>
      </c>
      <c r="Q32" s="27" t="n">
        <v>6</v>
      </c>
      <c r="R32" s="28" t="n">
        <f aca="false">Rezultati!BC231</f>
        <v>128.925925925926</v>
      </c>
    </row>
    <row r="33" customFormat="false" ht="12.75" hidden="false" customHeight="true" outlineLevel="0" collapsed="false">
      <c r="Q33" s="0" t="n">
        <v>0</v>
      </c>
    </row>
  </sheetData>
  <mergeCells count="8">
    <mergeCell ref="B8:I10"/>
    <mergeCell ref="K8:R10"/>
    <mergeCell ref="J12:J16"/>
    <mergeCell ref="S12:S16"/>
    <mergeCell ref="B21:I23"/>
    <mergeCell ref="K21:R23"/>
    <mergeCell ref="J25:J29"/>
    <mergeCell ref="S25:S2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6:AN9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V92" activeCellId="0" sqref="V92"/>
    </sheetView>
  </sheetViews>
  <sheetFormatPr defaultRowHeight="12.8"/>
  <cols>
    <col collapsed="false" hidden="false" max="1" min="1" style="0" width="2.43877551020408"/>
    <col collapsed="false" hidden="false" max="2" min="2" style="0" width="8.6734693877551"/>
    <col collapsed="false" hidden="false" max="3" min="3" style="0" width="33.3622448979592"/>
    <col collapsed="false" hidden="false" max="4" min="4" style="0" width="27.1071428571429"/>
    <col collapsed="false" hidden="false" max="5" min="5" style="0" width="10.0459183673469"/>
    <col collapsed="false" hidden="false" max="6" min="6" style="0" width="6.19897959183674"/>
    <col collapsed="false" hidden="false" max="7" min="7" style="0" width="11.5204081632653"/>
    <col collapsed="false" hidden="false" max="8" min="8" style="0" width="6.19897959183674"/>
    <col collapsed="false" hidden="false" max="9" min="9" style="0" width="11.5204081632653"/>
    <col collapsed="false" hidden="false" max="10" min="10" style="0" width="6.19897959183674"/>
    <col collapsed="false" hidden="false" max="11" min="11" style="0" width="9.63775510204082"/>
    <col collapsed="false" hidden="false" max="12" min="12" style="0" width="11.5204081632653"/>
    <col collapsed="false" hidden="false" max="13" min="13" style="0" width="6.19897959183674"/>
    <col collapsed="false" hidden="false" max="14" min="14" style="0" width="11.5204081632653"/>
    <col collapsed="false" hidden="false" max="15" min="15" style="0" width="6.19897959183674"/>
    <col collapsed="false" hidden="false" max="16" min="16" style="0" width="11.5204081632653"/>
    <col collapsed="false" hidden="false" max="17" min="17" style="0" width="6.19897959183674"/>
    <col collapsed="false" hidden="false" max="18" min="18" style="0" width="28.7551020408163"/>
    <col collapsed="false" hidden="false" max="19" min="19" style="0" width="22.6428571428571"/>
    <col collapsed="false" hidden="false" max="20" min="20" style="0" width="8.6734693877551"/>
    <col collapsed="false" hidden="false" max="21" min="21" style="0" width="3.94387755102041"/>
    <col collapsed="false" hidden="false" max="22" min="22" style="0" width="8.6734693877551"/>
    <col collapsed="false" hidden="false" max="23" min="23" style="0" width="23.5867346938776"/>
    <col collapsed="false" hidden="false" max="24" min="24" style="0" width="33.219387755102"/>
    <col collapsed="false" hidden="false" max="25" min="25" style="0" width="10.9795918367347"/>
    <col collapsed="false" hidden="false" max="26" min="26" style="0" width="6.19897959183674"/>
    <col collapsed="false" hidden="false" max="27" min="27" style="0" width="11.734693877551"/>
    <col collapsed="false" hidden="false" max="28" min="28" style="0" width="6.19897959183674"/>
    <col collapsed="false" hidden="false" max="29" min="29" style="0" width="10.9795918367347"/>
    <col collapsed="false" hidden="false" max="30" min="30" style="0" width="6.19897959183674"/>
    <col collapsed="false" hidden="false" max="31" min="31" style="0" width="8.6734693877551"/>
    <col collapsed="false" hidden="false" max="32" min="32" style="0" width="10.9795918367347"/>
    <col collapsed="false" hidden="false" max="33" min="33" style="0" width="6.19897959183674"/>
    <col collapsed="false" hidden="false" max="34" min="34" style="0" width="11.734693877551"/>
    <col collapsed="false" hidden="false" max="35" min="35" style="0" width="6.19897959183674"/>
    <col collapsed="false" hidden="false" max="36" min="36" style="0" width="10.9795918367347"/>
    <col collapsed="false" hidden="false" max="37" min="37" style="0" width="6.19897959183674"/>
    <col collapsed="false" hidden="false" max="38" min="38" style="0" width="26.8724489795918"/>
    <col collapsed="false" hidden="false" max="39" min="39" style="0" width="15.7959183673469"/>
    <col collapsed="false" hidden="false" max="1025" min="40" style="0" width="8.6734693877551"/>
  </cols>
  <sheetData>
    <row r="6" customFormat="false" ht="29.85" hidden="false" customHeight="true" outlineLevel="0" collapsed="false">
      <c r="B6" s="358" t="s">
        <v>231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</row>
    <row r="7" customFormat="false" ht="29.85" hidden="false" customHeight="true" outlineLevel="0" collapsed="false">
      <c r="B7" s="359" t="s">
        <v>236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</row>
    <row r="8" customFormat="false" ht="29.85" hidden="false" customHeight="true" outlineLevel="0" collapsed="false">
      <c r="B8" s="360" t="s">
        <v>237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</row>
    <row r="10" customFormat="false" ht="32.8" hidden="false" customHeight="true" outlineLevel="0" collapsed="false">
      <c r="B10" s="361" t="s">
        <v>238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V10" s="361" t="s">
        <v>239</v>
      </c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</row>
    <row r="11" customFormat="false" ht="29.85" hidden="false" customHeight="true" outlineLevel="0" collapsed="false">
      <c r="B11" s="362" t="s">
        <v>240</v>
      </c>
      <c r="C11" s="362" t="s">
        <v>3</v>
      </c>
      <c r="D11" s="362" t="s">
        <v>241</v>
      </c>
      <c r="E11" s="362" t="s">
        <v>242</v>
      </c>
      <c r="F11" s="362" t="s">
        <v>77</v>
      </c>
      <c r="G11" s="362" t="s">
        <v>243</v>
      </c>
      <c r="H11" s="362" t="s">
        <v>77</v>
      </c>
      <c r="I11" s="362" t="s">
        <v>244</v>
      </c>
      <c r="J11" s="362" t="s">
        <v>77</v>
      </c>
      <c r="K11" s="363" t="s">
        <v>245</v>
      </c>
      <c r="L11" s="362" t="s">
        <v>242</v>
      </c>
      <c r="M11" s="362" t="s">
        <v>77</v>
      </c>
      <c r="N11" s="362" t="s">
        <v>243</v>
      </c>
      <c r="O11" s="362" t="s">
        <v>77</v>
      </c>
      <c r="P11" s="362" t="s">
        <v>244</v>
      </c>
      <c r="Q11" s="362" t="s">
        <v>77</v>
      </c>
      <c r="R11" s="362" t="s">
        <v>241</v>
      </c>
      <c r="S11" s="362" t="s">
        <v>3</v>
      </c>
      <c r="T11" s="362" t="s">
        <v>240</v>
      </c>
      <c r="V11" s="362" t="s">
        <v>240</v>
      </c>
      <c r="W11" s="362" t="s">
        <v>3</v>
      </c>
      <c r="X11" s="362" t="s">
        <v>241</v>
      </c>
      <c r="Y11" s="362" t="s">
        <v>242</v>
      </c>
      <c r="Z11" s="362" t="s">
        <v>77</v>
      </c>
      <c r="AA11" s="362" t="s">
        <v>243</v>
      </c>
      <c r="AB11" s="362" t="s">
        <v>77</v>
      </c>
      <c r="AC11" s="362" t="s">
        <v>244</v>
      </c>
      <c r="AD11" s="362" t="s">
        <v>77</v>
      </c>
      <c r="AE11" s="363" t="s">
        <v>245</v>
      </c>
      <c r="AF11" s="362" t="s">
        <v>242</v>
      </c>
      <c r="AG11" s="362" t="s">
        <v>77</v>
      </c>
      <c r="AH11" s="362" t="s">
        <v>243</v>
      </c>
      <c r="AI11" s="362" t="s">
        <v>77</v>
      </c>
      <c r="AJ11" s="362" t="s">
        <v>244</v>
      </c>
      <c r="AK11" s="362" t="s">
        <v>77</v>
      </c>
      <c r="AL11" s="362" t="s">
        <v>241</v>
      </c>
      <c r="AM11" s="362" t="s">
        <v>3</v>
      </c>
      <c r="AN11" s="362" t="s">
        <v>240</v>
      </c>
    </row>
    <row r="12" customFormat="false" ht="29.85" hidden="false" customHeight="true" outlineLevel="0" collapsed="false">
      <c r="B12" s="362" t="n">
        <v>1</v>
      </c>
      <c r="C12" s="364" t="s">
        <v>44</v>
      </c>
      <c r="D12" s="363" t="s">
        <v>88</v>
      </c>
      <c r="E12" s="363" t="n">
        <v>162</v>
      </c>
      <c r="F12" s="363" t="n">
        <v>0</v>
      </c>
      <c r="G12" s="363" t="n">
        <v>232</v>
      </c>
      <c r="H12" s="363" t="n">
        <v>2</v>
      </c>
      <c r="I12" s="363" t="n">
        <v>206</v>
      </c>
      <c r="J12" s="363" t="n">
        <v>2</v>
      </c>
      <c r="K12" s="365" t="s">
        <v>246</v>
      </c>
      <c r="L12" s="363" t="n">
        <v>200</v>
      </c>
      <c r="M12" s="363" t="n">
        <v>2</v>
      </c>
      <c r="N12" s="363" t="n">
        <v>187</v>
      </c>
      <c r="O12" s="363" t="n">
        <v>0</v>
      </c>
      <c r="P12" s="363" t="n">
        <v>194</v>
      </c>
      <c r="Q12" s="363" t="n">
        <v>0</v>
      </c>
      <c r="R12" s="363" t="s">
        <v>105</v>
      </c>
      <c r="S12" s="363" t="s">
        <v>47</v>
      </c>
      <c r="T12" s="362" t="n">
        <v>1</v>
      </c>
      <c r="V12" s="362" t="n">
        <v>1</v>
      </c>
      <c r="W12" s="364" t="s">
        <v>48</v>
      </c>
      <c r="X12" s="363" t="s">
        <v>247</v>
      </c>
      <c r="Y12" s="363" t="n">
        <v>143</v>
      </c>
      <c r="Z12" s="363" t="n">
        <v>0</v>
      </c>
      <c r="AA12" s="363" t="n">
        <v>170</v>
      </c>
      <c r="AB12" s="363" t="n">
        <v>0</v>
      </c>
      <c r="AC12" s="363" t="n">
        <v>189</v>
      </c>
      <c r="AD12" s="363" t="n">
        <v>2</v>
      </c>
      <c r="AE12" s="365" t="s">
        <v>248</v>
      </c>
      <c r="AF12" s="363" t="n">
        <v>214</v>
      </c>
      <c r="AG12" s="363" t="n">
        <v>2</v>
      </c>
      <c r="AH12" s="363" t="n">
        <v>212</v>
      </c>
      <c r="AI12" s="363" t="n">
        <v>2</v>
      </c>
      <c r="AJ12" s="363" t="n">
        <v>188</v>
      </c>
      <c r="AK12" s="363" t="n">
        <v>0</v>
      </c>
      <c r="AL12" s="363" t="s">
        <v>86</v>
      </c>
      <c r="AM12" s="363" t="s">
        <v>35</v>
      </c>
      <c r="AN12" s="362" t="n">
        <v>1</v>
      </c>
    </row>
    <row r="13" customFormat="false" ht="29.85" hidden="false" customHeight="true" outlineLevel="0" collapsed="false">
      <c r="B13" s="362" t="n">
        <v>2</v>
      </c>
      <c r="C13" s="364" t="s">
        <v>44</v>
      </c>
      <c r="D13" s="363" t="s">
        <v>89</v>
      </c>
      <c r="E13" s="363" t="n">
        <v>161</v>
      </c>
      <c r="F13" s="363" t="n">
        <v>0</v>
      </c>
      <c r="G13" s="363" t="n">
        <v>225</v>
      </c>
      <c r="H13" s="363" t="n">
        <v>2</v>
      </c>
      <c r="I13" s="363" t="n">
        <v>196</v>
      </c>
      <c r="J13" s="363" t="n">
        <v>0</v>
      </c>
      <c r="K13" s="365" t="s">
        <v>248</v>
      </c>
      <c r="L13" s="363" t="n">
        <v>178</v>
      </c>
      <c r="M13" s="363" t="n">
        <v>2</v>
      </c>
      <c r="N13" s="363" t="n">
        <v>199</v>
      </c>
      <c r="O13" s="363" t="n">
        <v>0</v>
      </c>
      <c r="P13" s="363" t="n">
        <v>227</v>
      </c>
      <c r="Q13" s="363" t="n">
        <v>2</v>
      </c>
      <c r="R13" s="363" t="s">
        <v>101</v>
      </c>
      <c r="S13" s="363" t="s">
        <v>47</v>
      </c>
      <c r="T13" s="362" t="n">
        <v>2</v>
      </c>
      <c r="V13" s="362" t="n">
        <v>2</v>
      </c>
      <c r="W13" s="364" t="s">
        <v>48</v>
      </c>
      <c r="X13" s="363" t="s">
        <v>107</v>
      </c>
      <c r="Y13" s="363" t="n">
        <v>165</v>
      </c>
      <c r="Z13" s="363" t="n">
        <v>0</v>
      </c>
      <c r="AA13" s="363" t="n">
        <v>235</v>
      </c>
      <c r="AB13" s="363" t="n">
        <v>2</v>
      </c>
      <c r="AC13" s="363" t="n">
        <v>194</v>
      </c>
      <c r="AD13" s="363" t="n">
        <v>0</v>
      </c>
      <c r="AE13" s="365" t="s">
        <v>248</v>
      </c>
      <c r="AF13" s="363" t="n">
        <v>207</v>
      </c>
      <c r="AG13" s="363" t="n">
        <v>2</v>
      </c>
      <c r="AH13" s="363" t="n">
        <v>199</v>
      </c>
      <c r="AI13" s="363" t="n">
        <v>0</v>
      </c>
      <c r="AJ13" s="363" t="n">
        <v>216</v>
      </c>
      <c r="AK13" s="363" t="n">
        <v>2</v>
      </c>
      <c r="AL13" s="363" t="s">
        <v>80</v>
      </c>
      <c r="AM13" s="363" t="s">
        <v>35</v>
      </c>
      <c r="AN13" s="362" t="n">
        <v>2</v>
      </c>
    </row>
    <row r="14" customFormat="false" ht="29.85" hidden="false" customHeight="true" outlineLevel="0" collapsed="false">
      <c r="B14" s="362" t="n">
        <v>3</v>
      </c>
      <c r="C14" s="364" t="s">
        <v>44</v>
      </c>
      <c r="D14" s="363" t="s">
        <v>90</v>
      </c>
      <c r="E14" s="363" t="n">
        <v>244</v>
      </c>
      <c r="F14" s="363" t="n">
        <v>2</v>
      </c>
      <c r="G14" s="363" t="n">
        <v>200</v>
      </c>
      <c r="H14" s="363" t="n">
        <v>2</v>
      </c>
      <c r="I14" s="363" t="n">
        <v>226</v>
      </c>
      <c r="J14" s="363" t="n">
        <v>2</v>
      </c>
      <c r="K14" s="365" t="s">
        <v>249</v>
      </c>
      <c r="L14" s="363" t="n">
        <v>229</v>
      </c>
      <c r="M14" s="363" t="n">
        <v>0</v>
      </c>
      <c r="N14" s="363" t="n">
        <v>191</v>
      </c>
      <c r="O14" s="363" t="n">
        <v>0</v>
      </c>
      <c r="P14" s="363" t="n">
        <v>213</v>
      </c>
      <c r="Q14" s="363" t="n">
        <v>0</v>
      </c>
      <c r="R14" s="363" t="s">
        <v>102</v>
      </c>
      <c r="S14" s="363" t="s">
        <v>47</v>
      </c>
      <c r="T14" s="362" t="n">
        <v>3</v>
      </c>
      <c r="V14" s="362" t="n">
        <v>3</v>
      </c>
      <c r="W14" s="364" t="s">
        <v>48</v>
      </c>
      <c r="X14" s="363" t="s">
        <v>108</v>
      </c>
      <c r="Y14" s="363" t="n">
        <v>191</v>
      </c>
      <c r="Z14" s="363" t="n">
        <v>2</v>
      </c>
      <c r="AA14" s="363" t="n">
        <v>234</v>
      </c>
      <c r="AB14" s="363" t="n">
        <v>2</v>
      </c>
      <c r="AC14" s="363" t="n">
        <v>193</v>
      </c>
      <c r="AD14" s="363" t="n">
        <v>2</v>
      </c>
      <c r="AE14" s="365" t="s">
        <v>249</v>
      </c>
      <c r="AF14" s="363" t="n">
        <v>180</v>
      </c>
      <c r="AG14" s="363" t="n">
        <v>0</v>
      </c>
      <c r="AH14" s="363" t="n">
        <v>187</v>
      </c>
      <c r="AI14" s="363" t="n">
        <v>0</v>
      </c>
      <c r="AJ14" s="363" t="n">
        <v>165</v>
      </c>
      <c r="AK14" s="363" t="n">
        <v>0</v>
      </c>
      <c r="AL14" s="363" t="s">
        <v>84</v>
      </c>
      <c r="AM14" s="363" t="s">
        <v>35</v>
      </c>
      <c r="AN14" s="362" t="n">
        <v>3</v>
      </c>
    </row>
    <row r="15" customFormat="false" ht="29.85" hidden="false" customHeight="true" outlineLevel="0" collapsed="false">
      <c r="B15" s="366" t="s">
        <v>250</v>
      </c>
      <c r="C15" s="366"/>
      <c r="D15" s="366"/>
      <c r="E15" s="363" t="n">
        <f aca="false">SUM(E12:E14)</f>
        <v>567</v>
      </c>
      <c r="F15" s="362" t="n">
        <f aca="false">SUM(F12:F14)</f>
        <v>2</v>
      </c>
      <c r="G15" s="363" t="n">
        <f aca="false">SUM(G12:G14)</f>
        <v>657</v>
      </c>
      <c r="H15" s="362" t="n">
        <f aca="false">SUM(H12:H14)</f>
        <v>6</v>
      </c>
      <c r="I15" s="363" t="n">
        <f aca="false">SUM(I12:I14)</f>
        <v>628</v>
      </c>
      <c r="J15" s="362" t="n">
        <f aca="false">SUM(J12:J14)</f>
        <v>4</v>
      </c>
      <c r="K15" s="367" t="s">
        <v>251</v>
      </c>
      <c r="L15" s="363" t="n">
        <f aca="false">SUM(L12:L14)</f>
        <v>607</v>
      </c>
      <c r="M15" s="362" t="n">
        <f aca="false">SUM(M12:M14)</f>
        <v>4</v>
      </c>
      <c r="N15" s="363" t="n">
        <f aca="false">SUM(N12:N14)</f>
        <v>577</v>
      </c>
      <c r="O15" s="362" t="n">
        <f aca="false">SUM(O12:O14)</f>
        <v>0</v>
      </c>
      <c r="P15" s="363" t="n">
        <f aca="false">SUM(P12:P14)</f>
        <v>634</v>
      </c>
      <c r="Q15" s="362" t="n">
        <f aca="false">SUM(Q12:Q14)</f>
        <v>2</v>
      </c>
      <c r="R15" s="366" t="s">
        <v>250</v>
      </c>
      <c r="S15" s="366"/>
      <c r="T15" s="366"/>
      <c r="V15" s="366" t="s">
        <v>250</v>
      </c>
      <c r="W15" s="366"/>
      <c r="X15" s="366"/>
      <c r="Y15" s="363" t="n">
        <f aca="false">SUM(Y12:Y14)</f>
        <v>499</v>
      </c>
      <c r="Z15" s="362" t="n">
        <f aca="false">SUM(Z12:Z14)</f>
        <v>2</v>
      </c>
      <c r="AA15" s="363" t="n">
        <f aca="false">SUM(AA12:AA14)</f>
        <v>639</v>
      </c>
      <c r="AB15" s="362" t="n">
        <f aca="false">SUM(AB12:AB14)</f>
        <v>4</v>
      </c>
      <c r="AC15" s="363" t="n">
        <f aca="false">SUM(AC12:AC14)</f>
        <v>576</v>
      </c>
      <c r="AD15" s="362" t="n">
        <f aca="false">SUM(AD12:AD14)</f>
        <v>4</v>
      </c>
      <c r="AE15" s="367" t="s">
        <v>252</v>
      </c>
      <c r="AF15" s="363" t="n">
        <f aca="false">SUM(AF12:AF14)</f>
        <v>601</v>
      </c>
      <c r="AG15" s="362" t="n">
        <f aca="false">SUM(AG12:AG14)</f>
        <v>4</v>
      </c>
      <c r="AH15" s="363" t="n">
        <f aca="false">SUM(AH12:AH14)</f>
        <v>598</v>
      </c>
      <c r="AI15" s="362" t="n">
        <f aca="false">SUM(AI12:AI14)</f>
        <v>2</v>
      </c>
      <c r="AJ15" s="363" t="n">
        <f aca="false">SUM(AJ12:AJ14)</f>
        <v>569</v>
      </c>
      <c r="AK15" s="362" t="n">
        <f aca="false">SUM(AK12:AK14)</f>
        <v>2</v>
      </c>
      <c r="AL15" s="366" t="s">
        <v>250</v>
      </c>
      <c r="AM15" s="366"/>
      <c r="AN15" s="366"/>
    </row>
    <row r="17" customFormat="false" ht="27.85" hidden="false" customHeight="true" outlineLevel="0" collapsed="false">
      <c r="B17" s="358" t="s">
        <v>24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</row>
    <row r="18" customFormat="false" ht="27.85" hidden="false" customHeight="true" outlineLevel="0" collapsed="false">
      <c r="B18" s="359" t="s">
        <v>236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</row>
    <row r="19" customFormat="false" ht="27.85" hidden="false" customHeight="true" outlineLevel="0" collapsed="false">
      <c r="B19" s="360" t="s">
        <v>237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</row>
    <row r="21" customFormat="false" ht="28.85" hidden="false" customHeight="true" outlineLevel="0" collapsed="false">
      <c r="B21" s="361" t="s">
        <v>253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V21" s="361" t="s">
        <v>254</v>
      </c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</row>
    <row r="22" customFormat="false" ht="30.8" hidden="false" customHeight="true" outlineLevel="0" collapsed="false">
      <c r="B22" s="362" t="s">
        <v>240</v>
      </c>
      <c r="C22" s="362" t="s">
        <v>3</v>
      </c>
      <c r="D22" s="362" t="s">
        <v>241</v>
      </c>
      <c r="E22" s="362" t="s">
        <v>242</v>
      </c>
      <c r="F22" s="362" t="s">
        <v>77</v>
      </c>
      <c r="G22" s="362" t="s">
        <v>243</v>
      </c>
      <c r="H22" s="362" t="s">
        <v>77</v>
      </c>
      <c r="I22" s="362" t="s">
        <v>244</v>
      </c>
      <c r="J22" s="362" t="s">
        <v>77</v>
      </c>
      <c r="K22" s="363" t="s">
        <v>245</v>
      </c>
      <c r="L22" s="362" t="s">
        <v>242</v>
      </c>
      <c r="M22" s="362" t="s">
        <v>77</v>
      </c>
      <c r="N22" s="362" t="s">
        <v>243</v>
      </c>
      <c r="O22" s="362" t="s">
        <v>77</v>
      </c>
      <c r="P22" s="362" t="s">
        <v>244</v>
      </c>
      <c r="Q22" s="362" t="s">
        <v>77</v>
      </c>
      <c r="R22" s="362" t="s">
        <v>241</v>
      </c>
      <c r="S22" s="362" t="s">
        <v>3</v>
      </c>
      <c r="T22" s="362" t="s">
        <v>240</v>
      </c>
      <c r="V22" s="362" t="s">
        <v>240</v>
      </c>
      <c r="W22" s="362" t="s">
        <v>3</v>
      </c>
      <c r="X22" s="362" t="s">
        <v>241</v>
      </c>
      <c r="Y22" s="362" t="s">
        <v>242</v>
      </c>
      <c r="Z22" s="362" t="s">
        <v>77</v>
      </c>
      <c r="AA22" s="362" t="s">
        <v>243</v>
      </c>
      <c r="AB22" s="362" t="s">
        <v>77</v>
      </c>
      <c r="AC22" s="362" t="s">
        <v>244</v>
      </c>
      <c r="AD22" s="362" t="s">
        <v>77</v>
      </c>
      <c r="AE22" s="363" t="s">
        <v>245</v>
      </c>
      <c r="AF22" s="362" t="s">
        <v>242</v>
      </c>
      <c r="AG22" s="362" t="s">
        <v>77</v>
      </c>
      <c r="AH22" s="362" t="s">
        <v>243</v>
      </c>
      <c r="AI22" s="362" t="s">
        <v>77</v>
      </c>
      <c r="AJ22" s="362" t="s">
        <v>244</v>
      </c>
      <c r="AK22" s="362" t="s">
        <v>77</v>
      </c>
      <c r="AL22" s="362" t="s">
        <v>241</v>
      </c>
      <c r="AM22" s="362" t="s">
        <v>3</v>
      </c>
      <c r="AN22" s="362" t="s">
        <v>240</v>
      </c>
    </row>
    <row r="23" customFormat="false" ht="30.8" hidden="false" customHeight="true" outlineLevel="0" collapsed="false">
      <c r="B23" s="362" t="n">
        <v>1</v>
      </c>
      <c r="C23" s="364" t="s">
        <v>255</v>
      </c>
      <c r="D23" s="363" t="s">
        <v>138</v>
      </c>
      <c r="E23" s="363" t="n">
        <v>211</v>
      </c>
      <c r="F23" s="363" t="n">
        <v>2</v>
      </c>
      <c r="G23" s="363" t="n">
        <v>249</v>
      </c>
      <c r="H23" s="363" t="n">
        <v>2</v>
      </c>
      <c r="I23" s="363" t="n">
        <v>195</v>
      </c>
      <c r="J23" s="363" t="n">
        <v>2</v>
      </c>
      <c r="K23" s="365" t="s">
        <v>249</v>
      </c>
      <c r="L23" s="363" t="n">
        <v>168</v>
      </c>
      <c r="M23" s="363" t="n">
        <v>0</v>
      </c>
      <c r="N23" s="363" t="n">
        <v>144</v>
      </c>
      <c r="O23" s="363" t="n">
        <v>0</v>
      </c>
      <c r="P23" s="363" t="n">
        <v>177</v>
      </c>
      <c r="Q23" s="363" t="n">
        <v>0</v>
      </c>
      <c r="R23" s="363" t="s">
        <v>152</v>
      </c>
      <c r="S23" s="363" t="s">
        <v>58</v>
      </c>
      <c r="T23" s="362" t="n">
        <v>1</v>
      </c>
      <c r="V23" s="362" t="n">
        <v>1</v>
      </c>
      <c r="W23" s="364" t="s">
        <v>57</v>
      </c>
      <c r="X23" s="363" t="s">
        <v>256</v>
      </c>
      <c r="Y23" s="363" t="n">
        <v>177</v>
      </c>
      <c r="Z23" s="363" t="n">
        <v>0</v>
      </c>
      <c r="AA23" s="363" t="n">
        <v>194</v>
      </c>
      <c r="AB23" s="363" t="n">
        <v>2</v>
      </c>
      <c r="AC23" s="363" t="n">
        <v>148</v>
      </c>
      <c r="AD23" s="363" t="n">
        <v>1</v>
      </c>
      <c r="AE23" s="365" t="s">
        <v>257</v>
      </c>
      <c r="AF23" s="363" t="n">
        <v>193</v>
      </c>
      <c r="AG23" s="363" t="n">
        <v>2</v>
      </c>
      <c r="AH23" s="363" t="n">
        <v>158</v>
      </c>
      <c r="AI23" s="363" t="n">
        <v>0</v>
      </c>
      <c r="AJ23" s="363" t="n">
        <v>148</v>
      </c>
      <c r="AK23" s="363" t="n">
        <v>1</v>
      </c>
      <c r="AL23" s="363" t="s">
        <v>258</v>
      </c>
      <c r="AM23" s="363" t="s">
        <v>51</v>
      </c>
      <c r="AN23" s="362" t="n">
        <v>1</v>
      </c>
    </row>
    <row r="24" customFormat="false" ht="30.8" hidden="false" customHeight="true" outlineLevel="0" collapsed="false">
      <c r="B24" s="362" t="n">
        <v>2</v>
      </c>
      <c r="C24" s="364" t="s">
        <v>255</v>
      </c>
      <c r="D24" s="363" t="s">
        <v>139</v>
      </c>
      <c r="E24" s="363" t="n">
        <v>217</v>
      </c>
      <c r="F24" s="363" t="n">
        <v>2</v>
      </c>
      <c r="G24" s="363" t="n">
        <v>216</v>
      </c>
      <c r="H24" s="363" t="n">
        <v>2</v>
      </c>
      <c r="I24" s="363" t="n">
        <v>220</v>
      </c>
      <c r="J24" s="363" t="n">
        <v>2</v>
      </c>
      <c r="K24" s="365" t="s">
        <v>249</v>
      </c>
      <c r="L24" s="363" t="n">
        <v>152</v>
      </c>
      <c r="M24" s="363" t="n">
        <v>0</v>
      </c>
      <c r="N24" s="363" t="n">
        <v>143</v>
      </c>
      <c r="O24" s="363" t="n">
        <v>0</v>
      </c>
      <c r="P24" s="363" t="n">
        <v>196</v>
      </c>
      <c r="Q24" s="363" t="n">
        <v>0</v>
      </c>
      <c r="R24" s="363" t="s">
        <v>156</v>
      </c>
      <c r="S24" s="363" t="s">
        <v>58</v>
      </c>
      <c r="T24" s="362" t="n">
        <v>2</v>
      </c>
      <c r="V24" s="362" t="n">
        <v>2</v>
      </c>
      <c r="W24" s="364" t="s">
        <v>57</v>
      </c>
      <c r="X24" s="363" t="s">
        <v>148</v>
      </c>
      <c r="Y24" s="363" t="n">
        <v>189</v>
      </c>
      <c r="Z24" s="363" t="n">
        <v>1</v>
      </c>
      <c r="AA24" s="363" t="n">
        <v>201</v>
      </c>
      <c r="AB24" s="363" t="n">
        <v>2</v>
      </c>
      <c r="AC24" s="363" t="n">
        <v>207</v>
      </c>
      <c r="AD24" s="363" t="n">
        <v>0</v>
      </c>
      <c r="AE24" s="365" t="s">
        <v>257</v>
      </c>
      <c r="AF24" s="363" t="n">
        <v>189</v>
      </c>
      <c r="AG24" s="363" t="n">
        <v>1</v>
      </c>
      <c r="AH24" s="363" t="n">
        <v>163</v>
      </c>
      <c r="AI24" s="363" t="n">
        <v>0</v>
      </c>
      <c r="AJ24" s="363" t="n">
        <v>213</v>
      </c>
      <c r="AK24" s="363" t="n">
        <v>2</v>
      </c>
      <c r="AL24" s="363" t="s">
        <v>259</v>
      </c>
      <c r="AM24" s="363" t="s">
        <v>51</v>
      </c>
      <c r="AN24" s="362" t="n">
        <v>2</v>
      </c>
    </row>
    <row r="25" customFormat="false" ht="30.8" hidden="false" customHeight="true" outlineLevel="0" collapsed="false">
      <c r="B25" s="362" t="n">
        <v>3</v>
      </c>
      <c r="C25" s="364" t="s">
        <v>255</v>
      </c>
      <c r="D25" s="363" t="s">
        <v>140</v>
      </c>
      <c r="E25" s="363" t="n">
        <v>208</v>
      </c>
      <c r="F25" s="363" t="n">
        <v>0</v>
      </c>
      <c r="G25" s="363" t="n">
        <v>203</v>
      </c>
      <c r="H25" s="363" t="n">
        <v>2</v>
      </c>
      <c r="I25" s="363" t="n">
        <v>228</v>
      </c>
      <c r="J25" s="363" t="n">
        <v>2</v>
      </c>
      <c r="K25" s="365" t="s">
        <v>246</v>
      </c>
      <c r="L25" s="363" t="n">
        <v>228</v>
      </c>
      <c r="M25" s="363" t="n">
        <v>2</v>
      </c>
      <c r="N25" s="363" t="n">
        <v>195</v>
      </c>
      <c r="O25" s="363" t="n">
        <v>0</v>
      </c>
      <c r="P25" s="363" t="n">
        <v>195</v>
      </c>
      <c r="Q25" s="363" t="n">
        <v>0</v>
      </c>
      <c r="R25" s="363" t="s">
        <v>129</v>
      </c>
      <c r="S25" s="363" t="s">
        <v>58</v>
      </c>
      <c r="T25" s="362" t="n">
        <v>3</v>
      </c>
      <c r="V25" s="362" t="n">
        <v>3</v>
      </c>
      <c r="W25" s="364" t="s">
        <v>57</v>
      </c>
      <c r="X25" s="363" t="s">
        <v>147</v>
      </c>
      <c r="Y25" s="363" t="n">
        <v>154</v>
      </c>
      <c r="Z25" s="363" t="n">
        <v>0</v>
      </c>
      <c r="AA25" s="363" t="n">
        <v>242</v>
      </c>
      <c r="AB25" s="363" t="n">
        <v>2</v>
      </c>
      <c r="AC25" s="368" t="s">
        <v>260</v>
      </c>
      <c r="AD25" s="363" t="n">
        <v>2</v>
      </c>
      <c r="AE25" s="365" t="s">
        <v>246</v>
      </c>
      <c r="AF25" s="363" t="n">
        <v>188</v>
      </c>
      <c r="AG25" s="363" t="n">
        <v>2</v>
      </c>
      <c r="AH25" s="363" t="n">
        <v>204</v>
      </c>
      <c r="AI25" s="363" t="n">
        <v>0</v>
      </c>
      <c r="AJ25" s="363" t="n">
        <v>203</v>
      </c>
      <c r="AK25" s="363" t="n">
        <v>0</v>
      </c>
      <c r="AL25" s="363" t="s">
        <v>121</v>
      </c>
      <c r="AM25" s="363" t="s">
        <v>51</v>
      </c>
      <c r="AN25" s="362" t="n">
        <v>3</v>
      </c>
    </row>
    <row r="26" customFormat="false" ht="30.8" hidden="false" customHeight="true" outlineLevel="0" collapsed="false">
      <c r="B26" s="366" t="s">
        <v>250</v>
      </c>
      <c r="C26" s="366"/>
      <c r="D26" s="366"/>
      <c r="E26" s="363" t="n">
        <f aca="false">SUM(E23:E25)</f>
        <v>636</v>
      </c>
      <c r="F26" s="362" t="n">
        <f aca="false">SUM(F23:F25)</f>
        <v>4</v>
      </c>
      <c r="G26" s="363" t="n">
        <f aca="false">SUM(G23:G25)</f>
        <v>668</v>
      </c>
      <c r="H26" s="362" t="n">
        <f aca="false">SUM(H23:H25)</f>
        <v>6</v>
      </c>
      <c r="I26" s="363" t="n">
        <f aca="false">SUM(I23:I25)</f>
        <v>643</v>
      </c>
      <c r="J26" s="362" t="n">
        <f aca="false">SUM(J23:J25)</f>
        <v>6</v>
      </c>
      <c r="K26" s="367" t="s">
        <v>261</v>
      </c>
      <c r="L26" s="363" t="n">
        <f aca="false">SUM(L23:L25)</f>
        <v>548</v>
      </c>
      <c r="M26" s="362" t="n">
        <f aca="false">SUM(M23:M25)</f>
        <v>2</v>
      </c>
      <c r="N26" s="363" t="n">
        <f aca="false">SUM(N23:N25)</f>
        <v>482</v>
      </c>
      <c r="O26" s="362" t="n">
        <f aca="false">SUM(O23:O25)</f>
        <v>0</v>
      </c>
      <c r="P26" s="363" t="n">
        <f aca="false">SUM(P23:P25)</f>
        <v>568</v>
      </c>
      <c r="Q26" s="362" t="n">
        <f aca="false">SUM(Q23:Q25)</f>
        <v>0</v>
      </c>
      <c r="R26" s="366" t="s">
        <v>250</v>
      </c>
      <c r="S26" s="366"/>
      <c r="T26" s="366"/>
      <c r="V26" s="366" t="s">
        <v>250</v>
      </c>
      <c r="W26" s="366"/>
      <c r="X26" s="366"/>
      <c r="Y26" s="363" t="n">
        <f aca="false">SUM(Y23:Y25)</f>
        <v>520</v>
      </c>
      <c r="Z26" s="362" t="n">
        <f aca="false">SUM(Z23:Z25)</f>
        <v>1</v>
      </c>
      <c r="AA26" s="363" t="n">
        <f aca="false">SUM(AA23:AA25)</f>
        <v>637</v>
      </c>
      <c r="AB26" s="362" t="n">
        <f aca="false">SUM(AB23:AB25)</f>
        <v>6</v>
      </c>
      <c r="AC26" s="363" t="n">
        <f aca="false">SUM(AC23:AC25)</f>
        <v>355</v>
      </c>
      <c r="AD26" s="362" t="n">
        <f aca="false">SUM(AD23:AD25)</f>
        <v>3</v>
      </c>
      <c r="AE26" s="367" t="s">
        <v>252</v>
      </c>
      <c r="AF26" s="363" t="n">
        <f aca="false">SUM(AF23:AF25)</f>
        <v>570</v>
      </c>
      <c r="AG26" s="362" t="n">
        <f aca="false">SUM(AG23:AG25)</f>
        <v>5</v>
      </c>
      <c r="AH26" s="363" t="n">
        <f aca="false">SUM(AH23:AH25)</f>
        <v>525</v>
      </c>
      <c r="AI26" s="362" t="n">
        <f aca="false">SUM(AI23:AI25)</f>
        <v>0</v>
      </c>
      <c r="AJ26" s="363" t="n">
        <f aca="false">SUM(AJ23:AJ25)</f>
        <v>564</v>
      </c>
      <c r="AK26" s="362" t="n">
        <f aca="false">SUM(AK23:AK25)</f>
        <v>3</v>
      </c>
      <c r="AL26" s="366" t="s">
        <v>250</v>
      </c>
      <c r="AM26" s="366"/>
      <c r="AN26" s="366"/>
    </row>
    <row r="28" customFormat="false" ht="27.85" hidden="false" customHeight="true" outlineLevel="0" collapsed="false">
      <c r="B28" s="358" t="s">
        <v>25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</row>
    <row r="29" customFormat="false" ht="27.85" hidden="false" customHeight="true" outlineLevel="0" collapsed="false">
      <c r="B29" s="359" t="s">
        <v>236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</row>
    <row r="30" customFormat="false" ht="27.85" hidden="false" customHeight="true" outlineLevel="0" collapsed="false">
      <c r="B30" s="360" t="s">
        <v>262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</row>
    <row r="32" customFormat="false" ht="28.85" hidden="false" customHeight="true" outlineLevel="0" collapsed="false">
      <c r="B32" s="361" t="s">
        <v>238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V32" s="361" t="s">
        <v>239</v>
      </c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</row>
    <row r="33" customFormat="false" ht="30.8" hidden="false" customHeight="true" outlineLevel="0" collapsed="false">
      <c r="B33" s="362" t="s">
        <v>240</v>
      </c>
      <c r="C33" s="362" t="s">
        <v>3</v>
      </c>
      <c r="D33" s="362" t="s">
        <v>241</v>
      </c>
      <c r="E33" s="362" t="s">
        <v>242</v>
      </c>
      <c r="F33" s="362" t="s">
        <v>77</v>
      </c>
      <c r="G33" s="362" t="s">
        <v>243</v>
      </c>
      <c r="H33" s="362" t="s">
        <v>77</v>
      </c>
      <c r="I33" s="362" t="s">
        <v>244</v>
      </c>
      <c r="J33" s="362" t="s">
        <v>77</v>
      </c>
      <c r="K33" s="363" t="s">
        <v>245</v>
      </c>
      <c r="L33" s="362" t="s">
        <v>242</v>
      </c>
      <c r="M33" s="362" t="s">
        <v>77</v>
      </c>
      <c r="N33" s="362" t="s">
        <v>243</v>
      </c>
      <c r="O33" s="362" t="s">
        <v>77</v>
      </c>
      <c r="P33" s="362" t="s">
        <v>244</v>
      </c>
      <c r="Q33" s="362" t="s">
        <v>77</v>
      </c>
      <c r="R33" s="362" t="s">
        <v>241</v>
      </c>
      <c r="S33" s="362" t="s">
        <v>3</v>
      </c>
      <c r="T33" s="362" t="s">
        <v>240</v>
      </c>
      <c r="V33" s="362" t="s">
        <v>240</v>
      </c>
      <c r="W33" s="362" t="s">
        <v>3</v>
      </c>
      <c r="X33" s="362" t="s">
        <v>241</v>
      </c>
      <c r="Y33" s="362" t="s">
        <v>242</v>
      </c>
      <c r="Z33" s="362" t="s">
        <v>77</v>
      </c>
      <c r="AA33" s="362" t="s">
        <v>243</v>
      </c>
      <c r="AB33" s="362" t="s">
        <v>77</v>
      </c>
      <c r="AC33" s="362" t="s">
        <v>244</v>
      </c>
      <c r="AD33" s="362" t="s">
        <v>77</v>
      </c>
      <c r="AE33" s="363" t="s">
        <v>245</v>
      </c>
      <c r="AF33" s="362" t="s">
        <v>242</v>
      </c>
      <c r="AG33" s="362" t="s">
        <v>77</v>
      </c>
      <c r="AH33" s="362" t="s">
        <v>243</v>
      </c>
      <c r="AI33" s="362" t="s">
        <v>77</v>
      </c>
      <c r="AJ33" s="362" t="s">
        <v>244</v>
      </c>
      <c r="AK33" s="362" t="s">
        <v>77</v>
      </c>
      <c r="AL33" s="362" t="s">
        <v>241</v>
      </c>
      <c r="AM33" s="362" t="s">
        <v>3</v>
      </c>
      <c r="AN33" s="362" t="s">
        <v>240</v>
      </c>
    </row>
    <row r="34" customFormat="false" ht="30.8" hidden="false" customHeight="true" outlineLevel="0" collapsed="false">
      <c r="B34" s="362" t="n">
        <v>1</v>
      </c>
      <c r="C34" s="364" t="s">
        <v>66</v>
      </c>
      <c r="D34" s="363" t="s">
        <v>194</v>
      </c>
      <c r="E34" s="363" t="n">
        <v>214</v>
      </c>
      <c r="F34" s="363" t="n">
        <v>2</v>
      </c>
      <c r="G34" s="363" t="n">
        <v>220</v>
      </c>
      <c r="H34" s="363" t="n">
        <v>2</v>
      </c>
      <c r="I34" s="363" t="n">
        <v>202</v>
      </c>
      <c r="J34" s="363" t="n">
        <v>2</v>
      </c>
      <c r="K34" s="365" t="s">
        <v>249</v>
      </c>
      <c r="L34" s="363" t="n">
        <v>213</v>
      </c>
      <c r="M34" s="363" t="n">
        <v>0</v>
      </c>
      <c r="N34" s="363" t="n">
        <v>156</v>
      </c>
      <c r="O34" s="363" t="n">
        <v>0</v>
      </c>
      <c r="P34" s="363" t="n">
        <v>137</v>
      </c>
      <c r="Q34" s="363" t="n">
        <v>0</v>
      </c>
      <c r="R34" s="363" t="s">
        <v>142</v>
      </c>
      <c r="S34" s="363" t="s">
        <v>263</v>
      </c>
      <c r="T34" s="362" t="n">
        <v>1</v>
      </c>
      <c r="V34" s="362" t="n">
        <v>1</v>
      </c>
      <c r="W34" s="363" t="s">
        <v>64</v>
      </c>
      <c r="X34" s="363"/>
      <c r="Y34" s="363"/>
      <c r="Z34" s="363"/>
      <c r="AA34" s="363"/>
      <c r="AB34" s="363"/>
      <c r="AC34" s="363"/>
      <c r="AD34" s="363"/>
      <c r="AE34" s="365"/>
      <c r="AF34" s="363"/>
      <c r="AG34" s="363"/>
      <c r="AH34" s="363"/>
      <c r="AI34" s="363"/>
      <c r="AJ34" s="363"/>
      <c r="AK34" s="363"/>
      <c r="AL34" s="363"/>
      <c r="AM34" s="363" t="s">
        <v>63</v>
      </c>
      <c r="AN34" s="362" t="n">
        <v>1</v>
      </c>
    </row>
    <row r="35" customFormat="false" ht="30.8" hidden="false" customHeight="true" outlineLevel="0" collapsed="false">
      <c r="B35" s="362" t="n">
        <v>2</v>
      </c>
      <c r="C35" s="364" t="s">
        <v>66</v>
      </c>
      <c r="D35" s="363" t="s">
        <v>264</v>
      </c>
      <c r="E35" s="363" t="n">
        <v>155</v>
      </c>
      <c r="F35" s="363" t="n">
        <v>2</v>
      </c>
      <c r="G35" s="363" t="n">
        <v>184</v>
      </c>
      <c r="H35" s="363" t="n">
        <v>2</v>
      </c>
      <c r="I35" s="363" t="n">
        <v>143</v>
      </c>
      <c r="J35" s="363" t="n">
        <v>0</v>
      </c>
      <c r="K35" s="365" t="s">
        <v>246</v>
      </c>
      <c r="L35" s="363" t="n">
        <v>120</v>
      </c>
      <c r="M35" s="363" t="n">
        <v>0</v>
      </c>
      <c r="N35" s="363" t="n">
        <v>166</v>
      </c>
      <c r="O35" s="363" t="n">
        <v>0</v>
      </c>
      <c r="P35" s="363" t="n">
        <v>187</v>
      </c>
      <c r="Q35" s="363" t="n">
        <v>2</v>
      </c>
      <c r="R35" s="363" t="s">
        <v>173</v>
      </c>
      <c r="S35" s="363" t="s">
        <v>263</v>
      </c>
      <c r="T35" s="362" t="n">
        <v>2</v>
      </c>
      <c r="V35" s="362" t="n">
        <v>2</v>
      </c>
      <c r="W35" s="363" t="s">
        <v>64</v>
      </c>
      <c r="X35" s="363"/>
      <c r="Y35" s="363"/>
      <c r="Z35" s="363"/>
      <c r="AA35" s="363"/>
      <c r="AB35" s="363"/>
      <c r="AC35" s="363"/>
      <c r="AD35" s="363"/>
      <c r="AE35" s="365"/>
      <c r="AF35" s="363"/>
      <c r="AG35" s="363"/>
      <c r="AH35" s="363"/>
      <c r="AI35" s="363"/>
      <c r="AJ35" s="363"/>
      <c r="AK35" s="363"/>
      <c r="AL35" s="363"/>
      <c r="AM35" s="363" t="s">
        <v>63</v>
      </c>
      <c r="AN35" s="362" t="n">
        <v>2</v>
      </c>
    </row>
    <row r="36" customFormat="false" ht="30.8" hidden="false" customHeight="true" outlineLevel="0" collapsed="false">
      <c r="B36" s="362" t="n">
        <v>3</v>
      </c>
      <c r="C36" s="364" t="s">
        <v>66</v>
      </c>
      <c r="D36" s="363" t="s">
        <v>195</v>
      </c>
      <c r="E36" s="363" t="n">
        <v>171</v>
      </c>
      <c r="F36" s="363" t="n">
        <v>2</v>
      </c>
      <c r="G36" s="363" t="n">
        <v>160</v>
      </c>
      <c r="H36" s="363" t="n">
        <v>0</v>
      </c>
      <c r="I36" s="363" t="n">
        <v>170</v>
      </c>
      <c r="J36" s="363" t="n">
        <v>2</v>
      </c>
      <c r="K36" s="365" t="s">
        <v>246</v>
      </c>
      <c r="L36" s="363" t="n">
        <v>155</v>
      </c>
      <c r="M36" s="363" t="n">
        <v>0</v>
      </c>
      <c r="N36" s="363" t="n">
        <v>180</v>
      </c>
      <c r="O36" s="363" t="n">
        <v>2</v>
      </c>
      <c r="P36" s="363" t="n">
        <v>128</v>
      </c>
      <c r="Q36" s="363" t="n">
        <v>0</v>
      </c>
      <c r="R36" s="363" t="s">
        <v>174</v>
      </c>
      <c r="S36" s="363" t="s">
        <v>263</v>
      </c>
      <c r="T36" s="362" t="n">
        <v>3</v>
      </c>
      <c r="V36" s="362" t="n">
        <v>3</v>
      </c>
      <c r="W36" s="363" t="s">
        <v>64</v>
      </c>
      <c r="X36" s="363"/>
      <c r="Y36" s="363"/>
      <c r="Z36" s="363"/>
      <c r="AA36" s="363"/>
      <c r="AB36" s="363"/>
      <c r="AC36" s="363"/>
      <c r="AD36" s="363"/>
      <c r="AE36" s="365"/>
      <c r="AF36" s="363"/>
      <c r="AG36" s="363"/>
      <c r="AH36" s="363"/>
      <c r="AI36" s="363"/>
      <c r="AJ36" s="363"/>
      <c r="AK36" s="363"/>
      <c r="AL36" s="363"/>
      <c r="AM36" s="363" t="s">
        <v>63</v>
      </c>
      <c r="AN36" s="362" t="n">
        <v>3</v>
      </c>
    </row>
    <row r="37" customFormat="false" ht="30.8" hidden="false" customHeight="true" outlineLevel="0" collapsed="false">
      <c r="B37" s="366" t="s">
        <v>250</v>
      </c>
      <c r="C37" s="366"/>
      <c r="D37" s="366"/>
      <c r="E37" s="363" t="n">
        <f aca="false">SUM(E34:E36)</f>
        <v>540</v>
      </c>
      <c r="F37" s="362" t="n">
        <f aca="false">SUM(F34:F36)</f>
        <v>6</v>
      </c>
      <c r="G37" s="363" t="n">
        <f aca="false">SUM(G34:G36)</f>
        <v>564</v>
      </c>
      <c r="H37" s="362" t="n">
        <f aca="false">SUM(H34:H36)</f>
        <v>4</v>
      </c>
      <c r="I37" s="363" t="n">
        <f aca="false">SUM(I34:I36)</f>
        <v>515</v>
      </c>
      <c r="J37" s="362" t="n">
        <f aca="false">SUM(J34:J36)</f>
        <v>4</v>
      </c>
      <c r="K37" s="367" t="s">
        <v>265</v>
      </c>
      <c r="L37" s="363" t="n">
        <f aca="false">SUM(L34:L36)</f>
        <v>488</v>
      </c>
      <c r="M37" s="362" t="n">
        <f aca="false">SUM(M34:M36)</f>
        <v>0</v>
      </c>
      <c r="N37" s="363" t="n">
        <f aca="false">SUM(N34:N36)</f>
        <v>502</v>
      </c>
      <c r="O37" s="362" t="n">
        <f aca="false">SUM(O34:O36)</f>
        <v>2</v>
      </c>
      <c r="P37" s="363" t="n">
        <f aca="false">SUM(P34:P36)</f>
        <v>452</v>
      </c>
      <c r="Q37" s="362" t="n">
        <f aca="false">SUM(Q34:Q36)</f>
        <v>2</v>
      </c>
      <c r="R37" s="366" t="s">
        <v>250</v>
      </c>
      <c r="S37" s="366"/>
      <c r="T37" s="366"/>
      <c r="V37" s="366" t="s">
        <v>250</v>
      </c>
      <c r="W37" s="366"/>
      <c r="X37" s="366"/>
      <c r="Y37" s="363" t="n">
        <f aca="false">SUM(Y34:Y36)</f>
        <v>0</v>
      </c>
      <c r="Z37" s="362" t="n">
        <f aca="false">SUM(Z34:Z36)</f>
        <v>0</v>
      </c>
      <c r="AA37" s="363" t="n">
        <f aca="false">SUM(AA34:AA36)</f>
        <v>0</v>
      </c>
      <c r="AB37" s="362" t="n">
        <f aca="false">SUM(AB34:AB36)</f>
        <v>0</v>
      </c>
      <c r="AC37" s="363" t="n">
        <f aca="false">SUM(AC34:AC36)</f>
        <v>0</v>
      </c>
      <c r="AD37" s="362" t="n">
        <f aca="false">SUM(AD34:AD36)</f>
        <v>0</v>
      </c>
      <c r="AE37" s="367"/>
      <c r="AF37" s="363" t="n">
        <f aca="false">SUM(AF34:AF36)</f>
        <v>0</v>
      </c>
      <c r="AG37" s="362" t="n">
        <f aca="false">SUM(AG34:AG36)</f>
        <v>0</v>
      </c>
      <c r="AH37" s="363" t="n">
        <f aca="false">SUM(AH34:AH36)</f>
        <v>0</v>
      </c>
      <c r="AI37" s="362" t="n">
        <f aca="false">SUM(AI34:AI36)</f>
        <v>0</v>
      </c>
      <c r="AJ37" s="363" t="n">
        <f aca="false">SUM(AJ34:AJ36)</f>
        <v>0</v>
      </c>
      <c r="AK37" s="362" t="n">
        <f aca="false">SUM(AK34:AK36)</f>
        <v>0</v>
      </c>
      <c r="AL37" s="366" t="s">
        <v>250</v>
      </c>
      <c r="AM37" s="366"/>
      <c r="AN37" s="366"/>
    </row>
    <row r="39" customFormat="false" ht="27.85" hidden="false" customHeight="true" outlineLevel="0" collapsed="false">
      <c r="B39" s="358" t="s">
        <v>26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</row>
    <row r="40" customFormat="false" ht="27.85" hidden="false" customHeight="true" outlineLevel="0" collapsed="false">
      <c r="B40" s="359" t="s">
        <v>236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</row>
    <row r="41" customFormat="false" ht="27.85" hidden="false" customHeight="true" outlineLevel="0" collapsed="false">
      <c r="B41" s="360" t="s">
        <v>262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</row>
    <row r="43" customFormat="false" ht="28.85" hidden="false" customHeight="true" outlineLevel="0" collapsed="false">
      <c r="B43" s="361" t="s">
        <v>253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V43" s="361" t="s">
        <v>254</v>
      </c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</row>
    <row r="44" customFormat="false" ht="30.8" hidden="false" customHeight="true" outlineLevel="0" collapsed="false">
      <c r="B44" s="362" t="s">
        <v>240</v>
      </c>
      <c r="C44" s="362" t="s">
        <v>3</v>
      </c>
      <c r="D44" s="362" t="s">
        <v>241</v>
      </c>
      <c r="E44" s="362" t="s">
        <v>242</v>
      </c>
      <c r="F44" s="362" t="s">
        <v>77</v>
      </c>
      <c r="G44" s="362" t="s">
        <v>243</v>
      </c>
      <c r="H44" s="362" t="s">
        <v>77</v>
      </c>
      <c r="I44" s="362" t="s">
        <v>244</v>
      </c>
      <c r="J44" s="362" t="s">
        <v>77</v>
      </c>
      <c r="K44" s="363" t="s">
        <v>245</v>
      </c>
      <c r="L44" s="362" t="s">
        <v>242</v>
      </c>
      <c r="M44" s="362" t="s">
        <v>77</v>
      </c>
      <c r="N44" s="362" t="s">
        <v>243</v>
      </c>
      <c r="O44" s="362" t="s">
        <v>77</v>
      </c>
      <c r="P44" s="362" t="s">
        <v>244</v>
      </c>
      <c r="Q44" s="362" t="s">
        <v>77</v>
      </c>
      <c r="R44" s="362" t="s">
        <v>241</v>
      </c>
      <c r="S44" s="362" t="s">
        <v>3</v>
      </c>
      <c r="T44" s="362" t="s">
        <v>240</v>
      </c>
      <c r="V44" s="362" t="s">
        <v>240</v>
      </c>
      <c r="W44" s="362" t="s">
        <v>3</v>
      </c>
      <c r="X44" s="362" t="s">
        <v>241</v>
      </c>
      <c r="Y44" s="362" t="s">
        <v>242</v>
      </c>
      <c r="Z44" s="362" t="s">
        <v>77</v>
      </c>
      <c r="AA44" s="362" t="s">
        <v>243</v>
      </c>
      <c r="AB44" s="362" t="s">
        <v>77</v>
      </c>
      <c r="AC44" s="362" t="s">
        <v>244</v>
      </c>
      <c r="AD44" s="362" t="s">
        <v>77</v>
      </c>
      <c r="AE44" s="363" t="s">
        <v>245</v>
      </c>
      <c r="AF44" s="362" t="s">
        <v>242</v>
      </c>
      <c r="AG44" s="362" t="s">
        <v>77</v>
      </c>
      <c r="AH44" s="362" t="s">
        <v>243</v>
      </c>
      <c r="AI44" s="362" t="s">
        <v>77</v>
      </c>
      <c r="AJ44" s="362" t="s">
        <v>244</v>
      </c>
      <c r="AK44" s="362" t="s">
        <v>77</v>
      </c>
      <c r="AL44" s="362" t="s">
        <v>241</v>
      </c>
      <c r="AM44" s="362" t="s">
        <v>3</v>
      </c>
      <c r="AN44" s="362" t="s">
        <v>240</v>
      </c>
    </row>
    <row r="45" customFormat="false" ht="30.8" hidden="false" customHeight="true" outlineLevel="0" collapsed="false">
      <c r="B45" s="362" t="n">
        <v>1</v>
      </c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2" t="n">
        <v>1</v>
      </c>
      <c r="V45" s="362" t="n">
        <v>1</v>
      </c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2" t="n">
        <v>1</v>
      </c>
    </row>
    <row r="46" customFormat="false" ht="30.8" hidden="false" customHeight="true" outlineLevel="0" collapsed="false">
      <c r="B46" s="362" t="n">
        <v>2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2" t="n">
        <v>2</v>
      </c>
      <c r="V46" s="362" t="n">
        <v>2</v>
      </c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2" t="n">
        <v>2</v>
      </c>
    </row>
    <row r="47" customFormat="false" ht="30.8" hidden="false" customHeight="true" outlineLevel="0" collapsed="false">
      <c r="B47" s="362" t="n">
        <v>3</v>
      </c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2" t="n">
        <v>3</v>
      </c>
      <c r="V47" s="362" t="n">
        <v>3</v>
      </c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2" t="n">
        <v>3</v>
      </c>
    </row>
    <row r="48" customFormat="false" ht="30.8" hidden="false" customHeight="true" outlineLevel="0" collapsed="false">
      <c r="B48" s="362" t="n">
        <v>4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2" t="n">
        <v>4</v>
      </c>
      <c r="V48" s="362" t="n">
        <v>4</v>
      </c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2" t="n">
        <v>4</v>
      </c>
    </row>
    <row r="49" customFormat="false" ht="30.8" hidden="false" customHeight="true" outlineLevel="0" collapsed="false">
      <c r="B49" s="366" t="s">
        <v>250</v>
      </c>
      <c r="C49" s="366"/>
      <c r="D49" s="366"/>
      <c r="E49" s="363" t="n">
        <f aca="false">SUM(E45:E48)</f>
        <v>0</v>
      </c>
      <c r="F49" s="362" t="n">
        <f aca="false">SUM(F45:F48)</f>
        <v>0</v>
      </c>
      <c r="G49" s="363" t="n">
        <f aca="false">SUM(G45:G48)</f>
        <v>0</v>
      </c>
      <c r="H49" s="362" t="n">
        <f aca="false">SUM(H45:H48)</f>
        <v>0</v>
      </c>
      <c r="I49" s="363" t="n">
        <f aca="false">SUM(I45:I48)</f>
        <v>0</v>
      </c>
      <c r="J49" s="362" t="n">
        <f aca="false">SUM(J45:J48)</f>
        <v>0</v>
      </c>
      <c r="K49" s="369"/>
      <c r="L49" s="363" t="n">
        <f aca="false">SUM(L45:L48)</f>
        <v>0</v>
      </c>
      <c r="M49" s="362" t="n">
        <f aca="false">SUM(M45:M48)</f>
        <v>0</v>
      </c>
      <c r="N49" s="363" t="n">
        <f aca="false">SUM(N45:N48)</f>
        <v>0</v>
      </c>
      <c r="O49" s="362" t="n">
        <f aca="false">SUM(O45:O48)</f>
        <v>0</v>
      </c>
      <c r="P49" s="363" t="n">
        <f aca="false">SUM(P45:P48)</f>
        <v>0</v>
      </c>
      <c r="Q49" s="362" t="n">
        <f aca="false">SUM(Q45:Q48)</f>
        <v>0</v>
      </c>
      <c r="R49" s="366" t="s">
        <v>250</v>
      </c>
      <c r="S49" s="366"/>
      <c r="T49" s="366"/>
      <c r="V49" s="366" t="s">
        <v>250</v>
      </c>
      <c r="W49" s="366"/>
      <c r="X49" s="366"/>
      <c r="Y49" s="363" t="n">
        <f aca="false">SUM(Y45:Y48)</f>
        <v>0</v>
      </c>
      <c r="Z49" s="362" t="n">
        <f aca="false">SUM(Z45:Z48)</f>
        <v>0</v>
      </c>
      <c r="AA49" s="363" t="n">
        <f aca="false">SUM(AA45:AA48)</f>
        <v>0</v>
      </c>
      <c r="AB49" s="362" t="n">
        <f aca="false">SUM(AB45:AB48)</f>
        <v>0</v>
      </c>
      <c r="AC49" s="363" t="n">
        <f aca="false">SUM(AC45:AC48)</f>
        <v>0</v>
      </c>
      <c r="AD49" s="362" t="n">
        <f aca="false">SUM(AD45:AD48)</f>
        <v>0</v>
      </c>
      <c r="AE49" s="369"/>
      <c r="AF49" s="363" t="n">
        <f aca="false">SUM(AF45:AF48)</f>
        <v>0</v>
      </c>
      <c r="AG49" s="362" t="n">
        <f aca="false">SUM(AG45:AG48)</f>
        <v>0</v>
      </c>
      <c r="AH49" s="363" t="n">
        <f aca="false">SUM(AH45:AH48)</f>
        <v>0</v>
      </c>
      <c r="AI49" s="362" t="n">
        <f aca="false">SUM(AI45:AI48)</f>
        <v>0</v>
      </c>
      <c r="AJ49" s="363" t="n">
        <f aca="false">SUM(AJ45:AJ48)</f>
        <v>0</v>
      </c>
      <c r="AK49" s="362" t="n">
        <f aca="false">SUM(AK45:AK48)</f>
        <v>0</v>
      </c>
      <c r="AL49" s="366" t="s">
        <v>250</v>
      </c>
      <c r="AM49" s="366"/>
      <c r="AN49" s="366"/>
    </row>
    <row r="51" customFormat="false" ht="29.85" hidden="false" customHeight="true" outlineLevel="0" collapsed="false">
      <c r="B51" s="358" t="s">
        <v>231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</row>
    <row r="52" customFormat="false" ht="29.85" hidden="false" customHeight="true" outlineLevel="0" collapsed="false">
      <c r="B52" s="359" t="s">
        <v>266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</row>
    <row r="53" customFormat="false" ht="29.85" hidden="false" customHeight="true" outlineLevel="0" collapsed="false">
      <c r="B53" s="360" t="s">
        <v>267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</row>
    <row r="55" customFormat="false" ht="32.8" hidden="false" customHeight="true" outlineLevel="0" collapsed="false">
      <c r="B55" s="361" t="s">
        <v>239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V55" s="361" t="s">
        <v>254</v>
      </c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</row>
    <row r="56" customFormat="false" ht="29.85" hidden="false" customHeight="true" outlineLevel="0" collapsed="false">
      <c r="B56" s="362" t="s">
        <v>240</v>
      </c>
      <c r="C56" s="362" t="s">
        <v>3</v>
      </c>
      <c r="D56" s="362" t="s">
        <v>241</v>
      </c>
      <c r="E56" s="362" t="s">
        <v>242</v>
      </c>
      <c r="F56" s="362" t="s">
        <v>77</v>
      </c>
      <c r="G56" s="362" t="s">
        <v>243</v>
      </c>
      <c r="H56" s="362" t="s">
        <v>77</v>
      </c>
      <c r="I56" s="362" t="s">
        <v>244</v>
      </c>
      <c r="J56" s="362" t="s">
        <v>77</v>
      </c>
      <c r="K56" s="363" t="s">
        <v>245</v>
      </c>
      <c r="L56" s="362" t="s">
        <v>242</v>
      </c>
      <c r="M56" s="362" t="s">
        <v>77</v>
      </c>
      <c r="N56" s="362" t="s">
        <v>243</v>
      </c>
      <c r="O56" s="362" t="s">
        <v>77</v>
      </c>
      <c r="P56" s="362" t="s">
        <v>244</v>
      </c>
      <c r="Q56" s="362" t="s">
        <v>77</v>
      </c>
      <c r="R56" s="362" t="s">
        <v>241</v>
      </c>
      <c r="S56" s="362" t="s">
        <v>3</v>
      </c>
      <c r="T56" s="362" t="s">
        <v>240</v>
      </c>
      <c r="V56" s="362" t="s">
        <v>240</v>
      </c>
      <c r="W56" s="362" t="s">
        <v>3</v>
      </c>
      <c r="X56" s="362" t="s">
        <v>241</v>
      </c>
      <c r="Y56" s="362" t="s">
        <v>242</v>
      </c>
      <c r="Z56" s="362" t="s">
        <v>77</v>
      </c>
      <c r="AA56" s="362" t="s">
        <v>243</v>
      </c>
      <c r="AB56" s="362" t="s">
        <v>77</v>
      </c>
      <c r="AC56" s="362" t="s">
        <v>244</v>
      </c>
      <c r="AD56" s="362" t="s">
        <v>77</v>
      </c>
      <c r="AE56" s="363" t="s">
        <v>245</v>
      </c>
      <c r="AF56" s="362" t="s">
        <v>242</v>
      </c>
      <c r="AG56" s="362" t="s">
        <v>77</v>
      </c>
      <c r="AH56" s="362" t="s">
        <v>243</v>
      </c>
      <c r="AI56" s="362" t="s">
        <v>77</v>
      </c>
      <c r="AJ56" s="362" t="s">
        <v>244</v>
      </c>
      <c r="AK56" s="362" t="s">
        <v>77</v>
      </c>
      <c r="AL56" s="362" t="s">
        <v>241</v>
      </c>
      <c r="AM56" s="362" t="s">
        <v>3</v>
      </c>
      <c r="AN56" s="362" t="s">
        <v>240</v>
      </c>
    </row>
    <row r="57" customFormat="false" ht="29.85" hidden="false" customHeight="true" outlineLevel="0" collapsed="false">
      <c r="B57" s="362" t="n">
        <v>1</v>
      </c>
      <c r="C57" s="364" t="str">
        <f aca="false">C12</f>
        <v>Ten Pin</v>
      </c>
      <c r="D57" s="363" t="s">
        <v>87</v>
      </c>
      <c r="E57" s="363" t="n">
        <v>196</v>
      </c>
      <c r="F57" s="363" t="n">
        <v>2</v>
      </c>
      <c r="G57" s="363" t="n">
        <v>164</v>
      </c>
      <c r="H57" s="363" t="n">
        <v>0</v>
      </c>
      <c r="I57" s="363" t="n">
        <v>179</v>
      </c>
      <c r="J57" s="363" t="n">
        <v>2</v>
      </c>
      <c r="K57" s="365" t="s">
        <v>246</v>
      </c>
      <c r="L57" s="363" t="n">
        <v>163</v>
      </c>
      <c r="M57" s="363" t="n">
        <v>0</v>
      </c>
      <c r="N57" s="363" t="n">
        <v>208</v>
      </c>
      <c r="O57" s="363" t="n">
        <v>2</v>
      </c>
      <c r="P57" s="363" t="n">
        <v>162</v>
      </c>
      <c r="Q57" s="363" t="n">
        <v>0</v>
      </c>
      <c r="R57" s="363" t="s">
        <v>108</v>
      </c>
      <c r="S57" s="363" t="str">
        <f aca="false">W12</f>
        <v>RR Dziednieks</v>
      </c>
      <c r="T57" s="362" t="n">
        <v>1</v>
      </c>
      <c r="V57" s="362" t="n">
        <v>1</v>
      </c>
      <c r="W57" s="363" t="str">
        <f aca="false">S12</f>
        <v>Wolfpack</v>
      </c>
      <c r="X57" s="363" t="s">
        <v>100</v>
      </c>
      <c r="Y57" s="363" t="n">
        <v>177</v>
      </c>
      <c r="Z57" s="363" t="n">
        <v>0</v>
      </c>
      <c r="AA57" s="363" t="n">
        <v>157</v>
      </c>
      <c r="AB57" s="363" t="n">
        <v>0</v>
      </c>
      <c r="AC57" s="363" t="n">
        <v>203</v>
      </c>
      <c r="AD57" s="363" t="n">
        <v>2</v>
      </c>
      <c r="AE57" s="365" t="s">
        <v>248</v>
      </c>
      <c r="AF57" s="363" t="n">
        <v>183</v>
      </c>
      <c r="AG57" s="363" t="n">
        <v>2</v>
      </c>
      <c r="AH57" s="363" t="n">
        <v>179</v>
      </c>
      <c r="AI57" s="363" t="n">
        <v>2</v>
      </c>
      <c r="AJ57" s="363" t="n">
        <v>166</v>
      </c>
      <c r="AK57" s="363" t="n">
        <v>0</v>
      </c>
      <c r="AL57" s="363" t="s">
        <v>86</v>
      </c>
      <c r="AM57" s="364" t="str">
        <f aca="false">AM12</f>
        <v>BASK APS</v>
      </c>
      <c r="AN57" s="362" t="n">
        <v>1</v>
      </c>
    </row>
    <row r="58" customFormat="false" ht="29.85" hidden="false" customHeight="true" outlineLevel="0" collapsed="false">
      <c r="B58" s="362" t="n">
        <v>2</v>
      </c>
      <c r="C58" s="364" t="str">
        <f aca="false">C13</f>
        <v>Ten Pin</v>
      </c>
      <c r="D58" s="363" t="str">
        <f aca="false">D13</f>
        <v>Rihards Kovaļenko</v>
      </c>
      <c r="E58" s="363" t="n">
        <v>287</v>
      </c>
      <c r="F58" s="363" t="n">
        <v>2</v>
      </c>
      <c r="G58" s="363" t="n">
        <v>219</v>
      </c>
      <c r="H58" s="363" t="n">
        <v>0</v>
      </c>
      <c r="I58" s="363" t="n">
        <v>196</v>
      </c>
      <c r="J58" s="363" t="n">
        <v>0</v>
      </c>
      <c r="K58" s="365" t="s">
        <v>248</v>
      </c>
      <c r="L58" s="363" t="n">
        <v>211</v>
      </c>
      <c r="M58" s="363" t="n">
        <v>0</v>
      </c>
      <c r="N58" s="363" t="n">
        <v>258</v>
      </c>
      <c r="O58" s="363" t="n">
        <v>2</v>
      </c>
      <c r="P58" s="363" t="n">
        <v>233</v>
      </c>
      <c r="Q58" s="363" t="n">
        <v>2</v>
      </c>
      <c r="R58" s="363" t="s">
        <v>107</v>
      </c>
      <c r="S58" s="363" t="str">
        <f aca="false">W13</f>
        <v>RR Dziednieks</v>
      </c>
      <c r="T58" s="362" t="n">
        <v>2</v>
      </c>
      <c r="V58" s="362" t="n">
        <v>2</v>
      </c>
      <c r="W58" s="363" t="str">
        <f aca="false">S13</f>
        <v>Wolfpack</v>
      </c>
      <c r="X58" s="363" t="str">
        <f aca="false">Rezultati!B43</f>
        <v>Deivids Červinskis-Bušs</v>
      </c>
      <c r="Y58" s="363" t="n">
        <v>168</v>
      </c>
      <c r="Z58" s="363" t="n">
        <v>0</v>
      </c>
      <c r="AA58" s="363" t="n">
        <v>154</v>
      </c>
      <c r="AB58" s="363" t="n">
        <v>0</v>
      </c>
      <c r="AC58" s="363" t="n">
        <v>189</v>
      </c>
      <c r="AD58" s="363" t="n">
        <v>2</v>
      </c>
      <c r="AE58" s="365" t="s">
        <v>248</v>
      </c>
      <c r="AF58" s="363" t="n">
        <v>233</v>
      </c>
      <c r="AG58" s="363" t="n">
        <v>2</v>
      </c>
      <c r="AH58" s="363" t="n">
        <v>158</v>
      </c>
      <c r="AI58" s="363" t="n">
        <v>2</v>
      </c>
      <c r="AJ58" s="363" t="n">
        <v>180</v>
      </c>
      <c r="AK58" s="363" t="n">
        <v>0</v>
      </c>
      <c r="AL58" s="363" t="s">
        <v>84</v>
      </c>
      <c r="AM58" s="364" t="str">
        <f aca="false">AM13</f>
        <v>BASK APS</v>
      </c>
      <c r="AN58" s="362" t="n">
        <v>2</v>
      </c>
    </row>
    <row r="59" customFormat="false" ht="29.85" hidden="false" customHeight="true" outlineLevel="0" collapsed="false">
      <c r="B59" s="362" t="n">
        <v>3</v>
      </c>
      <c r="C59" s="364" t="str">
        <f aca="false">C14</f>
        <v>Ten Pin</v>
      </c>
      <c r="D59" s="363" t="str">
        <f aca="false">D14</f>
        <v>Artūrs Ļevikins</v>
      </c>
      <c r="E59" s="363" t="n">
        <v>275</v>
      </c>
      <c r="F59" s="363" t="n">
        <v>2</v>
      </c>
      <c r="G59" s="363" t="n">
        <v>238</v>
      </c>
      <c r="H59" s="363" t="n">
        <v>2</v>
      </c>
      <c r="I59" s="363" t="n">
        <v>254</v>
      </c>
      <c r="J59" s="363" t="n">
        <v>2</v>
      </c>
      <c r="K59" s="365" t="s">
        <v>249</v>
      </c>
      <c r="L59" s="363" t="n">
        <v>187</v>
      </c>
      <c r="M59" s="363" t="n">
        <v>0</v>
      </c>
      <c r="N59" s="363" t="n">
        <v>150</v>
      </c>
      <c r="O59" s="363" t="n">
        <v>0</v>
      </c>
      <c r="P59" s="363" t="n">
        <v>195</v>
      </c>
      <c r="Q59" s="363" t="n">
        <v>0</v>
      </c>
      <c r="R59" s="363" t="s">
        <v>109</v>
      </c>
      <c r="S59" s="363" t="str">
        <f aca="false">W14</f>
        <v>RR Dziednieks</v>
      </c>
      <c r="T59" s="362" t="n">
        <v>3</v>
      </c>
      <c r="V59" s="362" t="n">
        <v>3</v>
      </c>
      <c r="W59" s="363" t="str">
        <f aca="false">S14</f>
        <v>Wolfpack</v>
      </c>
      <c r="X59" s="363" t="str">
        <f aca="false">R14</f>
        <v>Artūrs Zavjalovs</v>
      </c>
      <c r="Y59" s="363" t="n">
        <v>131</v>
      </c>
      <c r="Z59" s="363" t="n">
        <v>0</v>
      </c>
      <c r="AA59" s="363" t="n">
        <v>184</v>
      </c>
      <c r="AB59" s="363" t="n">
        <v>0</v>
      </c>
      <c r="AC59" s="363" t="n">
        <v>194</v>
      </c>
      <c r="AD59" s="363" t="n">
        <v>0</v>
      </c>
      <c r="AE59" s="365" t="s">
        <v>268</v>
      </c>
      <c r="AF59" s="363" t="n">
        <v>213</v>
      </c>
      <c r="AG59" s="363" t="n">
        <v>2</v>
      </c>
      <c r="AH59" s="363" t="n">
        <v>224</v>
      </c>
      <c r="AI59" s="363" t="n">
        <v>2</v>
      </c>
      <c r="AJ59" s="363" t="n">
        <v>231</v>
      </c>
      <c r="AK59" s="363" t="n">
        <v>2</v>
      </c>
      <c r="AL59" s="363" t="s">
        <v>80</v>
      </c>
      <c r="AM59" s="364" t="str">
        <f aca="false">AM14</f>
        <v>BASK APS</v>
      </c>
      <c r="AN59" s="362" t="n">
        <v>3</v>
      </c>
    </row>
    <row r="60" customFormat="false" ht="29.85" hidden="false" customHeight="true" outlineLevel="0" collapsed="false">
      <c r="B60" s="366" t="s">
        <v>250</v>
      </c>
      <c r="C60" s="366"/>
      <c r="D60" s="366"/>
      <c r="E60" s="363" t="n">
        <f aca="false">SUM(E57:E59)</f>
        <v>758</v>
      </c>
      <c r="F60" s="362" t="n">
        <f aca="false">SUM(F57:F59)</f>
        <v>6</v>
      </c>
      <c r="G60" s="363" t="n">
        <f aca="false">SUM(G57:G59)</f>
        <v>621</v>
      </c>
      <c r="H60" s="362" t="n">
        <f aca="false">SUM(H57:H59)</f>
        <v>2</v>
      </c>
      <c r="I60" s="363" t="n">
        <f aca="false">SUM(I57:I59)</f>
        <v>629</v>
      </c>
      <c r="J60" s="362" t="n">
        <f aca="false">SUM(J57:J59)</f>
        <v>4</v>
      </c>
      <c r="K60" s="367" t="s">
        <v>251</v>
      </c>
      <c r="L60" s="363" t="n">
        <f aca="false">SUM(L57:L59)</f>
        <v>561</v>
      </c>
      <c r="M60" s="362" t="n">
        <f aca="false">SUM(M57:M59)</f>
        <v>0</v>
      </c>
      <c r="N60" s="363" t="n">
        <f aca="false">SUM(N57:N59)</f>
        <v>616</v>
      </c>
      <c r="O60" s="362" t="n">
        <f aca="false">SUM(O57:O59)</f>
        <v>4</v>
      </c>
      <c r="P60" s="363" t="n">
        <f aca="false">SUM(P57:P59)</f>
        <v>590</v>
      </c>
      <c r="Q60" s="362" t="n">
        <f aca="false">SUM(Q57:Q59)</f>
        <v>2</v>
      </c>
      <c r="R60" s="366" t="s">
        <v>250</v>
      </c>
      <c r="S60" s="366"/>
      <c r="T60" s="366"/>
      <c r="V60" s="366" t="s">
        <v>250</v>
      </c>
      <c r="W60" s="366"/>
      <c r="X60" s="366"/>
      <c r="Y60" s="363" t="n">
        <f aca="false">SUM(Y57:Y59)</f>
        <v>476</v>
      </c>
      <c r="Z60" s="362" t="n">
        <f aca="false">SUM(Z57:Z59)</f>
        <v>0</v>
      </c>
      <c r="AA60" s="363" t="n">
        <f aca="false">SUM(AA57:AA59)</f>
        <v>495</v>
      </c>
      <c r="AB60" s="362" t="n">
        <f aca="false">SUM(AB57:AB59)</f>
        <v>0</v>
      </c>
      <c r="AC60" s="363" t="n">
        <f aca="false">SUM(AC57:AC59)</f>
        <v>586</v>
      </c>
      <c r="AD60" s="362" t="n">
        <f aca="false">SUM(AD57:AD59)</f>
        <v>4</v>
      </c>
      <c r="AE60" s="367" t="s">
        <v>269</v>
      </c>
      <c r="AF60" s="363" t="n">
        <f aca="false">SUM(AF57:AF59)</f>
        <v>629</v>
      </c>
      <c r="AG60" s="362" t="n">
        <f aca="false">SUM(AG57:AG59)</f>
        <v>6</v>
      </c>
      <c r="AH60" s="363" t="n">
        <f aca="false">SUM(AH57:AH59)</f>
        <v>561</v>
      </c>
      <c r="AI60" s="362" t="n">
        <f aca="false">SUM(AI57:AI59)</f>
        <v>6</v>
      </c>
      <c r="AJ60" s="363" t="n">
        <f aca="false">SUM(AJ57:AJ59)</f>
        <v>577</v>
      </c>
      <c r="AK60" s="362" t="n">
        <f aca="false">SUM(AK57:AK59)</f>
        <v>2</v>
      </c>
      <c r="AL60" s="366" t="s">
        <v>250</v>
      </c>
      <c r="AM60" s="366"/>
      <c r="AN60" s="366"/>
    </row>
    <row r="62" customFormat="false" ht="27.85" hidden="false" customHeight="true" outlineLevel="0" collapsed="false">
      <c r="B62" s="358" t="s">
        <v>24</v>
      </c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</row>
    <row r="63" customFormat="false" ht="27.85" hidden="false" customHeight="true" outlineLevel="0" collapsed="false">
      <c r="B63" s="359" t="s">
        <v>266</v>
      </c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</row>
    <row r="64" customFormat="false" ht="27.85" hidden="false" customHeight="true" outlineLevel="0" collapsed="false">
      <c r="B64" s="360" t="s">
        <v>270</v>
      </c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</row>
    <row r="66" customFormat="false" ht="28.85" hidden="false" customHeight="true" outlineLevel="0" collapsed="false">
      <c r="B66" s="361" t="s">
        <v>239</v>
      </c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V66" s="361" t="s">
        <v>254</v>
      </c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</row>
    <row r="67" customFormat="false" ht="30.8" hidden="false" customHeight="true" outlineLevel="0" collapsed="false">
      <c r="B67" s="362" t="s">
        <v>240</v>
      </c>
      <c r="C67" s="362" t="s">
        <v>3</v>
      </c>
      <c r="D67" s="362" t="s">
        <v>241</v>
      </c>
      <c r="E67" s="362" t="s">
        <v>242</v>
      </c>
      <c r="F67" s="362" t="s">
        <v>77</v>
      </c>
      <c r="G67" s="362" t="s">
        <v>243</v>
      </c>
      <c r="H67" s="362" t="s">
        <v>77</v>
      </c>
      <c r="I67" s="362" t="s">
        <v>244</v>
      </c>
      <c r="J67" s="362" t="s">
        <v>77</v>
      </c>
      <c r="K67" s="363" t="s">
        <v>245</v>
      </c>
      <c r="L67" s="362" t="s">
        <v>242</v>
      </c>
      <c r="M67" s="362" t="s">
        <v>77</v>
      </c>
      <c r="N67" s="362" t="s">
        <v>243</v>
      </c>
      <c r="O67" s="362" t="s">
        <v>77</v>
      </c>
      <c r="P67" s="362" t="s">
        <v>244</v>
      </c>
      <c r="Q67" s="362" t="s">
        <v>77</v>
      </c>
      <c r="R67" s="362" t="s">
        <v>241</v>
      </c>
      <c r="S67" s="362" t="s">
        <v>3</v>
      </c>
      <c r="T67" s="362" t="s">
        <v>240</v>
      </c>
      <c r="V67" s="362" t="s">
        <v>240</v>
      </c>
      <c r="W67" s="362" t="s">
        <v>3</v>
      </c>
      <c r="X67" s="362" t="s">
        <v>241</v>
      </c>
      <c r="Y67" s="362" t="s">
        <v>242</v>
      </c>
      <c r="Z67" s="362" t="s">
        <v>77</v>
      </c>
      <c r="AA67" s="362" t="s">
        <v>243</v>
      </c>
      <c r="AB67" s="362" t="s">
        <v>77</v>
      </c>
      <c r="AC67" s="362" t="s">
        <v>244</v>
      </c>
      <c r="AD67" s="362" t="s">
        <v>77</v>
      </c>
      <c r="AE67" s="363" t="s">
        <v>245</v>
      </c>
      <c r="AF67" s="362" t="s">
        <v>242</v>
      </c>
      <c r="AG67" s="362" t="s">
        <v>77</v>
      </c>
      <c r="AH67" s="362" t="s">
        <v>243</v>
      </c>
      <c r="AI67" s="362" t="s">
        <v>77</v>
      </c>
      <c r="AJ67" s="362" t="s">
        <v>244</v>
      </c>
      <c r="AK67" s="362" t="s">
        <v>77</v>
      </c>
      <c r="AL67" s="362" t="s">
        <v>241</v>
      </c>
      <c r="AM67" s="362" t="s">
        <v>3</v>
      </c>
      <c r="AN67" s="362" t="s">
        <v>240</v>
      </c>
    </row>
    <row r="68" customFormat="false" ht="30.8" hidden="false" customHeight="true" outlineLevel="0" collapsed="false">
      <c r="B68" s="362" t="n">
        <v>1</v>
      </c>
      <c r="C68" s="364" t="s">
        <v>255</v>
      </c>
      <c r="D68" s="363" t="s">
        <v>138</v>
      </c>
      <c r="E68" s="363" t="n">
        <v>170</v>
      </c>
      <c r="F68" s="363" t="n">
        <v>2</v>
      </c>
      <c r="G68" s="363"/>
      <c r="H68" s="363"/>
      <c r="I68" s="363"/>
      <c r="J68" s="363"/>
      <c r="K68" s="365" t="s">
        <v>271</v>
      </c>
      <c r="L68" s="363" t="n">
        <v>151</v>
      </c>
      <c r="M68" s="363" t="n">
        <v>0</v>
      </c>
      <c r="N68" s="363"/>
      <c r="O68" s="363"/>
      <c r="P68" s="363"/>
      <c r="Q68" s="363"/>
      <c r="R68" s="363" t="s">
        <v>148</v>
      </c>
      <c r="S68" s="363" t="s">
        <v>57</v>
      </c>
      <c r="T68" s="362" t="n">
        <v>1</v>
      </c>
      <c r="V68" s="362" t="n">
        <v>1</v>
      </c>
      <c r="W68" s="364" t="str">
        <f aca="false">S23</f>
        <v>ALDENS Holding</v>
      </c>
      <c r="X68" s="363" t="s">
        <v>152</v>
      </c>
      <c r="Y68" s="363" t="n">
        <v>165</v>
      </c>
      <c r="Z68" s="363" t="n">
        <v>0</v>
      </c>
      <c r="AA68" s="363" t="n">
        <v>213</v>
      </c>
      <c r="AB68" s="363" t="n">
        <v>2</v>
      </c>
      <c r="AC68" s="363" t="n">
        <v>160</v>
      </c>
      <c r="AD68" s="363" t="n">
        <v>0</v>
      </c>
      <c r="AE68" s="365" t="s">
        <v>248</v>
      </c>
      <c r="AF68" s="363" t="n">
        <v>198</v>
      </c>
      <c r="AG68" s="363" t="n">
        <v>2</v>
      </c>
      <c r="AH68" s="363" t="n">
        <v>171</v>
      </c>
      <c r="AI68" s="363" t="n">
        <v>0</v>
      </c>
      <c r="AJ68" s="363" t="n">
        <v>164</v>
      </c>
      <c r="AK68" s="363" t="n">
        <v>2</v>
      </c>
      <c r="AL68" s="363" t="s">
        <v>259</v>
      </c>
      <c r="AM68" s="363" t="s">
        <v>51</v>
      </c>
      <c r="AN68" s="362" t="n">
        <v>1</v>
      </c>
    </row>
    <row r="69" customFormat="false" ht="30.8" hidden="false" customHeight="true" outlineLevel="0" collapsed="false">
      <c r="B69" s="362" t="n">
        <v>2</v>
      </c>
      <c r="C69" s="364" t="s">
        <v>255</v>
      </c>
      <c r="D69" s="363" t="s">
        <v>139</v>
      </c>
      <c r="E69" s="363" t="n">
        <v>254</v>
      </c>
      <c r="F69" s="363" t="n">
        <v>2</v>
      </c>
      <c r="G69" s="363" t="n">
        <v>268</v>
      </c>
      <c r="H69" s="363" t="n">
        <v>2</v>
      </c>
      <c r="I69" s="363" t="n">
        <v>162</v>
      </c>
      <c r="J69" s="363" t="n">
        <v>0</v>
      </c>
      <c r="K69" s="365" t="s">
        <v>246</v>
      </c>
      <c r="L69" s="363" t="n">
        <v>195</v>
      </c>
      <c r="M69" s="363" t="n">
        <v>0</v>
      </c>
      <c r="N69" s="363" t="n">
        <v>156</v>
      </c>
      <c r="O69" s="363" t="n">
        <v>0</v>
      </c>
      <c r="P69" s="363" t="n">
        <v>216</v>
      </c>
      <c r="Q69" s="363" t="n">
        <v>2</v>
      </c>
      <c r="R69" s="363" t="s">
        <v>256</v>
      </c>
      <c r="S69" s="363" t="s">
        <v>57</v>
      </c>
      <c r="T69" s="362" t="n">
        <v>2</v>
      </c>
      <c r="V69" s="362" t="n">
        <v>2</v>
      </c>
      <c r="W69" s="364" t="s">
        <v>58</v>
      </c>
      <c r="X69" s="363" t="s">
        <v>156</v>
      </c>
      <c r="Y69" s="363" t="n">
        <v>188</v>
      </c>
      <c r="Z69" s="363" t="n">
        <v>2</v>
      </c>
      <c r="AA69" s="363" t="n">
        <v>185</v>
      </c>
      <c r="AB69" s="363" t="n">
        <v>0</v>
      </c>
      <c r="AC69" s="363" t="n">
        <v>212</v>
      </c>
      <c r="AD69" s="363" t="n">
        <v>2</v>
      </c>
      <c r="AE69" s="365" t="s">
        <v>246</v>
      </c>
      <c r="AF69" s="363" t="n">
        <v>180</v>
      </c>
      <c r="AG69" s="363" t="n">
        <v>0</v>
      </c>
      <c r="AH69" s="363" t="n">
        <v>206</v>
      </c>
      <c r="AI69" s="363" t="n">
        <v>2</v>
      </c>
      <c r="AJ69" s="363" t="n">
        <v>182</v>
      </c>
      <c r="AK69" s="363" t="n">
        <v>0</v>
      </c>
      <c r="AL69" s="363" t="s">
        <v>121</v>
      </c>
      <c r="AM69" s="363" t="s">
        <v>51</v>
      </c>
      <c r="AN69" s="362" t="n">
        <v>2</v>
      </c>
    </row>
    <row r="70" customFormat="false" ht="30.8" hidden="false" customHeight="true" outlineLevel="0" collapsed="false">
      <c r="B70" s="362" t="n">
        <v>3</v>
      </c>
      <c r="C70" s="364" t="s">
        <v>255</v>
      </c>
      <c r="D70" s="363" t="s">
        <v>140</v>
      </c>
      <c r="E70" s="363" t="n">
        <v>161</v>
      </c>
      <c r="F70" s="363" t="n">
        <v>0</v>
      </c>
      <c r="G70" s="363" t="n">
        <v>172</v>
      </c>
      <c r="H70" s="363" t="n">
        <v>0</v>
      </c>
      <c r="I70" s="363" t="n">
        <v>151</v>
      </c>
      <c r="J70" s="363" t="n">
        <v>0</v>
      </c>
      <c r="K70" s="365" t="s">
        <v>268</v>
      </c>
      <c r="L70" s="363" t="n">
        <v>201</v>
      </c>
      <c r="M70" s="363" t="n">
        <v>2</v>
      </c>
      <c r="N70" s="363" t="n">
        <v>177</v>
      </c>
      <c r="O70" s="363" t="n">
        <v>2</v>
      </c>
      <c r="P70" s="363" t="n">
        <v>165</v>
      </c>
      <c r="Q70" s="363" t="n">
        <v>2</v>
      </c>
      <c r="R70" s="363" t="s">
        <v>147</v>
      </c>
      <c r="S70" s="363" t="s">
        <v>57</v>
      </c>
      <c r="T70" s="362" t="n">
        <v>3</v>
      </c>
      <c r="V70" s="362" t="n">
        <v>3</v>
      </c>
      <c r="W70" s="364" t="s">
        <v>58</v>
      </c>
      <c r="X70" s="363" t="s">
        <v>84</v>
      </c>
      <c r="Y70" s="363" t="n">
        <v>193</v>
      </c>
      <c r="Z70" s="363" t="n">
        <v>2</v>
      </c>
      <c r="AA70" s="363" t="n">
        <v>276</v>
      </c>
      <c r="AB70" s="363" t="n">
        <v>2</v>
      </c>
      <c r="AC70" s="363" t="n">
        <v>202</v>
      </c>
      <c r="AD70" s="363" t="n">
        <v>2</v>
      </c>
      <c r="AE70" s="365" t="s">
        <v>249</v>
      </c>
      <c r="AF70" s="363" t="n">
        <v>156</v>
      </c>
      <c r="AG70" s="363" t="n">
        <v>0</v>
      </c>
      <c r="AH70" s="363" t="n">
        <v>173</v>
      </c>
      <c r="AI70" s="363" t="n">
        <v>0</v>
      </c>
      <c r="AJ70" s="363" t="n">
        <v>161</v>
      </c>
      <c r="AK70" s="363" t="n">
        <v>0</v>
      </c>
      <c r="AL70" s="363" t="s">
        <v>258</v>
      </c>
      <c r="AM70" s="363" t="s">
        <v>51</v>
      </c>
      <c r="AN70" s="362" t="n">
        <v>3</v>
      </c>
    </row>
    <row r="71" customFormat="false" ht="30.8" hidden="false" customHeight="true" outlineLevel="0" collapsed="false">
      <c r="B71" s="362" t="n">
        <v>4</v>
      </c>
      <c r="C71" s="364" t="s">
        <v>255</v>
      </c>
      <c r="D71" s="363" t="s">
        <v>138</v>
      </c>
      <c r="E71" s="363"/>
      <c r="F71" s="363"/>
      <c r="G71" s="363" t="n">
        <v>253</v>
      </c>
      <c r="H71" s="363" t="n">
        <v>2</v>
      </c>
      <c r="I71" s="363" t="n">
        <v>245</v>
      </c>
      <c r="J71" s="363" t="n">
        <v>2</v>
      </c>
      <c r="K71" s="365" t="s">
        <v>272</v>
      </c>
      <c r="L71" s="363"/>
      <c r="M71" s="363"/>
      <c r="N71" s="363" t="n">
        <v>180</v>
      </c>
      <c r="O71" s="363" t="n">
        <v>0</v>
      </c>
      <c r="P71" s="363" t="n">
        <v>162</v>
      </c>
      <c r="Q71" s="363" t="n">
        <v>0</v>
      </c>
      <c r="R71" s="363" t="s">
        <v>151</v>
      </c>
      <c r="S71" s="363" t="s">
        <v>57</v>
      </c>
      <c r="T71" s="362" t="n">
        <v>4</v>
      </c>
      <c r="V71" s="362" t="n">
        <v>4</v>
      </c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2" t="n">
        <v>4</v>
      </c>
    </row>
    <row r="72" customFormat="false" ht="30.8" hidden="false" customHeight="true" outlineLevel="0" collapsed="false">
      <c r="B72" s="366" t="s">
        <v>250</v>
      </c>
      <c r="C72" s="366"/>
      <c r="D72" s="366"/>
      <c r="E72" s="363" t="n">
        <f aca="false">SUM(E68:E71)</f>
        <v>585</v>
      </c>
      <c r="F72" s="362" t="n">
        <f aca="false">SUM(F68:F71)</f>
        <v>4</v>
      </c>
      <c r="G72" s="363" t="n">
        <f aca="false">SUM(G68:G71)</f>
        <v>693</v>
      </c>
      <c r="H72" s="362" t="n">
        <f aca="false">SUM(H68:H71)</f>
        <v>4</v>
      </c>
      <c r="I72" s="363" t="n">
        <f aca="false">SUM(I68:I71)</f>
        <v>558</v>
      </c>
      <c r="J72" s="362" t="n">
        <f aca="false">SUM(J68:J71)</f>
        <v>2</v>
      </c>
      <c r="K72" s="367" t="s">
        <v>252</v>
      </c>
      <c r="L72" s="363" t="n">
        <f aca="false">SUM(L68:L71)</f>
        <v>547</v>
      </c>
      <c r="M72" s="362" t="n">
        <f aca="false">SUM(M68:M71)</f>
        <v>2</v>
      </c>
      <c r="N72" s="363" t="n">
        <f aca="false">SUM(N68:N71)</f>
        <v>513</v>
      </c>
      <c r="O72" s="362" t="n">
        <f aca="false">SUM(O68:O71)</f>
        <v>2</v>
      </c>
      <c r="P72" s="363" t="n">
        <f aca="false">SUM(P68:P71)</f>
        <v>543</v>
      </c>
      <c r="Q72" s="362" t="n">
        <f aca="false">SUM(Q68:Q71)</f>
        <v>4</v>
      </c>
      <c r="R72" s="366" t="s">
        <v>250</v>
      </c>
      <c r="S72" s="366"/>
      <c r="T72" s="366"/>
      <c r="V72" s="366" t="s">
        <v>250</v>
      </c>
      <c r="W72" s="366"/>
      <c r="X72" s="366"/>
      <c r="Y72" s="363" t="n">
        <f aca="false">SUM(Y68:Y71)</f>
        <v>546</v>
      </c>
      <c r="Z72" s="362" t="n">
        <f aca="false">SUM(Z68:Z71)</f>
        <v>4</v>
      </c>
      <c r="AA72" s="363" t="n">
        <f aca="false">SUM(AA68:AA71)</f>
        <v>674</v>
      </c>
      <c r="AB72" s="362" t="n">
        <f aca="false">SUM(AB68:AB71)</f>
        <v>4</v>
      </c>
      <c r="AC72" s="363" t="n">
        <f aca="false">SUM(AC68:AC71)</f>
        <v>574</v>
      </c>
      <c r="AD72" s="362" t="n">
        <f aca="false">SUM(AD68:AD71)</f>
        <v>4</v>
      </c>
      <c r="AE72" s="367" t="s">
        <v>251</v>
      </c>
      <c r="AF72" s="363" t="n">
        <f aca="false">SUM(AF68:AF71)</f>
        <v>534</v>
      </c>
      <c r="AG72" s="362" t="n">
        <f aca="false">SUM(AG68:AG71)</f>
        <v>2</v>
      </c>
      <c r="AH72" s="363" t="n">
        <f aca="false">SUM(AH68:AH71)</f>
        <v>550</v>
      </c>
      <c r="AI72" s="362" t="n">
        <f aca="false">SUM(AI68:AI71)</f>
        <v>2</v>
      </c>
      <c r="AJ72" s="363" t="n">
        <f aca="false">SUM(AJ68:AJ71)</f>
        <v>507</v>
      </c>
      <c r="AK72" s="362" t="n">
        <f aca="false">SUM(AK68:AK71)</f>
        <v>2</v>
      </c>
      <c r="AL72" s="366" t="s">
        <v>250</v>
      </c>
      <c r="AM72" s="366"/>
      <c r="AN72" s="366"/>
    </row>
    <row r="74" customFormat="false" ht="27.85" hidden="false" customHeight="true" outlineLevel="0" collapsed="false">
      <c r="B74" s="358" t="s">
        <v>25</v>
      </c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</row>
    <row r="75" customFormat="false" ht="27.85" hidden="false" customHeight="true" outlineLevel="0" collapsed="false">
      <c r="B75" s="359" t="s">
        <v>266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</row>
    <row r="76" customFormat="false" ht="27.85" hidden="false" customHeight="true" outlineLevel="0" collapsed="false">
      <c r="B76" s="360" t="s">
        <v>273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</row>
    <row r="78" customFormat="false" ht="28.85" hidden="false" customHeight="true" outlineLevel="0" collapsed="false">
      <c r="B78" s="361" t="s">
        <v>254</v>
      </c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V78" s="361" t="s">
        <v>254</v>
      </c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</row>
    <row r="79" customFormat="false" ht="30.8" hidden="false" customHeight="true" outlineLevel="0" collapsed="false">
      <c r="B79" s="362" t="s">
        <v>240</v>
      </c>
      <c r="C79" s="362" t="s">
        <v>3</v>
      </c>
      <c r="D79" s="362" t="s">
        <v>241</v>
      </c>
      <c r="E79" s="362" t="s">
        <v>242</v>
      </c>
      <c r="F79" s="362" t="s">
        <v>77</v>
      </c>
      <c r="G79" s="362" t="s">
        <v>243</v>
      </c>
      <c r="H79" s="362" t="s">
        <v>77</v>
      </c>
      <c r="I79" s="362" t="s">
        <v>244</v>
      </c>
      <c r="J79" s="362" t="s">
        <v>77</v>
      </c>
      <c r="K79" s="363" t="s">
        <v>245</v>
      </c>
      <c r="L79" s="362" t="s">
        <v>242</v>
      </c>
      <c r="M79" s="362" t="s">
        <v>77</v>
      </c>
      <c r="N79" s="362" t="s">
        <v>243</v>
      </c>
      <c r="O79" s="362" t="s">
        <v>77</v>
      </c>
      <c r="P79" s="362" t="s">
        <v>244</v>
      </c>
      <c r="Q79" s="362" t="s">
        <v>77</v>
      </c>
      <c r="R79" s="362" t="s">
        <v>241</v>
      </c>
      <c r="S79" s="362" t="s">
        <v>3</v>
      </c>
      <c r="T79" s="362" t="s">
        <v>240</v>
      </c>
      <c r="V79" s="362" t="s">
        <v>240</v>
      </c>
      <c r="W79" s="362" t="s">
        <v>3</v>
      </c>
      <c r="X79" s="362" t="s">
        <v>241</v>
      </c>
      <c r="Y79" s="362" t="s">
        <v>242</v>
      </c>
      <c r="Z79" s="362" t="s">
        <v>77</v>
      </c>
      <c r="AA79" s="362" t="s">
        <v>243</v>
      </c>
      <c r="AB79" s="362" t="s">
        <v>77</v>
      </c>
      <c r="AC79" s="362" t="s">
        <v>244</v>
      </c>
      <c r="AD79" s="362" t="s">
        <v>77</v>
      </c>
      <c r="AE79" s="363" t="s">
        <v>245</v>
      </c>
      <c r="AF79" s="362" t="s">
        <v>242</v>
      </c>
      <c r="AG79" s="362" t="s">
        <v>77</v>
      </c>
      <c r="AH79" s="362" t="s">
        <v>243</v>
      </c>
      <c r="AI79" s="362" t="s">
        <v>77</v>
      </c>
      <c r="AJ79" s="362" t="s">
        <v>244</v>
      </c>
      <c r="AK79" s="362" t="s">
        <v>77</v>
      </c>
      <c r="AL79" s="362" t="s">
        <v>241</v>
      </c>
      <c r="AM79" s="362" t="s">
        <v>3</v>
      </c>
      <c r="AN79" s="362" t="s">
        <v>240</v>
      </c>
    </row>
    <row r="80" customFormat="false" ht="30.8" hidden="false" customHeight="true" outlineLevel="0" collapsed="false">
      <c r="B80" s="362" t="n">
        <v>1</v>
      </c>
      <c r="C80" s="363" t="s">
        <v>66</v>
      </c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2" t="n">
        <v>1</v>
      </c>
      <c r="V80" s="362" t="n">
        <v>1</v>
      </c>
      <c r="W80" s="363" t="s">
        <v>263</v>
      </c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2" t="n">
        <v>1</v>
      </c>
    </row>
    <row r="81" customFormat="false" ht="30.8" hidden="false" customHeight="true" outlineLevel="0" collapsed="false">
      <c r="B81" s="362" t="n">
        <v>2</v>
      </c>
      <c r="C81" s="363" t="s">
        <v>66</v>
      </c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2" t="n">
        <v>2</v>
      </c>
      <c r="V81" s="362" t="n">
        <v>2</v>
      </c>
      <c r="W81" s="363" t="s">
        <v>263</v>
      </c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2" t="n">
        <v>2</v>
      </c>
    </row>
    <row r="82" customFormat="false" ht="30.8" hidden="false" customHeight="true" outlineLevel="0" collapsed="false">
      <c r="B82" s="362" t="n">
        <v>3</v>
      </c>
      <c r="C82" s="363" t="s">
        <v>66</v>
      </c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2" t="n">
        <v>3</v>
      </c>
      <c r="V82" s="362" t="n">
        <v>3</v>
      </c>
      <c r="W82" s="363" t="s">
        <v>263</v>
      </c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2" t="n">
        <v>3</v>
      </c>
    </row>
    <row r="83" customFormat="false" ht="30.8" hidden="false" customHeight="true" outlineLevel="0" collapsed="false">
      <c r="B83" s="362" t="n">
        <v>4</v>
      </c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2" t="n">
        <v>4</v>
      </c>
      <c r="V83" s="362" t="n">
        <v>4</v>
      </c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2" t="n">
        <v>4</v>
      </c>
    </row>
    <row r="84" customFormat="false" ht="30.8" hidden="false" customHeight="true" outlineLevel="0" collapsed="false">
      <c r="B84" s="366" t="s">
        <v>250</v>
      </c>
      <c r="C84" s="366"/>
      <c r="D84" s="366"/>
      <c r="E84" s="363" t="n">
        <f aca="false">SUM(E80:E83)</f>
        <v>0</v>
      </c>
      <c r="F84" s="362" t="n">
        <f aca="false">SUM(F80:F83)</f>
        <v>0</v>
      </c>
      <c r="G84" s="363" t="n">
        <f aca="false">SUM(G80:G83)</f>
        <v>0</v>
      </c>
      <c r="H84" s="362" t="n">
        <f aca="false">SUM(H80:H83)</f>
        <v>0</v>
      </c>
      <c r="I84" s="363" t="n">
        <f aca="false">SUM(I80:I83)</f>
        <v>0</v>
      </c>
      <c r="J84" s="362" t="n">
        <f aca="false">SUM(J80:J83)</f>
        <v>0</v>
      </c>
      <c r="K84" s="369"/>
      <c r="L84" s="363" t="n">
        <f aca="false">SUM(L80:L83)</f>
        <v>0</v>
      </c>
      <c r="M84" s="362" t="n">
        <f aca="false">SUM(M80:M83)</f>
        <v>0</v>
      </c>
      <c r="N84" s="363" t="n">
        <f aca="false">SUM(N80:N83)</f>
        <v>0</v>
      </c>
      <c r="O84" s="362" t="n">
        <f aca="false">SUM(O80:O83)</f>
        <v>0</v>
      </c>
      <c r="P84" s="363" t="n">
        <f aca="false">SUM(P80:P83)</f>
        <v>0</v>
      </c>
      <c r="Q84" s="362" t="n">
        <f aca="false">SUM(Q80:Q83)</f>
        <v>0</v>
      </c>
      <c r="R84" s="366" t="s">
        <v>250</v>
      </c>
      <c r="S84" s="366"/>
      <c r="T84" s="366"/>
      <c r="V84" s="366" t="s">
        <v>250</v>
      </c>
      <c r="W84" s="366"/>
      <c r="X84" s="366"/>
      <c r="Y84" s="363" t="n">
        <f aca="false">SUM(Y80:Y83)</f>
        <v>0</v>
      </c>
      <c r="Z84" s="362" t="n">
        <f aca="false">SUM(Z80:Z83)</f>
        <v>0</v>
      </c>
      <c r="AA84" s="363" t="n">
        <f aca="false">SUM(AA80:AA83)</f>
        <v>0</v>
      </c>
      <c r="AB84" s="362" t="n">
        <f aca="false">SUM(AB80:AB83)</f>
        <v>0</v>
      </c>
      <c r="AC84" s="363" t="n">
        <f aca="false">SUM(AC80:AC83)</f>
        <v>0</v>
      </c>
      <c r="AD84" s="362" t="n">
        <f aca="false">SUM(AD80:AD83)</f>
        <v>0</v>
      </c>
      <c r="AE84" s="369"/>
      <c r="AF84" s="363" t="n">
        <f aca="false">SUM(AF80:AF83)</f>
        <v>0</v>
      </c>
      <c r="AG84" s="362" t="n">
        <f aca="false">SUM(AG80:AG83)</f>
        <v>0</v>
      </c>
      <c r="AH84" s="363" t="n">
        <f aca="false">SUM(AH80:AH83)</f>
        <v>0</v>
      </c>
      <c r="AI84" s="362" t="n">
        <f aca="false">SUM(AI80:AI83)</f>
        <v>0</v>
      </c>
      <c r="AJ84" s="363" t="n">
        <f aca="false">SUM(AJ80:AJ83)</f>
        <v>0</v>
      </c>
      <c r="AK84" s="362" t="n">
        <f aca="false">SUM(AK80:AK83)</f>
        <v>0</v>
      </c>
      <c r="AL84" s="366" t="s">
        <v>250</v>
      </c>
      <c r="AM84" s="366"/>
      <c r="AN84" s="366"/>
    </row>
    <row r="86" customFormat="false" ht="27.85" hidden="false" customHeight="true" outlineLevel="0" collapsed="false">
      <c r="B86" s="358" t="s">
        <v>26</v>
      </c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</row>
    <row r="87" customFormat="false" ht="27.85" hidden="false" customHeight="true" outlineLevel="0" collapsed="false">
      <c r="B87" s="359" t="s">
        <v>266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</row>
    <row r="88" customFormat="false" ht="27.85" hidden="false" customHeight="true" outlineLevel="0" collapsed="false">
      <c r="B88" s="360" t="s">
        <v>273</v>
      </c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</row>
    <row r="90" customFormat="false" ht="28.85" hidden="false" customHeight="true" outlineLevel="0" collapsed="false">
      <c r="B90" s="361" t="s">
        <v>239</v>
      </c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V90" s="361" t="s">
        <v>238</v>
      </c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</row>
    <row r="91" customFormat="false" ht="30.8" hidden="false" customHeight="true" outlineLevel="0" collapsed="false">
      <c r="B91" s="362" t="s">
        <v>240</v>
      </c>
      <c r="C91" s="362" t="s">
        <v>3</v>
      </c>
      <c r="D91" s="362" t="s">
        <v>241</v>
      </c>
      <c r="E91" s="362" t="s">
        <v>242</v>
      </c>
      <c r="F91" s="362" t="s">
        <v>77</v>
      </c>
      <c r="G91" s="362" t="s">
        <v>243</v>
      </c>
      <c r="H91" s="362" t="s">
        <v>77</v>
      </c>
      <c r="I91" s="362" t="s">
        <v>244</v>
      </c>
      <c r="J91" s="362" t="s">
        <v>77</v>
      </c>
      <c r="K91" s="363" t="s">
        <v>245</v>
      </c>
      <c r="L91" s="362" t="s">
        <v>242</v>
      </c>
      <c r="M91" s="362" t="s">
        <v>77</v>
      </c>
      <c r="N91" s="362" t="s">
        <v>243</v>
      </c>
      <c r="O91" s="362" t="s">
        <v>77</v>
      </c>
      <c r="P91" s="362" t="s">
        <v>244</v>
      </c>
      <c r="Q91" s="362" t="s">
        <v>77</v>
      </c>
      <c r="R91" s="362" t="s">
        <v>241</v>
      </c>
      <c r="S91" s="362" t="s">
        <v>3</v>
      </c>
      <c r="T91" s="362" t="s">
        <v>240</v>
      </c>
      <c r="V91" s="362" t="s">
        <v>240</v>
      </c>
      <c r="W91" s="362" t="s">
        <v>3</v>
      </c>
      <c r="X91" s="362" t="s">
        <v>241</v>
      </c>
      <c r="Y91" s="362" t="s">
        <v>242</v>
      </c>
      <c r="Z91" s="362" t="s">
        <v>77</v>
      </c>
      <c r="AA91" s="362" t="s">
        <v>243</v>
      </c>
      <c r="AB91" s="362" t="s">
        <v>77</v>
      </c>
      <c r="AC91" s="362" t="s">
        <v>244</v>
      </c>
      <c r="AD91" s="362" t="s">
        <v>77</v>
      </c>
      <c r="AE91" s="363" t="s">
        <v>245</v>
      </c>
      <c r="AF91" s="362" t="s">
        <v>242</v>
      </c>
      <c r="AG91" s="362" t="s">
        <v>77</v>
      </c>
      <c r="AH91" s="362" t="s">
        <v>243</v>
      </c>
      <c r="AI91" s="362" t="s">
        <v>77</v>
      </c>
      <c r="AJ91" s="362" t="s">
        <v>244</v>
      </c>
      <c r="AK91" s="362" t="s">
        <v>77</v>
      </c>
      <c r="AL91" s="362" t="s">
        <v>241</v>
      </c>
      <c r="AM91" s="362" t="s">
        <v>3</v>
      </c>
      <c r="AN91" s="362" t="s">
        <v>240</v>
      </c>
    </row>
    <row r="92" customFormat="false" ht="30.8" hidden="false" customHeight="true" outlineLevel="0" collapsed="false">
      <c r="B92" s="362" t="n">
        <v>1</v>
      </c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2" t="n">
        <v>1</v>
      </c>
      <c r="V92" s="362" t="n">
        <v>1</v>
      </c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2" t="n">
        <v>1</v>
      </c>
    </row>
    <row r="93" customFormat="false" ht="30.8" hidden="false" customHeight="true" outlineLevel="0" collapsed="false">
      <c r="B93" s="362" t="n">
        <v>2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2" t="n">
        <v>2</v>
      </c>
      <c r="V93" s="362" t="n">
        <v>2</v>
      </c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2" t="n">
        <v>2</v>
      </c>
    </row>
    <row r="94" customFormat="false" ht="30.8" hidden="false" customHeight="true" outlineLevel="0" collapsed="false">
      <c r="B94" s="362" t="n">
        <v>3</v>
      </c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2" t="n">
        <v>3</v>
      </c>
      <c r="V94" s="362" t="n">
        <v>3</v>
      </c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2" t="n">
        <v>3</v>
      </c>
    </row>
    <row r="95" customFormat="false" ht="30.8" hidden="false" customHeight="true" outlineLevel="0" collapsed="false">
      <c r="B95" s="362" t="n">
        <v>4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2" t="n">
        <v>4</v>
      </c>
      <c r="V95" s="362" t="n">
        <v>4</v>
      </c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2" t="n">
        <v>4</v>
      </c>
    </row>
    <row r="96" customFormat="false" ht="30.8" hidden="false" customHeight="true" outlineLevel="0" collapsed="false">
      <c r="B96" s="366" t="s">
        <v>250</v>
      </c>
      <c r="C96" s="366"/>
      <c r="D96" s="366"/>
      <c r="E96" s="363" t="n">
        <f aca="false">SUM(E92:E95)</f>
        <v>0</v>
      </c>
      <c r="F96" s="362" t="n">
        <f aca="false">SUM(F92:F95)</f>
        <v>0</v>
      </c>
      <c r="G96" s="363" t="n">
        <f aca="false">SUM(G92:G95)</f>
        <v>0</v>
      </c>
      <c r="H96" s="362" t="n">
        <f aca="false">SUM(H92:H95)</f>
        <v>0</v>
      </c>
      <c r="I96" s="363" t="n">
        <f aca="false">SUM(I92:I95)</f>
        <v>0</v>
      </c>
      <c r="J96" s="362" t="n">
        <f aca="false">SUM(J92:J95)</f>
        <v>0</v>
      </c>
      <c r="K96" s="369"/>
      <c r="L96" s="363" t="n">
        <f aca="false">SUM(L92:L95)</f>
        <v>0</v>
      </c>
      <c r="M96" s="362" t="n">
        <f aca="false">SUM(M92:M95)</f>
        <v>0</v>
      </c>
      <c r="N96" s="363" t="n">
        <f aca="false">SUM(N92:N95)</f>
        <v>0</v>
      </c>
      <c r="O96" s="362" t="n">
        <f aca="false">SUM(O92:O95)</f>
        <v>0</v>
      </c>
      <c r="P96" s="363" t="n">
        <f aca="false">SUM(P92:P95)</f>
        <v>0</v>
      </c>
      <c r="Q96" s="362" t="n">
        <f aca="false">SUM(Q92:Q95)</f>
        <v>0</v>
      </c>
      <c r="R96" s="366" t="s">
        <v>250</v>
      </c>
      <c r="S96" s="366"/>
      <c r="T96" s="366"/>
      <c r="V96" s="366" t="s">
        <v>250</v>
      </c>
      <c r="W96" s="366"/>
      <c r="X96" s="366"/>
      <c r="Y96" s="363" t="n">
        <f aca="false">SUM(Y92:Y95)</f>
        <v>0</v>
      </c>
      <c r="Z96" s="362" t="n">
        <f aca="false">SUM(Z92:Z95)</f>
        <v>0</v>
      </c>
      <c r="AA96" s="363" t="n">
        <f aca="false">SUM(AA92:AA95)</f>
        <v>0</v>
      </c>
      <c r="AB96" s="362" t="n">
        <f aca="false">SUM(AB92:AB95)</f>
        <v>0</v>
      </c>
      <c r="AC96" s="363" t="n">
        <f aca="false">SUM(AC92:AC95)</f>
        <v>0</v>
      </c>
      <c r="AD96" s="362" t="n">
        <f aca="false">SUM(AD92:AD95)</f>
        <v>0</v>
      </c>
      <c r="AE96" s="369"/>
      <c r="AF96" s="363" t="n">
        <f aca="false">SUM(AF92:AF95)</f>
        <v>0</v>
      </c>
      <c r="AG96" s="362" t="n">
        <f aca="false">SUM(AG92:AG95)</f>
        <v>0</v>
      </c>
      <c r="AH96" s="363" t="n">
        <f aca="false">SUM(AH92:AH95)</f>
        <v>0</v>
      </c>
      <c r="AI96" s="362" t="n">
        <f aca="false">SUM(AI92:AI95)</f>
        <v>0</v>
      </c>
      <c r="AJ96" s="363" t="n">
        <f aca="false">SUM(AJ92:AJ95)</f>
        <v>0</v>
      </c>
      <c r="AK96" s="362" t="n">
        <f aca="false">SUM(AK92:AK95)</f>
        <v>0</v>
      </c>
      <c r="AL96" s="366" t="s">
        <v>250</v>
      </c>
      <c r="AM96" s="366"/>
      <c r="AN96" s="366"/>
    </row>
  </sheetData>
  <mergeCells count="72">
    <mergeCell ref="B6:AN6"/>
    <mergeCell ref="B7:AN7"/>
    <mergeCell ref="B8:AN8"/>
    <mergeCell ref="B10:T10"/>
    <mergeCell ref="V10:AN10"/>
    <mergeCell ref="B15:D15"/>
    <mergeCell ref="R15:T15"/>
    <mergeCell ref="V15:X15"/>
    <mergeCell ref="AL15:AN15"/>
    <mergeCell ref="B17:AN17"/>
    <mergeCell ref="B18:AN18"/>
    <mergeCell ref="B19:AN19"/>
    <mergeCell ref="B21:T21"/>
    <mergeCell ref="V21:AN21"/>
    <mergeCell ref="B26:D26"/>
    <mergeCell ref="R26:T26"/>
    <mergeCell ref="V26:X26"/>
    <mergeCell ref="AL26:AN26"/>
    <mergeCell ref="B28:AN28"/>
    <mergeCell ref="B29:AN29"/>
    <mergeCell ref="B30:AN30"/>
    <mergeCell ref="B32:T32"/>
    <mergeCell ref="V32:AN32"/>
    <mergeCell ref="B37:D37"/>
    <mergeCell ref="R37:T37"/>
    <mergeCell ref="V37:X37"/>
    <mergeCell ref="AL37:AN37"/>
    <mergeCell ref="B39:AN39"/>
    <mergeCell ref="B40:AN40"/>
    <mergeCell ref="B41:AN41"/>
    <mergeCell ref="B43:T43"/>
    <mergeCell ref="V43:AN43"/>
    <mergeCell ref="B49:D49"/>
    <mergeCell ref="R49:T49"/>
    <mergeCell ref="V49:X49"/>
    <mergeCell ref="AL49:AN49"/>
    <mergeCell ref="B51:AN51"/>
    <mergeCell ref="B52:AN52"/>
    <mergeCell ref="B53:AN53"/>
    <mergeCell ref="B55:T55"/>
    <mergeCell ref="V55:AN55"/>
    <mergeCell ref="B60:D60"/>
    <mergeCell ref="R60:T60"/>
    <mergeCell ref="V60:X60"/>
    <mergeCell ref="AL60:AN60"/>
    <mergeCell ref="B62:AN62"/>
    <mergeCell ref="B63:AN63"/>
    <mergeCell ref="B64:AN64"/>
    <mergeCell ref="B66:T66"/>
    <mergeCell ref="V66:AN66"/>
    <mergeCell ref="B72:D72"/>
    <mergeCell ref="R72:T72"/>
    <mergeCell ref="V72:X72"/>
    <mergeCell ref="AL72:AN72"/>
    <mergeCell ref="B74:AN74"/>
    <mergeCell ref="B75:AN75"/>
    <mergeCell ref="B76:AN76"/>
    <mergeCell ref="B78:T78"/>
    <mergeCell ref="V78:AN78"/>
    <mergeCell ref="B84:D84"/>
    <mergeCell ref="R84:T84"/>
    <mergeCell ref="V84:X84"/>
    <mergeCell ref="AL84:AN84"/>
    <mergeCell ref="B86:AN86"/>
    <mergeCell ref="B87:AN87"/>
    <mergeCell ref="B88:AN88"/>
    <mergeCell ref="B90:T90"/>
    <mergeCell ref="V90:AN90"/>
    <mergeCell ref="B96:D96"/>
    <mergeCell ref="R96:T96"/>
    <mergeCell ref="V96:X96"/>
    <mergeCell ref="AL96:AN96"/>
  </mergeCells>
  <printOptions headings="false" gridLines="false" gridLinesSet="true" horizontalCentered="false" verticalCentered="false"/>
  <pageMargins left="0.143055555555556" right="0.185416666666667" top="0.284027777777778" bottom="0.1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0" width="6.71428571428571"/>
    <col collapsed="false" hidden="false" max="2" min="2" style="0" width="8"/>
    <col collapsed="false" hidden="false" max="3" min="3" style="0" width="35.2857142857143"/>
    <col collapsed="false" hidden="false" max="4" min="4" style="0" width="32.5714285714286"/>
    <col collapsed="false" hidden="false" max="6" min="5" style="0" width="6.57142857142857"/>
    <col collapsed="false" hidden="false" max="7" min="7" style="0" width="8.56632653061224"/>
    <col collapsed="false" hidden="false" max="8" min="8" style="0" width="11.7091836734694"/>
    <col collapsed="false" hidden="false" max="11" min="9" style="0" width="8.85714285714286"/>
    <col collapsed="false" hidden="false" max="15" min="12" style="0" width="8"/>
    <col collapsed="false" hidden="false" max="1025" min="16" style="0" width="14.4285714285714"/>
  </cols>
  <sheetData>
    <row r="1" customFormat="false" ht="94.5" hidden="false" customHeight="true" outlineLevel="0" collapsed="false">
      <c r="B1" s="30"/>
      <c r="C1" s="31"/>
      <c r="D1" s="30"/>
      <c r="E1" s="30"/>
      <c r="H1" s="30"/>
    </row>
    <row r="2" customFormat="false" ht="3" hidden="true" customHeight="true" outlineLevel="0" collapsed="false">
      <c r="B2" s="30"/>
      <c r="C2" s="31"/>
      <c r="D2" s="30"/>
      <c r="E2" s="30"/>
    </row>
    <row r="3" customFormat="false" ht="36.75" hidden="false" customHeight="true" outlineLevel="0" collapsed="false">
      <c r="B3" s="32" t="s">
        <v>13</v>
      </c>
      <c r="C3" s="32"/>
      <c r="D3" s="32"/>
      <c r="E3" s="32"/>
      <c r="F3" s="32"/>
      <c r="G3" s="32"/>
      <c r="H3" s="32"/>
      <c r="I3" s="32"/>
      <c r="J3" s="32"/>
      <c r="K3" s="32"/>
    </row>
    <row r="4" customFormat="false" ht="103.5" hidden="false" customHeight="true" outlineLevel="0" collapsed="false">
      <c r="B4" s="33" t="s">
        <v>2</v>
      </c>
      <c r="C4" s="34" t="s">
        <v>3</v>
      </c>
      <c r="D4" s="34" t="s">
        <v>14</v>
      </c>
      <c r="E4" s="35" t="s">
        <v>15</v>
      </c>
      <c r="F4" s="36" t="s">
        <v>16</v>
      </c>
      <c r="G4" s="37" t="s">
        <v>17</v>
      </c>
      <c r="H4" s="36" t="s">
        <v>18</v>
      </c>
      <c r="I4" s="38" t="s">
        <v>19</v>
      </c>
      <c r="J4" s="39" t="s">
        <v>20</v>
      </c>
      <c r="K4" s="38" t="s">
        <v>21</v>
      </c>
      <c r="M4" s="40"/>
    </row>
    <row r="5" customFormat="false" ht="20.45" hidden="false" customHeight="true" outlineLevel="0" collapsed="false">
      <c r="B5" s="41" t="n">
        <v>1</v>
      </c>
      <c r="C5" s="42" t="str">
        <f aca="false">Rezultati!A18</f>
        <v>Ten Pin</v>
      </c>
      <c r="D5" s="43" t="str">
        <f aca="false">Rezultati!B18</f>
        <v>Artūrs Ļevikins</v>
      </c>
      <c r="E5" s="43" t="s">
        <v>22</v>
      </c>
      <c r="F5" s="43" t="n">
        <f aca="false">Rezultati!BB18</f>
        <v>18</v>
      </c>
      <c r="G5" s="43" t="n">
        <f aca="false">Rezultati!BA18</f>
        <v>4272</v>
      </c>
      <c r="H5" s="44" t="n">
        <f aca="false">Rezultati!BD18</f>
        <v>237.333333333333</v>
      </c>
      <c r="I5" s="45" t="n">
        <f aca="false">'Zaudējums Uzvara'!AY18</f>
        <v>16</v>
      </c>
      <c r="J5" s="46" t="n">
        <f aca="false">'Zaudējums Uzvara'!AZ18</f>
        <v>2</v>
      </c>
      <c r="K5" s="46" t="n">
        <f aca="false">'Zaudējums Uzvara'!BA18</f>
        <v>0</v>
      </c>
      <c r="L5" s="47"/>
    </row>
    <row r="6" customFormat="false" ht="20.45" hidden="false" customHeight="true" outlineLevel="0" collapsed="false">
      <c r="B6" s="41" t="n">
        <v>2</v>
      </c>
      <c r="C6" s="42" t="str">
        <f aca="false">Rezultati!A50</f>
        <v>RR Dziednieks</v>
      </c>
      <c r="D6" s="43" t="str">
        <f aca="false">Rezultati!B50</f>
        <v>Jānis Zemītis</v>
      </c>
      <c r="E6" s="43" t="s">
        <v>22</v>
      </c>
      <c r="F6" s="43" t="n">
        <f aca="false">Rezultati!BB50</f>
        <v>21</v>
      </c>
      <c r="G6" s="43" t="n">
        <f aca="false">Rezultati!BA50</f>
        <v>4883</v>
      </c>
      <c r="H6" s="44" t="n">
        <f aca="false">Rezultati!BD50</f>
        <v>232.52380952381</v>
      </c>
      <c r="I6" s="45" t="n">
        <f aca="false">'Zaudējums Uzvara'!AY48</f>
        <v>16</v>
      </c>
      <c r="J6" s="46" t="n">
        <f aca="false">'Zaudējums Uzvara'!AZ48</f>
        <v>5</v>
      </c>
      <c r="K6" s="46" t="n">
        <f aca="false">'Zaudējums Uzvara'!BA48</f>
        <v>0</v>
      </c>
      <c r="L6" s="47"/>
    </row>
    <row r="7" customFormat="false" ht="20.45" hidden="false" customHeight="true" outlineLevel="0" collapsed="false">
      <c r="B7" s="41" t="n">
        <v>3</v>
      </c>
      <c r="C7" s="42" t="str">
        <f aca="false">Rezultati!A4</f>
        <v>BASK APS</v>
      </c>
      <c r="D7" s="43" t="str">
        <f aca="false">Rezultati!B4</f>
        <v>Artemijs Hudjakovs</v>
      </c>
      <c r="E7" s="43" t="s">
        <v>22</v>
      </c>
      <c r="F7" s="43" t="n">
        <f aca="false">Rezultati!BB4</f>
        <v>21</v>
      </c>
      <c r="G7" s="43" t="n">
        <f aca="false">Rezultati!BA4</f>
        <v>4636</v>
      </c>
      <c r="H7" s="44" t="n">
        <f aca="false">Rezultati!BD4</f>
        <v>220.761904761905</v>
      </c>
      <c r="I7" s="45" t="n">
        <f aca="false">'Zaudējums Uzvara'!AY4</f>
        <v>16</v>
      </c>
      <c r="J7" s="46" t="n">
        <f aca="false">'Zaudējums Uzvara'!AZ4</f>
        <v>5</v>
      </c>
      <c r="K7" s="46" t="n">
        <f aca="false">'Zaudējums Uzvara'!BA4</f>
        <v>0</v>
      </c>
      <c r="L7" s="47"/>
    </row>
    <row r="8" customFormat="false" ht="20.45" hidden="false" customHeight="true" outlineLevel="0" collapsed="false">
      <c r="B8" s="48" t="n">
        <v>4</v>
      </c>
      <c r="C8" s="42" t="str">
        <f aca="false">Rezultati!A49</f>
        <v>RR Dziednieks</v>
      </c>
      <c r="D8" s="43" t="str">
        <f aca="false">Rezultati!B49</f>
        <v>Andis Dārziņš</v>
      </c>
      <c r="E8" s="43" t="s">
        <v>22</v>
      </c>
      <c r="F8" s="43" t="n">
        <f aca="false">Rezultati!BB49</f>
        <v>21</v>
      </c>
      <c r="G8" s="43" t="n">
        <f aca="false">Rezultati!BA49</f>
        <v>4300</v>
      </c>
      <c r="H8" s="44" t="n">
        <f aca="false">Rezultati!BD49</f>
        <v>204.761904761905</v>
      </c>
      <c r="I8" s="45" t="n">
        <f aca="false">'Zaudējums Uzvara'!AY47</f>
        <v>14</v>
      </c>
      <c r="J8" s="46" t="n">
        <f aca="false">'Zaudējums Uzvara'!AZ47</f>
        <v>7</v>
      </c>
      <c r="K8" s="46" t="n">
        <f aca="false">'Zaudējums Uzvara'!BA47</f>
        <v>0</v>
      </c>
      <c r="L8" s="47"/>
    </row>
    <row r="9" customFormat="false" ht="20.45" hidden="false" customHeight="true" outlineLevel="0" collapsed="false">
      <c r="B9" s="48" t="n">
        <v>5</v>
      </c>
      <c r="C9" s="42" t="str">
        <f aca="false">Rezultati!A17</f>
        <v>Ten Pin</v>
      </c>
      <c r="D9" s="43" t="str">
        <f aca="false">Rezultati!B17</f>
        <v>Rihards Kovaļenko</v>
      </c>
      <c r="E9" s="43" t="s">
        <v>22</v>
      </c>
      <c r="F9" s="43" t="n">
        <f aca="false">Rezultati!BB17</f>
        <v>18</v>
      </c>
      <c r="G9" s="43" t="n">
        <f aca="false">Rezultati!BA17</f>
        <v>3952</v>
      </c>
      <c r="H9" s="44" t="n">
        <f aca="false">Rezultati!BD17</f>
        <v>219.555555555556</v>
      </c>
      <c r="I9" s="45" t="n">
        <f aca="false">'Zaudējums Uzvara'!AY17</f>
        <v>12</v>
      </c>
      <c r="J9" s="46" t="n">
        <f aca="false">'Zaudējums Uzvara'!AZ17</f>
        <v>6</v>
      </c>
      <c r="K9" s="46" t="n">
        <f aca="false">'Zaudējums Uzvara'!BA17</f>
        <v>0</v>
      </c>
      <c r="L9" s="47"/>
    </row>
    <row r="10" customFormat="false" ht="20.45" hidden="false" customHeight="true" outlineLevel="0" collapsed="false">
      <c r="B10" s="48" t="n">
        <v>6</v>
      </c>
      <c r="C10" s="49" t="str">
        <f aca="false">Rezultati!A16</f>
        <v>Ten Pin</v>
      </c>
      <c r="D10" s="50" t="str">
        <f aca="false">Rezultati!B16</f>
        <v>Veronika Hudjakova</v>
      </c>
      <c r="E10" s="50" t="s">
        <v>23</v>
      </c>
      <c r="F10" s="50" t="n">
        <f aca="false">Rezultati!BB16</f>
        <v>18</v>
      </c>
      <c r="G10" s="50" t="n">
        <f aca="false">Rezultati!BA16</f>
        <v>3666</v>
      </c>
      <c r="H10" s="51" t="n">
        <f aca="false">Rezultati!BD16</f>
        <v>203.666666666667</v>
      </c>
      <c r="I10" s="52" t="n">
        <f aca="false">'Zaudējums Uzvara'!AY16</f>
        <v>11</v>
      </c>
      <c r="J10" s="53" t="n">
        <f aca="false">'Zaudējums Uzvara'!AZ16</f>
        <v>7</v>
      </c>
      <c r="K10" s="53" t="n">
        <f aca="false">'Zaudējums Uzvara'!BA16</f>
        <v>0</v>
      </c>
      <c r="L10" s="47"/>
    </row>
    <row r="11" customFormat="false" ht="20.45" hidden="false" customHeight="true" outlineLevel="0" collapsed="false">
      <c r="B11" s="48" t="n">
        <v>7</v>
      </c>
      <c r="C11" s="49" t="str">
        <f aca="false">Rezultati!A8</f>
        <v>BASK APS</v>
      </c>
      <c r="D11" s="50" t="str">
        <f aca="false">Rezultati!B8</f>
        <v>Karīna Maslova</v>
      </c>
      <c r="E11" s="50" t="s">
        <v>23</v>
      </c>
      <c r="F11" s="50" t="n">
        <f aca="false">Rezultati!BB8</f>
        <v>21</v>
      </c>
      <c r="G11" s="50" t="n">
        <f aca="false">Rezultati!BA8</f>
        <v>4008</v>
      </c>
      <c r="H11" s="51" t="n">
        <f aca="false">Rezultati!BD8</f>
        <v>190.857142857143</v>
      </c>
      <c r="I11" s="52" t="n">
        <f aca="false">'Zaudējums Uzvara'!AY8</f>
        <v>11</v>
      </c>
      <c r="J11" s="53" t="n">
        <f aca="false">'Zaudējums Uzvara'!AZ8</f>
        <v>10</v>
      </c>
      <c r="K11" s="53" t="n">
        <f aca="false">'Zaudējums Uzvara'!BA8</f>
        <v>0</v>
      </c>
      <c r="L11" s="47"/>
    </row>
    <row r="12" customFormat="false" ht="20.45" hidden="false" customHeight="true" outlineLevel="0" collapsed="false">
      <c r="B12" s="48" t="n">
        <v>8</v>
      </c>
      <c r="C12" s="42" t="str">
        <f aca="false">Rezultati!A51</f>
        <v>RR Dziednieks</v>
      </c>
      <c r="D12" s="43" t="str">
        <f aca="false">Rezultati!B51</f>
        <v>Raimonds Zemītis</v>
      </c>
      <c r="E12" s="43" t="s">
        <v>22</v>
      </c>
      <c r="F12" s="43" t="n">
        <f aca="false">Rezultati!BB51</f>
        <v>12</v>
      </c>
      <c r="G12" s="43" t="n">
        <f aca="false">Rezultati!BA51</f>
        <v>2526</v>
      </c>
      <c r="H12" s="44" t="n">
        <f aca="false">Rezultati!BD51</f>
        <v>210.5</v>
      </c>
      <c r="I12" s="45" t="n">
        <f aca="false">'Zaudējums Uzvara'!AY49</f>
        <v>9</v>
      </c>
      <c r="J12" s="46" t="n">
        <f aca="false">'Zaudējums Uzvara'!AZ49</f>
        <v>3</v>
      </c>
      <c r="K12" s="46" t="n">
        <f aca="false">'Zaudējums Uzvara'!BA49</f>
        <v>0</v>
      </c>
      <c r="L12" s="47"/>
    </row>
    <row r="13" customFormat="false" ht="20.45" hidden="false" customHeight="true" outlineLevel="0" collapsed="false">
      <c r="B13" s="48" t="n">
        <v>9</v>
      </c>
      <c r="C13" s="42" t="str">
        <f aca="false">Rezultati!A65</f>
        <v>Returned</v>
      </c>
      <c r="D13" s="43" t="str">
        <f aca="false">Rezultati!B65</f>
        <v>Aleksandrs Komars</v>
      </c>
      <c r="E13" s="43" t="s">
        <v>22</v>
      </c>
      <c r="F13" s="43" t="n">
        <f aca="false">Rezultati!BB65</f>
        <v>18</v>
      </c>
      <c r="G13" s="43" t="n">
        <f aca="false">Rezultati!BA65</f>
        <v>3740</v>
      </c>
      <c r="H13" s="44" t="n">
        <f aca="false">Rezultati!BD65</f>
        <v>207.777777777778</v>
      </c>
      <c r="I13" s="45" t="n">
        <f aca="false">'Zaudējums Uzvara'!AY63</f>
        <v>9</v>
      </c>
      <c r="J13" s="46" t="n">
        <f aca="false">'Zaudējums Uzvara'!AZ63</f>
        <v>9</v>
      </c>
      <c r="K13" s="46" t="n">
        <f aca="false">'Zaudējums Uzvara'!BA63</f>
        <v>0</v>
      </c>
      <c r="L13" s="47"/>
    </row>
    <row r="14" customFormat="false" ht="20.45" hidden="false" customHeight="true" outlineLevel="0" collapsed="false">
      <c r="B14" s="48" t="n">
        <v>10</v>
      </c>
      <c r="C14" s="42" t="str">
        <f aca="false">Rezultati!A23</f>
        <v>Jaunie Buki</v>
      </c>
      <c r="D14" s="43" t="str">
        <f aca="false">Rezultati!B23</f>
        <v>Ivars Vinters</v>
      </c>
      <c r="E14" s="43" t="s">
        <v>22</v>
      </c>
      <c r="F14" s="43" t="n">
        <f aca="false">Rezultati!BB23</f>
        <v>15</v>
      </c>
      <c r="G14" s="43" t="n">
        <f aca="false">Rezultati!BA23</f>
        <v>3021</v>
      </c>
      <c r="H14" s="44" t="n">
        <f aca="false">Rezultati!BD23</f>
        <v>201.4</v>
      </c>
      <c r="I14" s="45" t="n">
        <f aca="false">'Zaudējums Uzvara'!AY23</f>
        <v>9</v>
      </c>
      <c r="J14" s="46" t="n">
        <f aca="false">'Zaudējums Uzvara'!AZ23</f>
        <v>6</v>
      </c>
      <c r="K14" s="46" t="n">
        <f aca="false">'Zaudējums Uzvara'!BA23</f>
        <v>0</v>
      </c>
      <c r="L14" s="47"/>
    </row>
    <row r="15" customFormat="false" ht="20.45" hidden="false" customHeight="true" outlineLevel="0" collapsed="false">
      <c r="B15" s="54" t="n">
        <v>11</v>
      </c>
      <c r="C15" s="55" t="str">
        <f aca="false">Rezultati!A24</f>
        <v>Jaunie Buki</v>
      </c>
      <c r="D15" s="56" t="str">
        <f aca="false">Rezultati!B24</f>
        <v>Toms Pultraks</v>
      </c>
      <c r="E15" s="56" t="s">
        <v>22</v>
      </c>
      <c r="F15" s="56" t="n">
        <f aca="false">Rezultati!BB24</f>
        <v>21</v>
      </c>
      <c r="G15" s="56" t="n">
        <f aca="false">Rezultati!BA24</f>
        <v>4263</v>
      </c>
      <c r="H15" s="57" t="n">
        <f aca="false">Rezultati!BD24</f>
        <v>203</v>
      </c>
      <c r="I15" s="58" t="n">
        <f aca="false">'Zaudējums Uzvara'!AY24</f>
        <v>8</v>
      </c>
      <c r="J15" s="59" t="n">
        <f aca="false">'Zaudējums Uzvara'!AZ24</f>
        <v>12</v>
      </c>
      <c r="K15" s="59" t="n">
        <f aca="false">'Zaudējums Uzvara'!BA24</f>
        <v>1</v>
      </c>
      <c r="L15" s="47"/>
    </row>
    <row r="16" customFormat="false" ht="20.45" hidden="false" customHeight="true" outlineLevel="0" collapsed="false">
      <c r="B16" s="54" t="n">
        <v>12</v>
      </c>
      <c r="C16" s="55" t="str">
        <f aca="false">Rezultati!A55</f>
        <v>Liquid Time</v>
      </c>
      <c r="D16" s="56" t="str">
        <f aca="false">Rezultati!B55</f>
        <v>Māris Dukurs</v>
      </c>
      <c r="E16" s="56" t="s">
        <v>22</v>
      </c>
      <c r="F16" s="56" t="n">
        <f aca="false">Rezultati!BB55</f>
        <v>21</v>
      </c>
      <c r="G16" s="56" t="n">
        <f aca="false">Rezultati!BA55</f>
        <v>4015</v>
      </c>
      <c r="H16" s="57" t="n">
        <f aca="false">Rezultati!BD55</f>
        <v>191.190476190476</v>
      </c>
      <c r="I16" s="58" t="n">
        <f aca="false">'Zaudējums Uzvara'!AY53</f>
        <v>8</v>
      </c>
      <c r="J16" s="59" t="n">
        <f aca="false">'Zaudējums Uzvara'!AZ53</f>
        <v>12</v>
      </c>
      <c r="K16" s="59" t="n">
        <f aca="false">'Zaudējums Uzvara'!BA53</f>
        <v>1</v>
      </c>
      <c r="L16" s="47"/>
    </row>
    <row r="17" customFormat="false" ht="20.45" hidden="false" customHeight="true" outlineLevel="0" collapsed="false">
      <c r="B17" s="54" t="n">
        <v>13</v>
      </c>
      <c r="C17" s="55" t="str">
        <f aca="false">Rezultati!A42</f>
        <v>Wolfpack</v>
      </c>
      <c r="D17" s="56" t="str">
        <f aca="false">Rezultati!B42</f>
        <v>Dmitrijs Dumcevs</v>
      </c>
      <c r="E17" s="56" t="s">
        <v>22</v>
      </c>
      <c r="F17" s="56" t="n">
        <f aca="false">Rezultati!BB42</f>
        <v>21</v>
      </c>
      <c r="G17" s="56" t="n">
        <f aca="false">Rezultati!BA42</f>
        <v>3772</v>
      </c>
      <c r="H17" s="57" t="n">
        <f aca="false">Rezultati!BD42</f>
        <v>179.619047619048</v>
      </c>
      <c r="I17" s="58" t="n">
        <f aca="false">'Zaudējums Uzvara'!AY40</f>
        <v>8</v>
      </c>
      <c r="J17" s="59" t="n">
        <f aca="false">'Zaudējums Uzvara'!AZ40</f>
        <v>13</v>
      </c>
      <c r="K17" s="59" t="n">
        <f aca="false">'Zaudējums Uzvara'!BA40</f>
        <v>0</v>
      </c>
      <c r="L17" s="47"/>
    </row>
    <row r="18" customFormat="false" ht="20.45" hidden="false" customHeight="true" outlineLevel="0" collapsed="false">
      <c r="B18" s="54" t="n">
        <v>14</v>
      </c>
      <c r="C18" s="55" t="str">
        <f aca="false">Rezultati!A56</f>
        <v>Liquide Time</v>
      </c>
      <c r="D18" s="56" t="str">
        <f aca="false">Rezultati!B56</f>
        <v>Artūrs Perepjolkins</v>
      </c>
      <c r="E18" s="56" t="s">
        <v>22</v>
      </c>
      <c r="F18" s="56" t="n">
        <f aca="false">Rezultati!BB56</f>
        <v>12</v>
      </c>
      <c r="G18" s="56" t="n">
        <f aca="false">Rezultati!BA56</f>
        <v>2442</v>
      </c>
      <c r="H18" s="57" t="n">
        <f aca="false">Rezultati!BD56</f>
        <v>203.5</v>
      </c>
      <c r="I18" s="58" t="n">
        <f aca="false">'Zaudējums Uzvara'!AY54</f>
        <v>7</v>
      </c>
      <c r="J18" s="59" t="n">
        <f aca="false">'Zaudējums Uzvara'!AZ54</f>
        <v>5</v>
      </c>
      <c r="K18" s="59" t="n">
        <f aca="false">'Zaudējums Uzvara'!BA54</f>
        <v>0</v>
      </c>
      <c r="L18" s="47"/>
    </row>
    <row r="19" customFormat="false" ht="20.45" hidden="false" customHeight="true" outlineLevel="0" collapsed="false">
      <c r="B19" s="54" t="n">
        <v>15</v>
      </c>
      <c r="C19" s="55" t="str">
        <f aca="false">Rezultati!A27</f>
        <v>Pardaugavas Avangards/Jaunie Buki</v>
      </c>
      <c r="D19" s="56" t="str">
        <f aca="false">Rezultati!B27</f>
        <v>Elvijs Udo Dimpers</v>
      </c>
      <c r="E19" s="56" t="s">
        <v>22</v>
      </c>
      <c r="F19" s="56" t="n">
        <f aca="false">Rezultati!BB27</f>
        <v>12</v>
      </c>
      <c r="G19" s="56" t="n">
        <f aca="false">Rezultati!BA27</f>
        <v>2393</v>
      </c>
      <c r="H19" s="57" t="n">
        <f aca="false">Rezultati!BD27</f>
        <v>199.416666666667</v>
      </c>
      <c r="I19" s="58" t="n">
        <f aca="false">'Zaudējums Uzvara'!AY27</f>
        <v>7</v>
      </c>
      <c r="J19" s="59" t="n">
        <f aca="false">'Zaudējums Uzvara'!AZ27</f>
        <v>5</v>
      </c>
      <c r="K19" s="59" t="n">
        <f aca="false">'Zaudējums Uzvara'!BA27</f>
        <v>0</v>
      </c>
      <c r="L19" s="47"/>
    </row>
    <row r="20" customFormat="false" ht="20.45" hidden="false" customHeight="true" outlineLevel="0" collapsed="false">
      <c r="B20" s="54" t="n">
        <v>16</v>
      </c>
      <c r="C20" s="60" t="str">
        <f aca="false">Rezultati!A39</f>
        <v>Wolfpack</v>
      </c>
      <c r="D20" s="61" t="str">
        <f aca="false">Rezultati!B44</f>
        <v>Aleksejs Jeļisejevs</v>
      </c>
      <c r="E20" s="61" t="s">
        <v>22</v>
      </c>
      <c r="F20" s="61" t="n">
        <f aca="false">Rezultati!BB44</f>
        <v>9</v>
      </c>
      <c r="G20" s="61" t="n">
        <f aca="false">Rezultati!BA44</f>
        <v>1965</v>
      </c>
      <c r="H20" s="62" t="n">
        <f aca="false">Rezultati!BD44</f>
        <v>218.333333333333</v>
      </c>
      <c r="I20" s="58" t="n">
        <f aca="false">'Zaudējums Uzvara'!AY42</f>
        <v>6</v>
      </c>
      <c r="J20" s="63" t="n">
        <f aca="false">'Zaudējums Uzvara'!AZ42</f>
        <v>3</v>
      </c>
      <c r="K20" s="63" t="n">
        <f aca="false">'Zaudējums Uzvara'!BA42</f>
        <v>0</v>
      </c>
      <c r="L20" s="47"/>
    </row>
    <row r="21" customFormat="false" ht="20.45" hidden="false" customHeight="true" outlineLevel="0" collapsed="false">
      <c r="B21" s="54" t="n">
        <v>17</v>
      </c>
      <c r="C21" s="55" t="str">
        <f aca="false">Rezultati!A59</f>
        <v>Liquide Time</v>
      </c>
      <c r="D21" s="56" t="str">
        <f aca="false">Rezultati!B59</f>
        <v>Aleksandrs Titkovs</v>
      </c>
      <c r="E21" s="56" t="s">
        <v>22</v>
      </c>
      <c r="F21" s="56" t="n">
        <f aca="false">Rezultati!BB59</f>
        <v>15</v>
      </c>
      <c r="G21" s="56" t="n">
        <f aca="false">Rezultati!BA59</f>
        <v>3129</v>
      </c>
      <c r="H21" s="57" t="n">
        <f aca="false">Rezultati!BD59</f>
        <v>208.6</v>
      </c>
      <c r="I21" s="58" t="n">
        <f aca="false">'Zaudējums Uzvara'!AY57</f>
        <v>6</v>
      </c>
      <c r="J21" s="59" t="n">
        <f aca="false">'Zaudējums Uzvara'!AZ57</f>
        <v>9</v>
      </c>
      <c r="K21" s="59" t="n">
        <f aca="false">'Zaudējums Uzvara'!BA57</f>
        <v>0</v>
      </c>
      <c r="L21" s="47"/>
    </row>
    <row r="22" customFormat="false" ht="20.45" hidden="false" customHeight="true" outlineLevel="0" collapsed="false">
      <c r="B22" s="54" t="n">
        <v>18</v>
      </c>
      <c r="C22" s="55" t="str">
        <f aca="false">Rezultati!A66</f>
        <v>Returned</v>
      </c>
      <c r="D22" s="56" t="str">
        <f aca="false">Rezultati!B66</f>
        <v>Aleksandrs Aleksejevs</v>
      </c>
      <c r="E22" s="56" t="s">
        <v>22</v>
      </c>
      <c r="F22" s="56" t="n">
        <f aca="false">Rezultati!BB66</f>
        <v>18</v>
      </c>
      <c r="G22" s="56" t="n">
        <f aca="false">Rezultati!BA66</f>
        <v>3352</v>
      </c>
      <c r="H22" s="57" t="n">
        <f aca="false">Rezultati!BD66</f>
        <v>186.222222222222</v>
      </c>
      <c r="I22" s="58" t="n">
        <f aca="false">'Zaudējums Uzvara'!AY64</f>
        <v>6</v>
      </c>
      <c r="J22" s="59" t="n">
        <f aca="false">'Zaudējums Uzvara'!AZ64</f>
        <v>12</v>
      </c>
      <c r="K22" s="59" t="n">
        <f aca="false">'Zaudējums Uzvara'!BA64</f>
        <v>0</v>
      </c>
      <c r="L22" s="47"/>
    </row>
    <row r="23" customFormat="false" ht="20.45" hidden="false" customHeight="true" outlineLevel="0" collapsed="false">
      <c r="B23" s="54" t="n">
        <v>19</v>
      </c>
      <c r="C23" s="55" t="str">
        <f aca="false">Rezultati!A35</f>
        <v>Wolverine</v>
      </c>
      <c r="D23" s="56" t="str">
        <f aca="false">Rezultati!B35</f>
        <v>Tomass Tereščenko</v>
      </c>
      <c r="E23" s="56" t="s">
        <v>22</v>
      </c>
      <c r="F23" s="56" t="n">
        <f aca="false">Rezultati!BB35</f>
        <v>6</v>
      </c>
      <c r="G23" s="56" t="n">
        <f aca="false">Rezultati!BA35</f>
        <v>1392</v>
      </c>
      <c r="H23" s="57" t="n">
        <f aca="false">Rezultati!BD35</f>
        <v>232</v>
      </c>
      <c r="I23" s="58" t="n">
        <f aca="false">'Zaudējums Uzvara'!AY34</f>
        <v>5</v>
      </c>
      <c r="J23" s="59" t="n">
        <f aca="false">'Zaudējums Uzvara'!AZ34</f>
        <v>1</v>
      </c>
      <c r="K23" s="59" t="n">
        <f aca="false">'Zaudējums Uzvara'!BA34</f>
        <v>0</v>
      </c>
      <c r="L23" s="47"/>
    </row>
    <row r="24" customFormat="false" ht="20.45" hidden="false" customHeight="true" outlineLevel="0" collapsed="false">
      <c r="B24" s="54" t="n">
        <v>20</v>
      </c>
      <c r="C24" s="55" t="str">
        <f aca="false">Rezultati!A45</f>
        <v>Wolfpack</v>
      </c>
      <c r="D24" s="56" t="str">
        <f aca="false">Rezultati!B45</f>
        <v>Tomass Tereščenko</v>
      </c>
      <c r="E24" s="56" t="s">
        <v>22</v>
      </c>
      <c r="F24" s="56" t="n">
        <f aca="false">Rezultati!BB45</f>
        <v>9</v>
      </c>
      <c r="G24" s="56" t="n">
        <f aca="false">Rezultati!BA45</f>
        <v>1906</v>
      </c>
      <c r="H24" s="57" t="n">
        <f aca="false">Rezultati!BD45</f>
        <v>211.777777777778</v>
      </c>
      <c r="I24" s="58" t="n">
        <f aca="false">'Zaudējums Uzvara'!AY44</f>
        <v>5</v>
      </c>
      <c r="J24" s="59" t="n">
        <f aca="false">'Zaudējums Uzvara'!AZ44</f>
        <v>4</v>
      </c>
      <c r="K24" s="59" t="n">
        <f aca="false">'Zaudējums Uzvara'!BA44</f>
        <v>0</v>
      </c>
      <c r="L24" s="47"/>
    </row>
    <row r="25" customFormat="false" ht="20.45" hidden="false" customHeight="true" outlineLevel="0" collapsed="false">
      <c r="B25" s="54" t="n">
        <v>21</v>
      </c>
      <c r="C25" s="49" t="str">
        <f aca="false">Rezultati!A31</f>
        <v>Wolverine</v>
      </c>
      <c r="D25" s="50" t="str">
        <f aca="false">Rezultati!B31</f>
        <v>Liāna Ponomarenko</v>
      </c>
      <c r="E25" s="50" t="s">
        <v>23</v>
      </c>
      <c r="F25" s="50" t="n">
        <f aca="false">Rezultati!BB31</f>
        <v>9</v>
      </c>
      <c r="G25" s="50" t="n">
        <f aca="false">Rezultati!BA31</f>
        <v>1724</v>
      </c>
      <c r="H25" s="51" t="n">
        <f aca="false">Rezultati!BD31</f>
        <v>191.555555555556</v>
      </c>
      <c r="I25" s="52" t="n">
        <f aca="false">'Zaudējums Uzvara'!AY31</f>
        <v>5</v>
      </c>
      <c r="J25" s="53" t="n">
        <f aca="false">'Zaudējums Uzvara'!AZ31</f>
        <v>3</v>
      </c>
      <c r="K25" s="53" t="n">
        <f aca="false">'Zaudējums Uzvara'!BA31</f>
        <v>1</v>
      </c>
      <c r="L25" s="47"/>
    </row>
    <row r="26" customFormat="false" ht="20.45" hidden="false" customHeight="true" outlineLevel="0" collapsed="false">
      <c r="B26" s="54" t="n">
        <v>22</v>
      </c>
      <c r="C26" s="55" t="str">
        <f aca="false">Rezultati!A11</f>
        <v>BASK APS</v>
      </c>
      <c r="D26" s="56" t="str">
        <f aca="false">Rezultati!B11</f>
        <v>Gints Aksiks</v>
      </c>
      <c r="E26" s="56" t="s">
        <v>22</v>
      </c>
      <c r="F26" s="56" t="n">
        <f aca="false">Rezultati!BB11</f>
        <v>9</v>
      </c>
      <c r="G26" s="56" t="n">
        <f aca="false">Rezultati!BA11</f>
        <v>1541</v>
      </c>
      <c r="H26" s="57" t="n">
        <f aca="false">Rezultati!BD11</f>
        <v>171.222222222222</v>
      </c>
      <c r="I26" s="58" t="n">
        <f aca="false">'Zaudējums Uzvara'!AY11</f>
        <v>5</v>
      </c>
      <c r="J26" s="59" t="n">
        <f aca="false">'Zaudējums Uzvara'!AZ11</f>
        <v>4</v>
      </c>
      <c r="K26" s="59" t="n">
        <f aca="false">'Zaudējums Uzvara'!BA11</f>
        <v>0</v>
      </c>
      <c r="L26" s="47"/>
    </row>
    <row r="27" customFormat="false" ht="20.45" hidden="false" customHeight="true" outlineLevel="0" collapsed="false">
      <c r="B27" s="54" t="n">
        <v>23</v>
      </c>
      <c r="C27" s="55" t="str">
        <f aca="false">Rezultati!A63</f>
        <v>Returned</v>
      </c>
      <c r="D27" s="56" t="str">
        <f aca="false">Rezultati!B63</f>
        <v>Maksims Aleksejevs</v>
      </c>
      <c r="E27" s="56" t="s">
        <v>22</v>
      </c>
      <c r="F27" s="56" t="n">
        <f aca="false">Rezultati!BB63</f>
        <v>15</v>
      </c>
      <c r="G27" s="56" t="n">
        <f aca="false">Rezultati!BA63</f>
        <v>2490</v>
      </c>
      <c r="H27" s="57" t="n">
        <f aca="false">Rezultati!BD63</f>
        <v>166</v>
      </c>
      <c r="I27" s="58" t="n">
        <f aca="false">'Zaudējums Uzvara'!AY61</f>
        <v>5</v>
      </c>
      <c r="J27" s="59" t="n">
        <f aca="false">'Zaudējums Uzvara'!AZ61</f>
        <v>10</v>
      </c>
      <c r="K27" s="59" t="n">
        <f aca="false">'Zaudējums Uzvara'!BA61</f>
        <v>0</v>
      </c>
      <c r="L27" s="47"/>
    </row>
    <row r="28" customFormat="false" ht="20.45" hidden="false" customHeight="true" outlineLevel="0" collapsed="false">
      <c r="B28" s="54" t="n">
        <v>24</v>
      </c>
      <c r="C28" s="55" t="str">
        <f aca="false">Rezultati!A15</f>
        <v>Ten Pin</v>
      </c>
      <c r="D28" s="56" t="str">
        <f aca="false">Rezultati!B15</f>
        <v>Ints Krievkalns</v>
      </c>
      <c r="E28" s="56" t="s">
        <v>22</v>
      </c>
      <c r="F28" s="56" t="n">
        <f aca="false">Rezultati!BB15</f>
        <v>9</v>
      </c>
      <c r="G28" s="56" t="n">
        <f aca="false">Rezultati!BA15</f>
        <v>1700</v>
      </c>
      <c r="H28" s="57" t="n">
        <f aca="false">Rezultati!BD15</f>
        <v>188.888888888889</v>
      </c>
      <c r="I28" s="58" t="n">
        <f aca="false">'Zaudējums Uzvara'!AY15</f>
        <v>4</v>
      </c>
      <c r="J28" s="59" t="n">
        <f aca="false">'Zaudējums Uzvara'!AZ15</f>
        <v>5</v>
      </c>
      <c r="K28" s="59" t="n">
        <f aca="false">'Zaudējums Uzvara'!BA15</f>
        <v>0</v>
      </c>
      <c r="L28" s="47"/>
    </row>
    <row r="29" customFormat="false" ht="20.45" hidden="false" customHeight="true" outlineLevel="0" collapsed="false">
      <c r="B29" s="54" t="n">
        <v>25</v>
      </c>
      <c r="C29" s="55" t="str">
        <f aca="false">Rezultati!A58</f>
        <v>Liquide Time</v>
      </c>
      <c r="D29" s="56" t="str">
        <f aca="false">Rezultati!B58</f>
        <v>Maksims Gerasimenko</v>
      </c>
      <c r="E29" s="56" t="s">
        <v>22</v>
      </c>
      <c r="F29" s="56" t="n">
        <f aca="false">Rezultati!BB58</f>
        <v>12</v>
      </c>
      <c r="G29" s="56" t="n">
        <f aca="false">Rezultati!BA58</f>
        <v>2228</v>
      </c>
      <c r="H29" s="57" t="n">
        <f aca="false">Rezultati!BD58</f>
        <v>185.666666666667</v>
      </c>
      <c r="I29" s="58" t="n">
        <f aca="false">'Zaudējums Uzvara'!AY56</f>
        <v>4</v>
      </c>
      <c r="J29" s="59" t="n">
        <f aca="false">'Zaudējums Uzvara'!AZ56</f>
        <v>8</v>
      </c>
      <c r="K29" s="59" t="n">
        <f aca="false">'Zaudējums Uzvara'!BA56</f>
        <v>0</v>
      </c>
      <c r="L29" s="47"/>
    </row>
    <row r="30" customFormat="false" ht="20.45" hidden="false" customHeight="true" outlineLevel="0" collapsed="false">
      <c r="B30" s="54" t="n">
        <v>26</v>
      </c>
      <c r="C30" s="55" t="str">
        <f aca="false">Rezultati!A29</f>
        <v>Wolverine</v>
      </c>
      <c r="D30" s="56" t="str">
        <f aca="false">Rezultati!B29</f>
        <v>Sergejs Kiseļovs</v>
      </c>
      <c r="E30" s="56" t="s">
        <v>22</v>
      </c>
      <c r="F30" s="56" t="n">
        <f aca="false">Rezultati!BB29</f>
        <v>9</v>
      </c>
      <c r="G30" s="56" t="n">
        <f aca="false">Rezultati!BA29</f>
        <v>1606</v>
      </c>
      <c r="H30" s="57" t="n">
        <f aca="false">Rezultati!BD29</f>
        <v>178.444444444444</v>
      </c>
      <c r="I30" s="58" t="n">
        <f aca="false">'Zaudējums Uzvara'!AY29</f>
        <v>4</v>
      </c>
      <c r="J30" s="59" t="n">
        <f aca="false">'Zaudējums Uzvara'!AZ29</f>
        <v>5</v>
      </c>
      <c r="K30" s="59" t="n">
        <f aca="false">'Zaudējums Uzvara'!BA29</f>
        <v>0</v>
      </c>
      <c r="L30" s="47"/>
    </row>
    <row r="31" customFormat="false" ht="20.45" hidden="false" customHeight="true" outlineLevel="0" collapsed="false">
      <c r="B31" s="54" t="n">
        <v>27</v>
      </c>
      <c r="C31" s="55" t="str">
        <f aca="false">Rezultati!A41</f>
        <v>Wolfpack</v>
      </c>
      <c r="D31" s="56" t="str">
        <f aca="false">Rezultati!B43</f>
        <v>Deivids Červinskis-Bušs</v>
      </c>
      <c r="E31" s="56" t="s">
        <v>22</v>
      </c>
      <c r="F31" s="56" t="n">
        <f aca="false">Rezultati!BB43</f>
        <v>3</v>
      </c>
      <c r="G31" s="56" t="n">
        <f aca="false">Rezultati!BA43</f>
        <v>620</v>
      </c>
      <c r="H31" s="57" t="n">
        <f aca="false">Rezultati!BD43</f>
        <v>206.666666666667</v>
      </c>
      <c r="I31" s="58" t="n">
        <f aca="false">'Zaudējums Uzvara'!AY41</f>
        <v>3</v>
      </c>
      <c r="J31" s="59" t="n">
        <f aca="false">'Zaudējums Uzvara'!AZ41</f>
        <v>0</v>
      </c>
      <c r="K31" s="59" t="n">
        <f aca="false">'Zaudējums Uzvara'!BA41</f>
        <v>0</v>
      </c>
      <c r="L31" s="47"/>
    </row>
    <row r="32" customFormat="false" ht="20.45" hidden="false" customHeight="true" outlineLevel="0" collapsed="false">
      <c r="B32" s="54" t="n">
        <v>28</v>
      </c>
      <c r="C32" s="55" t="str">
        <f aca="false">Rezultati!A44</f>
        <v>Wolfpack</v>
      </c>
      <c r="D32" s="56" t="str">
        <f aca="false">Rezultati!B40</f>
        <v>Artūrs Zavjalovs</v>
      </c>
      <c r="E32" s="56" t="s">
        <v>22</v>
      </c>
      <c r="F32" s="56" t="n">
        <f aca="false">Rezultati!BB40</f>
        <v>9</v>
      </c>
      <c r="G32" s="56" t="n">
        <f aca="false">Rezultati!BA40</f>
        <v>1709</v>
      </c>
      <c r="H32" s="57" t="n">
        <f aca="false">Rezultati!BD40</f>
        <v>189.888888888889</v>
      </c>
      <c r="I32" s="58" t="n">
        <f aca="false">'Zaudējums Uzvara'!AY38</f>
        <v>3</v>
      </c>
      <c r="J32" s="59" t="n">
        <f aca="false">'Zaudējums Uzvara'!AZ38</f>
        <v>6</v>
      </c>
      <c r="K32" s="59" t="n">
        <f aca="false">'Zaudējums Uzvara'!BA38</f>
        <v>0</v>
      </c>
      <c r="L32" s="47"/>
    </row>
    <row r="33" customFormat="false" ht="21" hidden="false" customHeight="true" outlineLevel="0" collapsed="false">
      <c r="B33" s="54" t="n">
        <v>29</v>
      </c>
      <c r="C33" s="55" t="str">
        <f aca="false">Rezultati!A33</f>
        <v>Wolverine</v>
      </c>
      <c r="D33" s="56" t="str">
        <f aca="false">Rezultati!B33</f>
        <v>Aleksejs Jeļisejevs</v>
      </c>
      <c r="E33" s="56" t="s">
        <v>22</v>
      </c>
      <c r="F33" s="56" t="n">
        <f aca="false">Rezultati!BB33</f>
        <v>6</v>
      </c>
      <c r="G33" s="56" t="n">
        <f aca="false">Rezultati!BA33</f>
        <v>1134</v>
      </c>
      <c r="H33" s="57" t="n">
        <f aca="false">Rezultati!BD33</f>
        <v>189</v>
      </c>
      <c r="I33" s="58" t="n">
        <f aca="false">'Zaudējums Uzvara'!AY32</f>
        <v>3</v>
      </c>
      <c r="J33" s="59" t="n">
        <f aca="false">'Zaudējums Uzvara'!AZ32</f>
        <v>3</v>
      </c>
      <c r="K33" s="59" t="n">
        <f aca="false">'Zaudējums Uzvara'!BA32</f>
        <v>0</v>
      </c>
      <c r="L33" s="47"/>
    </row>
    <row r="34" customFormat="false" ht="21" hidden="false" customHeight="true" outlineLevel="0" collapsed="false">
      <c r="B34" s="54" t="n">
        <v>30</v>
      </c>
      <c r="C34" s="49" t="str">
        <f aca="false">Rezultati!A47</f>
        <v>Wolfpack</v>
      </c>
      <c r="D34" s="50" t="str">
        <f aca="false">Rezultati!B39</f>
        <v>Liāna Ponomarenko</v>
      </c>
      <c r="E34" s="50" t="s">
        <v>23</v>
      </c>
      <c r="F34" s="50" t="n">
        <f aca="false">Rezultati!BB39</f>
        <v>3</v>
      </c>
      <c r="G34" s="50" t="n">
        <f aca="false">Rezultati!BA39</f>
        <v>602</v>
      </c>
      <c r="H34" s="51" t="n">
        <f aca="false">Rezultati!BD39</f>
        <v>200.666666666667</v>
      </c>
      <c r="I34" s="52" t="n">
        <f aca="false">'Zaudējums Uzvara'!AY37</f>
        <v>2</v>
      </c>
      <c r="J34" s="53" t="n">
        <f aca="false">'Zaudējums Uzvara'!AZ37</f>
        <v>1</v>
      </c>
      <c r="K34" s="53" t="n">
        <f aca="false">'Zaudējums Uzvara'!BA37</f>
        <v>0</v>
      </c>
      <c r="L34" s="47"/>
    </row>
    <row r="35" customFormat="false" ht="21" hidden="false" customHeight="true" outlineLevel="0" collapsed="false">
      <c r="B35" s="54" t="n">
        <v>31</v>
      </c>
      <c r="C35" s="55" t="str">
        <f aca="false">Rezultati!A40</f>
        <v>Wolfpack</v>
      </c>
      <c r="D35" s="56" t="str">
        <f aca="false">Rezultati!B41</f>
        <v>Sergejs Kiseļovs</v>
      </c>
      <c r="E35" s="56" t="s">
        <v>22</v>
      </c>
      <c r="F35" s="56" t="n">
        <f aca="false">Rezultati!BB41</f>
        <v>3</v>
      </c>
      <c r="G35" s="56" t="n">
        <f aca="false">Rezultati!BA41</f>
        <v>593</v>
      </c>
      <c r="H35" s="57" t="n">
        <f aca="false">Rezultati!BD41</f>
        <v>197.666666666667</v>
      </c>
      <c r="I35" s="58" t="n">
        <f aca="false">'Zaudējums Uzvara'!AY39</f>
        <v>2</v>
      </c>
      <c r="J35" s="59" t="n">
        <f aca="false">'Zaudējums Uzvara'!AZ39</f>
        <v>1</v>
      </c>
      <c r="K35" s="59" t="n">
        <f aca="false">'Zaudējums Uzvara'!BA39</f>
        <v>0</v>
      </c>
      <c r="L35" s="47"/>
    </row>
    <row r="36" customFormat="false" ht="21" hidden="false" customHeight="true" outlineLevel="0" collapsed="false">
      <c r="B36" s="54" t="n">
        <v>32</v>
      </c>
      <c r="C36" s="55" t="str">
        <f aca="false">Rezultati!A53</f>
        <v>RR Dziednieks</v>
      </c>
      <c r="D36" s="56" t="str">
        <f aca="false">Rezultati!B53</f>
        <v>Arvils Sproģis</v>
      </c>
      <c r="E36" s="56" t="s">
        <v>22</v>
      </c>
      <c r="F36" s="56" t="n">
        <f aca="false">Rezultati!BB53</f>
        <v>6</v>
      </c>
      <c r="G36" s="56" t="n">
        <f aca="false">Rezultati!BA53</f>
        <v>1113</v>
      </c>
      <c r="H36" s="57" t="n">
        <f aca="false">Rezultati!BD53</f>
        <v>185.5</v>
      </c>
      <c r="I36" s="58" t="n">
        <f aca="false">'Zaudējums Uzvara'!AY51</f>
        <v>2</v>
      </c>
      <c r="J36" s="59" t="n">
        <f aca="false">'Zaudējums Uzvara'!AZ51</f>
        <v>4</v>
      </c>
      <c r="K36" s="59" t="n">
        <f aca="false">'Zaudējums Uzvara'!BA51</f>
        <v>0</v>
      </c>
      <c r="L36" s="47"/>
    </row>
    <row r="37" customFormat="false" ht="21" hidden="false" customHeight="true" outlineLevel="0" collapsed="false">
      <c r="B37" s="54" t="n">
        <v>33</v>
      </c>
      <c r="C37" s="55" t="str">
        <f aca="false">Rezultati!A36</f>
        <v>Wolverine</v>
      </c>
      <c r="D37" s="56" t="str">
        <f aca="false">Rezultati!B36</f>
        <v>Miks Kļavsons</v>
      </c>
      <c r="E37" s="56" t="s">
        <v>22</v>
      </c>
      <c r="F37" s="56" t="n">
        <f aca="false">Rezultati!BB36</f>
        <v>3</v>
      </c>
      <c r="G37" s="56" t="n">
        <f aca="false">Rezultati!BA36</f>
        <v>542</v>
      </c>
      <c r="H37" s="57" t="n">
        <f aca="false">Rezultati!BD36</f>
        <v>180.666666666667</v>
      </c>
      <c r="I37" s="58" t="n">
        <f aca="false">'Zaudējums Uzvara'!AY36</f>
        <v>2</v>
      </c>
      <c r="J37" s="59" t="n">
        <f aca="false">'Zaudējums Uzvara'!AZ36</f>
        <v>1</v>
      </c>
      <c r="K37" s="59" t="n">
        <f aca="false">'Zaudējums Uzvara'!BA36</f>
        <v>0</v>
      </c>
      <c r="L37" s="47"/>
    </row>
    <row r="38" customFormat="false" ht="21" hidden="false" customHeight="true" outlineLevel="0" collapsed="false">
      <c r="B38" s="54" t="n">
        <v>34</v>
      </c>
      <c r="C38" s="55" t="str">
        <f aca="false">Rezultati!A32</f>
        <v>Wolverine</v>
      </c>
      <c r="D38" s="56" t="str">
        <f aca="false">Rezultati!B32</f>
        <v>Artūrs Zavjalovs</v>
      </c>
      <c r="E38" s="56" t="s">
        <v>22</v>
      </c>
      <c r="F38" s="56" t="n">
        <f aca="false">Rezultati!BB32</f>
        <v>3</v>
      </c>
      <c r="G38" s="56" t="n">
        <f aca="false">Rezultati!BA32</f>
        <v>615</v>
      </c>
      <c r="H38" s="57" t="n">
        <f aca="false">Rezultati!BD32</f>
        <v>205</v>
      </c>
      <c r="I38" s="58" t="n">
        <f aca="false">'Zaudējums Uzvara'!AY35</f>
        <v>1</v>
      </c>
      <c r="J38" s="64" t="n">
        <f aca="false">'Zaudējums Uzvara'!AZ35</f>
        <v>2</v>
      </c>
      <c r="K38" s="64" t="n">
        <f aca="false">'Zaudējums Uzvara'!BA35</f>
        <v>0</v>
      </c>
      <c r="L38" s="47"/>
    </row>
    <row r="39" customFormat="false" ht="19.9" hidden="false" customHeight="true" outlineLevel="0" collapsed="false">
      <c r="B39" s="54" t="n">
        <v>35</v>
      </c>
      <c r="C39" s="55" t="str">
        <f aca="false">Rezultati!A25</f>
        <v>Jaunie Buki</v>
      </c>
      <c r="D39" s="56" t="str">
        <f aca="false">Rezultati!B25</f>
        <v>Arvīds Ermans</v>
      </c>
      <c r="E39" s="56" t="s">
        <v>22</v>
      </c>
      <c r="F39" s="56" t="n">
        <f aca="false">Rezultati!BB25</f>
        <v>3</v>
      </c>
      <c r="G39" s="56" t="n">
        <f aca="false">Rezultati!BA25</f>
        <v>571</v>
      </c>
      <c r="H39" s="57" t="n">
        <f aca="false">Rezultati!BD25</f>
        <v>190.333333333333</v>
      </c>
      <c r="I39" s="58" t="n">
        <f aca="false">'Zaudējums Uzvara'!AY25</f>
        <v>1</v>
      </c>
      <c r="J39" s="59" t="n">
        <f aca="false">'Zaudējums Uzvara'!AZ25</f>
        <v>2</v>
      </c>
      <c r="K39" s="59" t="n">
        <f aca="false">'Zaudējums Uzvara'!BA25</f>
        <v>0</v>
      </c>
      <c r="L39" s="47"/>
    </row>
    <row r="40" customFormat="false" ht="19.9" hidden="false" customHeight="true" outlineLevel="0" collapsed="false">
      <c r="B40" s="54" t="n">
        <v>36</v>
      </c>
      <c r="C40" s="55" t="str">
        <f aca="false">Rezultati!A22</f>
        <v>Jaunie Buki</v>
      </c>
      <c r="D40" s="56" t="str">
        <f aca="false">Rezultati!B22</f>
        <v>Mārtiņš Vilnis</v>
      </c>
      <c r="E40" s="56" t="s">
        <v>22</v>
      </c>
      <c r="F40" s="56" t="n">
        <f aca="false">Rezultati!BB22</f>
        <v>9</v>
      </c>
      <c r="G40" s="56" t="n">
        <f aca="false">Rezultati!BA22</f>
        <v>1624</v>
      </c>
      <c r="H40" s="57" t="n">
        <f aca="false">Rezultati!BD22</f>
        <v>180.444444444444</v>
      </c>
      <c r="I40" s="58" t="n">
        <f aca="false">'Zaudējums Uzvara'!AY22</f>
        <v>1</v>
      </c>
      <c r="J40" s="59" t="n">
        <f aca="false">'Zaudējums Uzvara'!AZ22</f>
        <v>8</v>
      </c>
      <c r="K40" s="59" t="n">
        <f aca="false">'Zaudējums Uzvara'!BA22</f>
        <v>0</v>
      </c>
      <c r="L40" s="47"/>
    </row>
    <row r="41" customFormat="false" ht="19.9" hidden="false" customHeight="true" outlineLevel="0" collapsed="false">
      <c r="B41" s="54" t="n">
        <v>37</v>
      </c>
      <c r="C41" s="55" t="str">
        <f aca="false">Rezultati!A7</f>
        <v>BASK APS</v>
      </c>
      <c r="D41" s="56" t="str">
        <f aca="false">Rezultati!B7</f>
        <v>Sergejs Ļeonovs</v>
      </c>
      <c r="E41" s="56" t="s">
        <v>22</v>
      </c>
      <c r="F41" s="56" t="n">
        <f aca="false">Rezultati!BB7</f>
        <v>6</v>
      </c>
      <c r="G41" s="56" t="n">
        <f aca="false">Rezultati!BA7</f>
        <v>1107</v>
      </c>
      <c r="H41" s="57" t="n">
        <f aca="false">Rezultati!BD7</f>
        <v>184.5</v>
      </c>
      <c r="I41" s="58" t="n">
        <f aca="false">'Zaudējums Uzvara'!AY7</f>
        <v>0</v>
      </c>
      <c r="J41" s="59" t="n">
        <f aca="false">'Zaudējums Uzvara'!AZ7</f>
        <v>6</v>
      </c>
      <c r="K41" s="59" t="n">
        <f aca="false">'Zaudējums Uzvara'!BA7</f>
        <v>0</v>
      </c>
      <c r="L41" s="47"/>
    </row>
    <row r="42" customFormat="false" ht="20.85" hidden="false" customHeight="true" outlineLevel="0" collapsed="false">
      <c r="B42" s="54" t="n">
        <v>38</v>
      </c>
      <c r="C42" s="55" t="str">
        <f aca="false">Rezultati!BE4</f>
        <v>BASK APS</v>
      </c>
      <c r="D42" s="56" t="str">
        <f aca="false">Rezultati!BF10</f>
        <v>Igors Plade</v>
      </c>
      <c r="E42" s="56" t="s">
        <v>22</v>
      </c>
      <c r="F42" s="56" t="n">
        <f aca="false">Rezultati!BB10</f>
        <v>3</v>
      </c>
      <c r="G42" s="56" t="n">
        <f aca="false">Rezultati!BA10</f>
        <v>525</v>
      </c>
      <c r="H42" s="57" t="n">
        <f aca="false">Rezultati!BD10</f>
        <v>175</v>
      </c>
      <c r="I42" s="58" t="n">
        <f aca="false">'Zaudējums Uzvara'!AY10</f>
        <v>0</v>
      </c>
      <c r="J42" s="59" t="n">
        <f aca="false">'Zaudējums Uzvara'!AZ10</f>
        <v>3</v>
      </c>
      <c r="K42" s="59" t="n">
        <f aca="false">'Zaudējums Uzvara'!BA10</f>
        <v>0</v>
      </c>
      <c r="L42" s="47"/>
    </row>
    <row r="43" customFormat="false" ht="20.85" hidden="false" customHeight="true" outlineLevel="0" collapsed="false">
      <c r="B43" s="54" t="n">
        <v>39</v>
      </c>
      <c r="C43" s="55" t="str">
        <f aca="false">Rezultati!A46</f>
        <v>Wolfpack</v>
      </c>
      <c r="D43" s="56" t="str">
        <f aca="false">Rezultati!B46</f>
        <v>Aleksandrs Ručevics</v>
      </c>
      <c r="E43" s="56" t="s">
        <v>22</v>
      </c>
      <c r="F43" s="56" t="n">
        <f aca="false">Rezultati!BB46</f>
        <v>3</v>
      </c>
      <c r="G43" s="56" t="n">
        <f aca="false">Rezultati!BA46</f>
        <v>521</v>
      </c>
      <c r="H43" s="57" t="n">
        <f aca="false">Rezultati!BD46</f>
        <v>173.666666666667</v>
      </c>
      <c r="I43" s="58" t="n">
        <f aca="false">'Zaudējums Uzvara'!AY43</f>
        <v>0</v>
      </c>
      <c r="J43" s="64" t="n">
        <f aca="false">'Zaudējums Uzvara'!AZ43</f>
        <v>3</v>
      </c>
      <c r="K43" s="64" t="n">
        <f aca="false">'Zaudējums Uzvara'!BA43</f>
        <v>0</v>
      </c>
      <c r="L43" s="47"/>
    </row>
    <row r="44" customFormat="false" ht="18.9" hidden="false" customHeight="true" outlineLevel="0" collapsed="false">
      <c r="B44" s="54" t="n">
        <v>40</v>
      </c>
      <c r="C44" s="55" t="str">
        <f aca="false">Rezultati!A37</f>
        <v>Wolverine</v>
      </c>
      <c r="D44" s="56" t="str">
        <f aca="false">Rezultati!B37</f>
        <v>Kirills Kaverzņevs</v>
      </c>
      <c r="E44" s="56" t="s">
        <v>22</v>
      </c>
      <c r="F44" s="56" t="n">
        <f aca="false">Rezultati!BB37</f>
        <v>3</v>
      </c>
      <c r="G44" s="56" t="n">
        <f aca="false">Rezultati!BA37</f>
        <v>514</v>
      </c>
      <c r="H44" s="57" t="n">
        <f aca="false">Rezultati!BD37</f>
        <v>171.333333333333</v>
      </c>
      <c r="I44" s="58" t="n">
        <f aca="false">'Zaudējums Uzvara'!AY33</f>
        <v>0</v>
      </c>
      <c r="J44" s="59" t="n">
        <f aca="false">'Zaudējums Uzvara'!AZ33</f>
        <v>3</v>
      </c>
      <c r="K44" s="59" t="n">
        <f aca="false">'Zaudējums Uzvara'!BA33</f>
        <v>0</v>
      </c>
      <c r="L44" s="47"/>
    </row>
    <row r="45" customFormat="false" ht="18.9" hidden="false" customHeight="true" outlineLevel="0" collapsed="false">
      <c r="B45" s="54" t="n">
        <v>41</v>
      </c>
      <c r="C45" s="55" t="str">
        <f aca="false">Rezultati!A48</f>
        <v>RR Dziednieks</v>
      </c>
      <c r="D45" s="56" t="str">
        <f aca="false">Rezultati!B48</f>
        <v>Tomass Dārziņš</v>
      </c>
      <c r="E45" s="56" t="s">
        <v>22</v>
      </c>
      <c r="F45" s="56" t="n">
        <f aca="false">Rezultati!BB48</f>
        <v>3</v>
      </c>
      <c r="G45" s="56" t="n">
        <f aca="false">Rezultati!BA48</f>
        <v>499</v>
      </c>
      <c r="H45" s="57" t="n">
        <f aca="false">Rezultati!BD48</f>
        <v>166.333333333333</v>
      </c>
      <c r="I45" s="58" t="n">
        <f aca="false">'Zaudējums Uzvara'!AY46</f>
        <v>0</v>
      </c>
      <c r="J45" s="59" t="n">
        <f aca="false">'Zaudējums Uzvara'!AZ46</f>
        <v>3</v>
      </c>
      <c r="K45" s="59" t="n">
        <f aca="false">'Zaudējums Uzvara'!BA46</f>
        <v>0</v>
      </c>
      <c r="L45" s="47"/>
    </row>
    <row r="46" customFormat="false" ht="18.9" hidden="false" customHeight="true" outlineLevel="0" collapsed="false">
      <c r="B46" s="54" t="n">
        <v>42</v>
      </c>
      <c r="C46" s="55" t="str">
        <f aca="false">Rezultati!A30</f>
        <v>Wolverine</v>
      </c>
      <c r="D46" s="56" t="str">
        <f aca="false">Rezultati!B30</f>
        <v>Dmitrijs Dumcevs</v>
      </c>
      <c r="E46" s="56" t="s">
        <v>22</v>
      </c>
      <c r="F46" s="56" t="n">
        <f aca="false">Rezultati!BB30</f>
        <v>3</v>
      </c>
      <c r="G46" s="56" t="n">
        <f aca="false">Rezultati!BA30</f>
        <v>429</v>
      </c>
      <c r="H46" s="57" t="n">
        <f aca="false">Rezultati!BD30</f>
        <v>143</v>
      </c>
      <c r="I46" s="58" t="n">
        <f aca="false">'Zaudējums Uzvara'!AY30</f>
        <v>0</v>
      </c>
      <c r="J46" s="59" t="n">
        <f aca="false">'Zaudējums Uzvara'!AZ30</f>
        <v>3</v>
      </c>
      <c r="K46" s="59" t="n">
        <f aca="false">'Zaudējums Uzvara'!BA30</f>
        <v>0</v>
      </c>
      <c r="L46" s="47"/>
    </row>
    <row r="47" customFormat="false" ht="17.35" hidden="true" customHeight="false" outlineLevel="0" collapsed="false">
      <c r="B47" s="54"/>
      <c r="L47" s="47"/>
    </row>
    <row r="48" customFormat="false" ht="17.35" hidden="true" customHeight="false" outlineLevel="0" collapsed="false">
      <c r="B48" s="54"/>
      <c r="C48" s="55" t="str">
        <f aca="false">Rezultati!A5</f>
        <v>BASK APS</v>
      </c>
      <c r="D48" s="56" t="str">
        <f aca="false">Rezultati!B5</f>
        <v>Edmunds Jansons</v>
      </c>
      <c r="E48" s="56" t="s">
        <v>22</v>
      </c>
      <c r="F48" s="56" t="n">
        <f aca="false">Rezultati!BB5</f>
        <v>0</v>
      </c>
      <c r="G48" s="56" t="n">
        <f aca="false">Rezultati!BA5</f>
        <v>0</v>
      </c>
      <c r="H48" s="57" t="e">
        <f aca="false">Rezultati!BD5</f>
        <v>#DIV/0!</v>
      </c>
      <c r="I48" s="58" t="n">
        <f aca="false">'Zaudējums Uzvara'!AY5</f>
        <v>0</v>
      </c>
      <c r="J48" s="59" t="n">
        <f aca="false">'Zaudējums Uzvara'!AZ5</f>
        <v>0</v>
      </c>
      <c r="K48" s="59" t="n">
        <f aca="false">'Zaudējums Uzvara'!BA5</f>
        <v>0</v>
      </c>
      <c r="L48" s="47"/>
    </row>
    <row r="49" customFormat="false" ht="17.35" hidden="true" customHeight="false" outlineLevel="0" collapsed="false">
      <c r="B49" s="65"/>
      <c r="C49" s="55" t="str">
        <f aca="false">Rezultati!A6</f>
        <v>BASK APS</v>
      </c>
      <c r="D49" s="56" t="str">
        <f aca="false">Rezultati!B6</f>
        <v>Jānis Dzalbs</v>
      </c>
      <c r="E49" s="56" t="s">
        <v>22</v>
      </c>
      <c r="F49" s="56" t="n">
        <f aca="false">Rezultati!BB6</f>
        <v>0</v>
      </c>
      <c r="G49" s="56" t="n">
        <f aca="false">Rezultati!BA6</f>
        <v>0</v>
      </c>
      <c r="H49" s="57" t="e">
        <f aca="false">Rezultati!BD6</f>
        <v>#DIV/0!</v>
      </c>
      <c r="I49" s="58" t="n">
        <f aca="false">'Zaudējums Uzvara'!AY6</f>
        <v>0</v>
      </c>
      <c r="J49" s="59" t="n">
        <f aca="false">'Zaudējums Uzvara'!AZ6</f>
        <v>0</v>
      </c>
      <c r="K49" s="59" t="n">
        <f aca="false">'Zaudējums Uzvara'!BA6</f>
        <v>0</v>
      </c>
      <c r="L49" s="47"/>
      <c r="M49" s="47"/>
    </row>
    <row r="50" customFormat="false" ht="17.35" hidden="true" customHeight="false" outlineLevel="0" collapsed="false">
      <c r="B50" s="65"/>
      <c r="C50" s="55" t="str">
        <f aca="false">Rezultati!A64</f>
        <v>Returned</v>
      </c>
      <c r="D50" s="56" t="n">
        <f aca="false">Rezultati!B64</f>
        <v>0</v>
      </c>
      <c r="E50" s="56"/>
      <c r="F50" s="56" t="n">
        <f aca="false">Rezultati!BB64</f>
        <v>0</v>
      </c>
      <c r="G50" s="56" t="n">
        <f aca="false">Rezultati!BA64</f>
        <v>0</v>
      </c>
      <c r="H50" s="57" t="e">
        <f aca="false">Rezultati!BD64</f>
        <v>#DIV/0!</v>
      </c>
      <c r="I50" s="59" t="n">
        <f aca="false">B44+F50</f>
        <v>40</v>
      </c>
      <c r="J50" s="59" t="e">
        <f aca="false">G50+C50</f>
        <v>#VALUE!</v>
      </c>
      <c r="K50" s="57" t="e">
        <f aca="false">J50/I50-8</f>
        <v>#VALUE!</v>
      </c>
      <c r="L50" s="47"/>
      <c r="M50" s="47"/>
    </row>
    <row r="51" customFormat="false" ht="17.35" hidden="true" customHeight="false" outlineLevel="0" collapsed="false">
      <c r="B51" s="65"/>
      <c r="C51" s="55" t="str">
        <f aca="false">Rezultati!A57</f>
        <v>Liquide Time</v>
      </c>
      <c r="D51" s="56" t="n">
        <f aca="false">Rezultati!B57</f>
        <v>0</v>
      </c>
      <c r="E51" s="56"/>
      <c r="F51" s="56" t="n">
        <f aca="false">Rezultati!BB57</f>
        <v>0</v>
      </c>
      <c r="G51" s="56" t="n">
        <f aca="false">Rezultati!BA57</f>
        <v>0</v>
      </c>
      <c r="H51" s="57" t="e">
        <f aca="false">Rezultati!BD57</f>
        <v>#DIV/0!</v>
      </c>
      <c r="I51" s="59" t="n">
        <f aca="false">B45+F51</f>
        <v>41</v>
      </c>
      <c r="J51" s="59" t="e">
        <f aca="false">G51+C51</f>
        <v>#VALUE!</v>
      </c>
      <c r="K51" s="57" t="e">
        <f aca="false">J51/I51-8</f>
        <v>#VALUE!</v>
      </c>
      <c r="L51" s="47"/>
      <c r="M51" s="47"/>
    </row>
    <row r="52" customFormat="false" ht="17.35" hidden="true" customHeight="false" outlineLevel="0" collapsed="false">
      <c r="B52" s="65"/>
      <c r="C52" s="55" t="str">
        <f aca="false">Rezultati!A52</f>
        <v>RR Dziednieks</v>
      </c>
      <c r="D52" s="56" t="str">
        <f aca="false">Rezultati!B52</f>
        <v>Dmitrijs Maščenko</v>
      </c>
      <c r="E52" s="56"/>
      <c r="F52" s="56" t="n">
        <f aca="false">Rezultati!BB52</f>
        <v>0</v>
      </c>
      <c r="G52" s="56" t="n">
        <f aca="false">Rezultati!BA52</f>
        <v>0</v>
      </c>
      <c r="H52" s="57" t="e">
        <f aca="false">Rezultati!BD52</f>
        <v>#DIV/0!</v>
      </c>
      <c r="I52" s="59" t="n">
        <f aca="false">B48+F52</f>
        <v>0</v>
      </c>
      <c r="J52" s="59" t="e">
        <f aca="false">G52+C52</f>
        <v>#VALUE!</v>
      </c>
      <c r="K52" s="57" t="e">
        <f aca="false">J52/I52</f>
        <v>#VALUE!</v>
      </c>
      <c r="L52" s="47"/>
      <c r="M52" s="47"/>
    </row>
    <row r="53" customFormat="false" ht="17.35" hidden="true" customHeight="false" outlineLevel="0" collapsed="false">
      <c r="B53" s="65"/>
      <c r="C53" s="55" t="str">
        <f aca="false">Rezultati!A43</f>
        <v>Wolfpack</v>
      </c>
      <c r="D53" s="56" t="str">
        <f aca="false">Rezultati!B47</f>
        <v>aklais rezultāts</v>
      </c>
      <c r="E53" s="56"/>
      <c r="F53" s="56" t="n">
        <f aca="false">Rezultati!BB47</f>
        <v>3</v>
      </c>
      <c r="G53" s="56" t="n">
        <f aca="false">Rezultati!BA47</f>
        <v>618</v>
      </c>
      <c r="H53" s="57" t="n">
        <f aca="false">Rezultati!BD47</f>
        <v>206</v>
      </c>
      <c r="I53" s="59" t="e">
        <f aca="false">F53+B51+#REF!</f>
        <v>#REF!</v>
      </c>
      <c r="J53" s="59" t="e">
        <f aca="false">#REF!+C53+G53</f>
        <v>#REF!</v>
      </c>
      <c r="K53" s="57" t="e">
        <f aca="false">J53/I53</f>
        <v>#REF!</v>
      </c>
      <c r="L53" s="47"/>
      <c r="M53" s="47"/>
    </row>
    <row r="54" customFormat="false" ht="17.35" hidden="true" customHeight="false" outlineLevel="0" collapsed="false">
      <c r="B54" s="65"/>
      <c r="C54" s="55" t="str">
        <f aca="false">Rezultati!A62</f>
        <v>Returned</v>
      </c>
      <c r="D54" s="56" t="n">
        <f aca="false">Rezultati!B62</f>
        <v>0</v>
      </c>
      <c r="E54" s="56"/>
      <c r="F54" s="56" t="n">
        <f aca="false">Rezultati!BB62</f>
        <v>0</v>
      </c>
      <c r="G54" s="56" t="n">
        <f aca="false">Rezultati!BA62</f>
        <v>0</v>
      </c>
      <c r="H54" s="57" t="e">
        <f aca="false">Rezultati!BD62</f>
        <v>#DIV/0!</v>
      </c>
      <c r="I54" s="59" t="n">
        <f aca="false">B52+F54</f>
        <v>0</v>
      </c>
      <c r="J54" s="59" t="e">
        <f aca="false">G54+C54</f>
        <v>#VALUE!</v>
      </c>
      <c r="K54" s="57" t="e">
        <f aca="false">J54/I54-8</f>
        <v>#VALUE!</v>
      </c>
      <c r="L54" s="47"/>
      <c r="M54" s="47"/>
    </row>
    <row r="55" customFormat="false" ht="17.35" hidden="true" customHeight="false" outlineLevel="0" collapsed="false">
      <c r="B55" s="65"/>
      <c r="C55" s="55" t="str">
        <f aca="false">Rezultati!A14</f>
        <v>BASK APS</v>
      </c>
      <c r="D55" s="56" t="n">
        <f aca="false">Rezultati!B14</f>
        <v>0</v>
      </c>
      <c r="E55" s="56"/>
      <c r="F55" s="56" t="n">
        <f aca="false">Rezultati!BB14</f>
        <v>0</v>
      </c>
      <c r="G55" s="56" t="n">
        <f aca="false">Rezultati!BA14</f>
        <v>0</v>
      </c>
      <c r="H55" s="57" t="e">
        <f aca="false">Rezultati!BD14</f>
        <v>#DIV/0!</v>
      </c>
      <c r="I55" s="59" t="e">
        <f aca="false">F55+B53+#REF!</f>
        <v>#REF!</v>
      </c>
      <c r="J55" s="59" t="e">
        <f aca="false">#REF!+C55+G55</f>
        <v>#REF!</v>
      </c>
      <c r="K55" s="57" t="n">
        <f aca="false">J38/I38</f>
        <v>2</v>
      </c>
      <c r="L55" s="47"/>
      <c r="M55" s="47"/>
    </row>
    <row r="56" customFormat="false" ht="17.35" hidden="true" customHeight="false" outlineLevel="0" collapsed="false">
      <c r="B56" s="65"/>
      <c r="C56" s="55" t="str">
        <f aca="false">Rezultati!A13</f>
        <v>BASK APS</v>
      </c>
      <c r="D56" s="56" t="n">
        <f aca="false">Rezultati!B13</f>
        <v>0</v>
      </c>
      <c r="E56" s="56"/>
      <c r="F56" s="56" t="n">
        <f aca="false">Rezultati!BB13</f>
        <v>0</v>
      </c>
      <c r="G56" s="56" t="n">
        <f aca="false">Rezultati!BA13</f>
        <v>0</v>
      </c>
      <c r="H56" s="57" t="e">
        <f aca="false">Rezultati!BD13-8</f>
        <v>#DIV/0!</v>
      </c>
      <c r="I56" s="59" t="e">
        <f aca="false">F56+B54+#REF!</f>
        <v>#REF!</v>
      </c>
      <c r="J56" s="59" t="e">
        <f aca="false">(#REF!+C56+G56)-((#REF!*8)+(B54*8)+(F56*8))</f>
        <v>#REF!</v>
      </c>
      <c r="K56" s="57" t="e">
        <f aca="false">((#REF!+C56+G56)/(#REF!+B54+F56))-8</f>
        <v>#REF!</v>
      </c>
      <c r="L56" s="47"/>
      <c r="M56" s="47"/>
    </row>
    <row r="57" customFormat="false" ht="16.15" hidden="true" customHeight="false" outlineLevel="0" collapsed="false">
      <c r="B57" s="65"/>
      <c r="L57" s="47"/>
      <c r="M57" s="47"/>
    </row>
    <row r="58" customFormat="false" ht="17.35" hidden="true" customHeight="false" outlineLevel="0" collapsed="false">
      <c r="B58" s="65"/>
      <c r="C58" s="55" t="str">
        <f aca="false">Rezultati!A34</f>
        <v>Wolverine</v>
      </c>
      <c r="D58" s="56" t="str">
        <f aca="false">Rezultati!B34</f>
        <v>pieaicinātais spēlētājs</v>
      </c>
      <c r="E58" s="56"/>
      <c r="F58" s="56" t="n">
        <f aca="false">Rezultati!BB34</f>
        <v>9</v>
      </c>
      <c r="G58" s="56" t="n">
        <f aca="false">Rezultati!BA34</f>
        <v>1647</v>
      </c>
      <c r="H58" s="57" t="n">
        <f aca="false">Rezultati!BD34</f>
        <v>183</v>
      </c>
      <c r="I58" s="59" t="e">
        <f aca="false">F58+B58+#REF!</f>
        <v>#REF!</v>
      </c>
      <c r="J58" s="59" t="e">
        <f aca="false">#REF!+C58+G58</f>
        <v>#REF!</v>
      </c>
      <c r="K58" s="57" t="e">
        <f aca="false">J58/I58</f>
        <v>#REF!</v>
      </c>
      <c r="L58" s="47"/>
      <c r="M58" s="47"/>
    </row>
    <row r="59" customFormat="false" ht="16.15" hidden="true" customHeight="false" outlineLevel="0" collapsed="false">
      <c r="B59" s="65" t="n">
        <v>33</v>
      </c>
      <c r="L59" s="47"/>
    </row>
    <row r="60" customFormat="false" ht="17.35" hidden="true" customHeight="false" outlineLevel="0" collapsed="false">
      <c r="B60" s="65" t="n">
        <v>34</v>
      </c>
      <c r="C60" s="55" t="str">
        <f aca="false">Rezultati!A20</f>
        <v>Ten Pin</v>
      </c>
      <c r="D60" s="56" t="n">
        <f aca="false">Rezultati!B20</f>
        <v>0</v>
      </c>
      <c r="E60" s="56"/>
      <c r="F60" s="56" t="n">
        <f aca="false">Rezultati!BB20</f>
        <v>0</v>
      </c>
      <c r="G60" s="56" t="n">
        <f aca="false">Rezultati!BA20</f>
        <v>0</v>
      </c>
      <c r="H60" s="57" t="e">
        <f aca="false">Rezultati!BD20</f>
        <v>#DIV/0!</v>
      </c>
      <c r="I60" s="59" t="e">
        <f aca="false">F60+B60+F60+#REF!</f>
        <v>#REF!</v>
      </c>
      <c r="J60" s="59" t="e">
        <f aca="false">G60+C60+G60+#REF!</f>
        <v>#VALUE!</v>
      </c>
      <c r="K60" s="57" t="e">
        <f aca="false">J60/I60</f>
        <v>#VALUE!</v>
      </c>
      <c r="L60" s="47"/>
    </row>
    <row r="61" customFormat="false" ht="17.35" hidden="true" customHeight="false" outlineLevel="0" collapsed="false">
      <c r="B61" s="65" t="n">
        <v>35</v>
      </c>
      <c r="C61" s="55" t="str">
        <f aca="false">Rezultati!A21</f>
        <v>Ten Pin</v>
      </c>
      <c r="D61" s="56" t="n">
        <f aca="false">Rezultati!B21</f>
        <v>0</v>
      </c>
      <c r="E61" s="56"/>
      <c r="F61" s="56" t="n">
        <f aca="false">Rezultati!BB21</f>
        <v>0</v>
      </c>
      <c r="G61" s="56" t="n">
        <f aca="false">Rezultati!BA21</f>
        <v>0</v>
      </c>
      <c r="H61" s="57" t="e">
        <f aca="false">Rezultati!BD21</f>
        <v>#DIV/0!</v>
      </c>
      <c r="I61" s="59" t="e">
        <f aca="false">F61+B61+F61+#REF!</f>
        <v>#REF!</v>
      </c>
      <c r="J61" s="59" t="e">
        <f aca="false">G61+C61+G61+#REF!</f>
        <v>#VALUE!</v>
      </c>
      <c r="K61" s="57" t="e">
        <f aca="false">J61/I61</f>
        <v>#VALUE!</v>
      </c>
      <c r="L61" s="47"/>
    </row>
    <row r="62" customFormat="false" ht="16.15" hidden="true" customHeight="false" outlineLevel="0" collapsed="false">
      <c r="B62" s="65" t="n">
        <v>36</v>
      </c>
      <c r="L62" s="47"/>
    </row>
    <row r="63" customFormat="false" ht="17.35" hidden="true" customHeight="false" outlineLevel="0" collapsed="false">
      <c r="B63" s="65" t="n">
        <v>37</v>
      </c>
      <c r="C63" s="55" t="str">
        <f aca="false">Rezultati!A26</f>
        <v>Jaunie Buki</v>
      </c>
      <c r="D63" s="56" t="str">
        <f aca="false">Rezultati!B26</f>
        <v>pieaicinātais spēlētājs</v>
      </c>
      <c r="E63" s="56"/>
      <c r="F63" s="56" t="n">
        <f aca="false">Rezultati!BB26</f>
        <v>3</v>
      </c>
      <c r="G63" s="56" t="n">
        <f aca="false">Rezultati!BA26</f>
        <v>523</v>
      </c>
      <c r="H63" s="57" t="n">
        <f aca="false">Rezultati!BD26</f>
        <v>174.333333333333</v>
      </c>
      <c r="I63" s="59" t="e">
        <f aca="false">F63+B63+F63+#REF!</f>
        <v>#REF!</v>
      </c>
      <c r="J63" s="59" t="e">
        <f aca="false">G63+C63+G63+#REF!</f>
        <v>#VALUE!</v>
      </c>
      <c r="K63" s="57" t="e">
        <f aca="false">J63/I63</f>
        <v>#VALUE!</v>
      </c>
      <c r="L63" s="47"/>
    </row>
    <row r="64" customFormat="false" ht="16.15" hidden="true" customHeight="false" outlineLevel="0" collapsed="false">
      <c r="B64" s="65" t="n">
        <v>38</v>
      </c>
      <c r="L64" s="47"/>
    </row>
    <row r="65" customFormat="false" ht="17.35" hidden="true" customHeight="false" outlineLevel="0" collapsed="false">
      <c r="B65" s="65" t="n">
        <v>39</v>
      </c>
      <c r="C65" s="55" t="str">
        <f aca="false">Rezultati!A28</f>
        <v>Jaunie Buki</v>
      </c>
      <c r="D65" s="56" t="n">
        <f aca="false">Rezultati!B28</f>
        <v>0</v>
      </c>
      <c r="E65" s="56"/>
      <c r="F65" s="56" t="n">
        <f aca="false">Rezultati!BB28</f>
        <v>0</v>
      </c>
      <c r="G65" s="56" t="n">
        <f aca="false">Rezultati!BA28</f>
        <v>0</v>
      </c>
      <c r="H65" s="57" t="e">
        <f aca="false">Rezultati!BD28</f>
        <v>#DIV/0!</v>
      </c>
      <c r="I65" s="59" t="e">
        <f aca="false">F65+B65+F65+#REF!</f>
        <v>#REF!</v>
      </c>
      <c r="J65" s="59" t="e">
        <f aca="false">G65+C65+G65+#REF!</f>
        <v>#VALUE!</v>
      </c>
      <c r="K65" s="57" t="e">
        <f aca="false">J65/I65</f>
        <v>#VALUE!</v>
      </c>
      <c r="L65" s="47"/>
    </row>
    <row r="66" customFormat="false" ht="16.15" hidden="true" customHeight="false" outlineLevel="0" collapsed="false">
      <c r="B66" s="65" t="n">
        <v>41</v>
      </c>
      <c r="L66" s="47"/>
    </row>
    <row r="67" customFormat="false" ht="17.35" hidden="true" customHeight="false" outlineLevel="0" collapsed="false">
      <c r="B67" s="65" t="n">
        <v>42</v>
      </c>
      <c r="C67" s="55" t="str">
        <f aca="false">Rezultati!A38</f>
        <v>Wolverine</v>
      </c>
      <c r="D67" s="56" t="str">
        <f aca="false">Rezultati!B38</f>
        <v>aklais rezultāts</v>
      </c>
      <c r="E67" s="56"/>
      <c r="F67" s="56" t="n">
        <f aca="false">Rezultati!BB38</f>
        <v>3</v>
      </c>
      <c r="G67" s="56" t="n">
        <f aca="false">Rezultati!BA38</f>
        <v>381</v>
      </c>
      <c r="H67" s="57" t="n">
        <f aca="false">Rezultati!BD38</f>
        <v>127</v>
      </c>
      <c r="I67" s="59" t="e">
        <f aca="false">F67+B67+F67+#REF!</f>
        <v>#REF!</v>
      </c>
      <c r="J67" s="59" t="e">
        <f aca="false">G67+C67+G67+#REF!</f>
        <v>#VALUE!</v>
      </c>
      <c r="K67" s="57" t="e">
        <f aca="false">J67/I67</f>
        <v>#VALUE!</v>
      </c>
      <c r="L67" s="47"/>
    </row>
    <row r="68" customFormat="false" ht="17.35" hidden="true" customHeight="false" outlineLevel="0" collapsed="false">
      <c r="B68" s="65" t="n">
        <v>43</v>
      </c>
      <c r="C68" s="55" t="str">
        <f aca="false">Rezultati!A54</f>
        <v>RR Dziednieks</v>
      </c>
      <c r="D68" s="56" t="str">
        <f aca="false">Rezultati!B54</f>
        <v>aklais rezultāts</v>
      </c>
      <c r="E68" s="56"/>
      <c r="F68" s="56" t="n">
        <f aca="false">Rezultati!BB54</f>
        <v>0</v>
      </c>
      <c r="G68" s="56" t="n">
        <f aca="false">Rezultati!BA54</f>
        <v>0</v>
      </c>
      <c r="H68" s="57" t="e">
        <f aca="false">Rezultati!BD54</f>
        <v>#DIV/0!</v>
      </c>
      <c r="I68" s="59" t="e">
        <f aca="false">F68+B68+F68+#REF!</f>
        <v>#REF!</v>
      </c>
      <c r="J68" s="59" t="e">
        <f aca="false">G68+C68+G68+#REF!</f>
        <v>#VALUE!</v>
      </c>
      <c r="K68" s="57" t="e">
        <f aca="false">J68/I68</f>
        <v>#VALUE!</v>
      </c>
      <c r="L68" s="47"/>
    </row>
    <row r="69" customFormat="false" ht="17.35" hidden="true" customHeight="false" outlineLevel="0" collapsed="false">
      <c r="B69" s="65" t="n">
        <v>44</v>
      </c>
      <c r="C69" s="55" t="str">
        <f aca="false">Rezultati!A60</f>
        <v>Liquide Time</v>
      </c>
      <c r="D69" s="56" t="str">
        <f aca="false">Rezultati!B60</f>
        <v>pieaicinātais spēlētājs</v>
      </c>
      <c r="E69" s="56"/>
      <c r="F69" s="56" t="n">
        <f aca="false">Rezultati!BB60</f>
        <v>3</v>
      </c>
      <c r="G69" s="56" t="n">
        <f aca="false">Rezultati!BA60</f>
        <v>626</v>
      </c>
      <c r="H69" s="57" t="n">
        <f aca="false">Rezultati!BD60</f>
        <v>208.666666666667</v>
      </c>
      <c r="I69" s="59" t="e">
        <f aca="false">F69+B69+F69+#REF!</f>
        <v>#REF!</v>
      </c>
      <c r="J69" s="59" t="e">
        <f aca="false">G69+C69+G69+#REF!</f>
        <v>#VALUE!</v>
      </c>
      <c r="K69" s="57" t="e">
        <f aca="false">J69/I69</f>
        <v>#VALUE!</v>
      </c>
      <c r="L69" s="47"/>
    </row>
    <row r="70" customFormat="false" ht="17.35" hidden="true" customHeight="false" outlineLevel="0" collapsed="false">
      <c r="B70" s="65" t="n">
        <v>45</v>
      </c>
      <c r="C70" s="55" t="str">
        <f aca="false">Rezultati!A61</f>
        <v>Liquide Time</v>
      </c>
      <c r="D70" s="56" t="n">
        <f aca="false">Rezultati!B61</f>
        <v>0</v>
      </c>
      <c r="E70" s="56"/>
      <c r="F70" s="56" t="n">
        <f aca="false">Rezultati!BB61</f>
        <v>0</v>
      </c>
      <c r="G70" s="56" t="n">
        <f aca="false">Rezultati!BA61</f>
        <v>0</v>
      </c>
      <c r="H70" s="57" t="e">
        <f aca="false">Rezultati!BD61</f>
        <v>#DIV/0!</v>
      </c>
      <c r="I70" s="59" t="e">
        <f aca="false">F70+B70+F70+#REF!</f>
        <v>#REF!</v>
      </c>
      <c r="J70" s="59" t="e">
        <f aca="false">G70+C70+G70+#REF!</f>
        <v>#VALUE!</v>
      </c>
      <c r="K70" s="57" t="e">
        <f aca="false">J70/I70</f>
        <v>#VALUE!</v>
      </c>
      <c r="L70" s="47"/>
    </row>
    <row r="71" customFormat="false" ht="16.15" hidden="true" customHeight="false" outlineLevel="0" collapsed="false">
      <c r="B71" s="65" t="n">
        <v>47</v>
      </c>
      <c r="L71" s="47"/>
    </row>
    <row r="72" customFormat="false" ht="17.35" hidden="true" customHeight="false" outlineLevel="0" collapsed="false">
      <c r="B72" s="65" t="n">
        <v>48</v>
      </c>
      <c r="C72" s="55" t="str">
        <f aca="false">Rezultati!A67</f>
        <v>Returned</v>
      </c>
      <c r="D72" s="56" t="str">
        <f aca="false">Rezultati!B67</f>
        <v>pieaicinātais spēlētājs</v>
      </c>
      <c r="E72" s="56"/>
      <c r="F72" s="56" t="n">
        <f aca="false">Rezultati!BB67</f>
        <v>9</v>
      </c>
      <c r="G72" s="56" t="n">
        <f aca="false">Rezultati!BA67</f>
        <v>1715</v>
      </c>
      <c r="H72" s="57" t="n">
        <f aca="false">Rezultati!BD67</f>
        <v>190.555555555556</v>
      </c>
      <c r="I72" s="59" t="e">
        <f aca="false">F72+B72+F72+#REF!</f>
        <v>#REF!</v>
      </c>
      <c r="J72" s="59" t="e">
        <f aca="false">G72+C72+G72+#REF!</f>
        <v>#VALUE!</v>
      </c>
      <c r="K72" s="57" t="e">
        <f aca="false">J72/I72</f>
        <v>#VALUE!</v>
      </c>
      <c r="L72" s="47"/>
    </row>
    <row r="73" customFormat="false" ht="17.35" hidden="true" customHeight="false" outlineLevel="0" collapsed="false">
      <c r="B73" s="65" t="n">
        <v>49</v>
      </c>
      <c r="C73" s="55" t="str">
        <f aca="false">Rezultati!A68</f>
        <v>Returned</v>
      </c>
      <c r="D73" s="56" t="str">
        <f aca="false">Rezultati!B68</f>
        <v>aklais rezultāts</v>
      </c>
      <c r="E73" s="56"/>
      <c r="F73" s="56" t="n">
        <f aca="false">Rezultati!BB68</f>
        <v>3</v>
      </c>
      <c r="G73" s="56" t="n">
        <f aca="false">Rezultati!BA68</f>
        <v>453</v>
      </c>
      <c r="H73" s="57" t="n">
        <f aca="false">Rezultati!BD68</f>
        <v>151</v>
      </c>
      <c r="I73" s="59" t="e">
        <f aca="false">F73+B73+F73+#REF!</f>
        <v>#REF!</v>
      </c>
      <c r="J73" s="59" t="e">
        <f aca="false">G73+C73+G73+#REF!</f>
        <v>#VALUE!</v>
      </c>
      <c r="K73" s="57" t="e">
        <f aca="false">J73/I73</f>
        <v>#VALUE!</v>
      </c>
      <c r="L73" s="47"/>
    </row>
    <row r="74" customFormat="false" ht="12.8" hidden="true" customHeight="false" outlineLevel="0" collapsed="false">
      <c r="B74" s="30"/>
      <c r="C74" s="31"/>
      <c r="D74" s="30"/>
      <c r="E74" s="30"/>
    </row>
    <row r="75" customFormat="false" ht="17.35" hidden="true" customHeight="false" outlineLevel="0" collapsed="false">
      <c r="B75" s="66" t="n">
        <v>4</v>
      </c>
    </row>
    <row r="76" customFormat="false" ht="17.35" hidden="true" customHeight="false" outlineLevel="0" collapsed="false">
      <c r="B76" s="67" t="n">
        <v>5</v>
      </c>
      <c r="C76" s="68" t="str">
        <f aca="false">Rezultati!A13</f>
        <v>BASK APS</v>
      </c>
      <c r="D76" s="69" t="n">
        <f aca="false">Rezultati!B13</f>
        <v>0</v>
      </c>
      <c r="E76" s="69"/>
      <c r="F76" s="69" t="n">
        <f aca="false">Rezultati!BB13</f>
        <v>0</v>
      </c>
      <c r="G76" s="69" t="n">
        <f aca="false">Rezultati!BA13</f>
        <v>0</v>
      </c>
      <c r="H76" s="70" t="e">
        <f aca="false">Rezultati!BD13</f>
        <v>#DIV/0!</v>
      </c>
      <c r="I76" s="71" t="n">
        <f aca="false">F76+B76</f>
        <v>5</v>
      </c>
      <c r="J76" s="71" t="e">
        <f aca="false">G76+C76</f>
        <v>#VALUE!</v>
      </c>
      <c r="K76" s="72" t="e">
        <f aca="false">J76/I76-8</f>
        <v>#VALUE!</v>
      </c>
    </row>
    <row r="77" customFormat="false" ht="17.35" hidden="true" customHeight="false" outlineLevel="0" collapsed="false">
      <c r="B77" s="67" t="n">
        <v>6</v>
      </c>
      <c r="C77" s="68" t="str">
        <f aca="false">Rezultati!A21</f>
        <v>Ten Pin</v>
      </c>
      <c r="D77" s="69" t="n">
        <f aca="false">Rezultati!B21</f>
        <v>0</v>
      </c>
      <c r="E77" s="69"/>
      <c r="F77" s="69" t="n">
        <f aca="false">Rezultati!BB21</f>
        <v>0</v>
      </c>
      <c r="G77" s="69" t="n">
        <f aca="false">Rezultati!BA21</f>
        <v>0</v>
      </c>
      <c r="H77" s="70" t="e">
        <f aca="false">Rezultati!BD21</f>
        <v>#DIV/0!</v>
      </c>
      <c r="I77" s="71" t="n">
        <f aca="false">F77+B77</f>
        <v>6</v>
      </c>
      <c r="J77" s="71" t="e">
        <f aca="false">G77+C77</f>
        <v>#VALUE!</v>
      </c>
      <c r="K77" s="72" t="e">
        <f aca="false">J77/I77-8</f>
        <v>#VALUE!</v>
      </c>
    </row>
    <row r="78" customFormat="false" ht="12.8" hidden="false" customHeight="false" outlineLevel="0" collapsed="false"/>
    <row r="79" customFormat="false" ht="12.8" hidden="false" customHeight="false" outlineLevel="0" collapsed="false"/>
    <row r="1010" customFormat="false" ht="18" hidden="true" customHeight="false" outlineLevel="0" collapsed="false">
      <c r="C1010" s="55" t="str">
        <f aca="false">Rezultati!A9</f>
        <v>BASK APS</v>
      </c>
      <c r="D1010" s="56" t="n">
        <f aca="false">Rezultati!B9</f>
        <v>0</v>
      </c>
      <c r="E1010" s="56"/>
      <c r="F1010" s="56" t="n">
        <f aca="false">Rezultati!BB9</f>
        <v>0</v>
      </c>
      <c r="G1010" s="56" t="n">
        <f aca="false">Rezultati!BA9</f>
        <v>0</v>
      </c>
      <c r="H1010" s="57" t="e">
        <f aca="false">Rezultati!BD9</f>
        <v>#DIV/0!</v>
      </c>
      <c r="I1010" s="71" t="n">
        <f aca="false">F1010+B1010</f>
        <v>0</v>
      </c>
      <c r="J1010" s="71" t="e">
        <f aca="false">G1010+C1010</f>
        <v>#VALUE!</v>
      </c>
      <c r="K1010" s="73" t="e">
        <f aca="false">J1010/I1010</f>
        <v>#VALUE!</v>
      </c>
    </row>
    <row r="1048576" customFormat="false" ht="12.8" hidden="false" customHeight="false" outlineLevel="0" collapsed="false"/>
  </sheetData>
  <mergeCells count="1">
    <mergeCell ref="B3:K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D73" activeCellId="0" sqref="D73"/>
    </sheetView>
  </sheetViews>
  <sheetFormatPr defaultRowHeight="12.8"/>
  <cols>
    <col collapsed="false" hidden="false" max="1" min="1" style="0" width="6.71428571428571"/>
    <col collapsed="false" hidden="false" max="2" min="2" style="0" width="8"/>
    <col collapsed="false" hidden="false" max="3" min="3" style="0" width="36.1428571428571"/>
    <col collapsed="false" hidden="false" max="4" min="4" style="74" width="32.7959183673469"/>
    <col collapsed="false" hidden="false" max="5" min="5" style="74" width="6.28061224489796"/>
    <col collapsed="false" hidden="false" max="11" min="6" style="0" width="11.2857142857143"/>
    <col collapsed="false" hidden="false" max="12" min="12" style="0" width="8"/>
    <col collapsed="false" hidden="false" max="1011" min="13" style="0" width="14.4285714285714"/>
    <col collapsed="false" hidden="false" max="1013" min="1012" style="0" width="8.70918367346939"/>
    <col collapsed="false" hidden="false" max="1017" min="1014" style="0" width="14.4285714285714"/>
    <col collapsed="false" hidden="false" max="1019" min="1018" style="0" width="8.70918367346939"/>
    <col collapsed="false" hidden="false" max="1023" min="1020" style="0" width="14.4285714285714"/>
    <col collapsed="false" hidden="false" max="1025" min="1024" style="0" width="8.70918367346939"/>
  </cols>
  <sheetData>
    <row r="1" customFormat="false" ht="94.5" hidden="false" customHeight="true" outlineLevel="0" collapsed="false">
      <c r="B1" s="30"/>
      <c r="C1" s="31"/>
      <c r="D1" s="30"/>
      <c r="E1" s="30"/>
      <c r="H1" s="30"/>
    </row>
    <row r="2" customFormat="false" ht="3" hidden="true" customHeight="true" outlineLevel="0" collapsed="false">
      <c r="B2" s="30"/>
      <c r="C2" s="31"/>
      <c r="D2" s="30"/>
      <c r="E2" s="30"/>
    </row>
    <row r="3" customFormat="false" ht="36.75" hidden="false" customHeight="true" outlineLevel="0" collapsed="false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</row>
    <row r="4" customFormat="false" ht="99.75" hidden="false" customHeight="true" outlineLevel="0" collapsed="false">
      <c r="B4" s="33" t="s">
        <v>2</v>
      </c>
      <c r="C4" s="34" t="s">
        <v>3</v>
      </c>
      <c r="D4" s="34" t="s">
        <v>14</v>
      </c>
      <c r="E4" s="35" t="s">
        <v>15</v>
      </c>
      <c r="F4" s="36" t="s">
        <v>16</v>
      </c>
      <c r="G4" s="37" t="s">
        <v>17</v>
      </c>
      <c r="H4" s="36" t="s">
        <v>18</v>
      </c>
      <c r="I4" s="38" t="s">
        <v>19</v>
      </c>
      <c r="J4" s="39" t="s">
        <v>20</v>
      </c>
      <c r="K4" s="38" t="s">
        <v>21</v>
      </c>
    </row>
    <row r="5" customFormat="false" ht="20.45" hidden="false" customHeight="true" outlineLevel="0" collapsed="false">
      <c r="B5" s="41" t="n">
        <v>1</v>
      </c>
      <c r="C5" s="75" t="str">
        <f aca="false">Rezultati!A70</f>
        <v>SIB</v>
      </c>
      <c r="D5" s="76" t="str">
        <f aca="false">Rezultati!B70</f>
        <v>Artūrs Kaļinins</v>
      </c>
      <c r="E5" s="76" t="s">
        <v>22</v>
      </c>
      <c r="F5" s="76" t="n">
        <f aca="false">Rezultati!BB70</f>
        <v>21</v>
      </c>
      <c r="G5" s="76" t="n">
        <f aca="false">Rezultati!BA70</f>
        <v>3843</v>
      </c>
      <c r="H5" s="77" t="n">
        <f aca="false">Rezultati!BD70</f>
        <v>183</v>
      </c>
      <c r="I5" s="78" t="n">
        <f aca="false">'Zaudējums Uzvara'!AY68</f>
        <v>15</v>
      </c>
      <c r="J5" s="79" t="n">
        <f aca="false">'Zaudējums Uzvara'!AZ68</f>
        <v>6</v>
      </c>
      <c r="K5" s="79" t="n">
        <f aca="false">'Zaudējums Uzvara'!BA68</f>
        <v>0</v>
      </c>
    </row>
    <row r="6" customFormat="false" ht="20.45" hidden="false" customHeight="true" outlineLevel="0" collapsed="false">
      <c r="B6" s="41" t="n">
        <v>2</v>
      </c>
      <c r="C6" s="75" t="str">
        <f aca="false">Rezultati!A83</f>
        <v>Sun Ball</v>
      </c>
      <c r="D6" s="76" t="str">
        <f aca="false">Rezultati!B83</f>
        <v>Jurijs Bokums jun</v>
      </c>
      <c r="E6" s="76" t="s">
        <v>22</v>
      </c>
      <c r="F6" s="76" t="n">
        <f aca="false">Rezultati!BB83</f>
        <v>18</v>
      </c>
      <c r="G6" s="76" t="n">
        <f aca="false">Rezultati!BA83</f>
        <v>3664</v>
      </c>
      <c r="H6" s="77" t="n">
        <f aca="false">Rezultati!BD83</f>
        <v>203.555555555556</v>
      </c>
      <c r="I6" s="78" t="n">
        <f aca="false">'Zaudējums Uzvara'!AY81</f>
        <v>13</v>
      </c>
      <c r="J6" s="79" t="n">
        <f aca="false">'Zaudējums Uzvara'!AZ81</f>
        <v>5</v>
      </c>
      <c r="K6" s="79" t="n">
        <f aca="false">'Zaudējums Uzvara'!BA81</f>
        <v>0</v>
      </c>
    </row>
    <row r="7" customFormat="false" ht="20.45" hidden="false" customHeight="true" outlineLevel="0" collapsed="false">
      <c r="B7" s="41" t="n">
        <v>3</v>
      </c>
      <c r="C7" s="75" t="str">
        <f aca="false">Rezultati!A98</f>
        <v>Pārdaugavas AVANGARDS</v>
      </c>
      <c r="D7" s="76" t="str">
        <f aca="false">Rezultati!B98</f>
        <v>Pauls Aizpurvs</v>
      </c>
      <c r="E7" s="76" t="s">
        <v>22</v>
      </c>
      <c r="F7" s="76" t="n">
        <f aca="false">Rezultati!BB98</f>
        <v>21</v>
      </c>
      <c r="G7" s="76" t="n">
        <f aca="false">Rezultati!BA98</f>
        <v>3902</v>
      </c>
      <c r="H7" s="77" t="n">
        <f aca="false">G7/F7</f>
        <v>185.809523809524</v>
      </c>
      <c r="I7" s="78" t="n">
        <f aca="false">'Zaudējums Uzvara'!AY96</f>
        <v>13</v>
      </c>
      <c r="J7" s="79" t="n">
        <f aca="false">'Zaudējums Uzvara'!AZ96</f>
        <v>8</v>
      </c>
      <c r="K7" s="79" t="n">
        <f aca="false">'Zaudējums Uzvara'!BA96</f>
        <v>0</v>
      </c>
    </row>
    <row r="8" customFormat="false" ht="20.45" hidden="false" customHeight="true" outlineLevel="0" collapsed="false">
      <c r="B8" s="80" t="n">
        <v>4</v>
      </c>
      <c r="C8" s="75" t="str">
        <f aca="false">Rezultati!A99</f>
        <v>Pārdaugavas AVANGARDS</v>
      </c>
      <c r="D8" s="76" t="str">
        <f aca="false">Rezultati!B99</f>
        <v>Ivars Vizulis</v>
      </c>
      <c r="E8" s="76" t="s">
        <v>22</v>
      </c>
      <c r="F8" s="76" t="n">
        <f aca="false">Rezultati!BB99</f>
        <v>21</v>
      </c>
      <c r="G8" s="76" t="n">
        <f aca="false">Rezultati!BA99</f>
        <v>3778</v>
      </c>
      <c r="H8" s="77" t="n">
        <f aca="false">Rezultati!BD99</f>
        <v>179.904761904762</v>
      </c>
      <c r="I8" s="78" t="n">
        <f aca="false">'Zaudējums Uzvara'!AY97</f>
        <v>13</v>
      </c>
      <c r="J8" s="79" t="n">
        <f aca="false">'Zaudējums Uzvara'!AZ97</f>
        <v>7</v>
      </c>
      <c r="K8" s="79" t="n">
        <f aca="false">'Zaudējums Uzvara'!BA97</f>
        <v>1</v>
      </c>
    </row>
    <row r="9" customFormat="false" ht="20.45" hidden="false" customHeight="true" outlineLevel="0" collapsed="false">
      <c r="B9" s="80" t="n">
        <v>5</v>
      </c>
      <c r="C9" s="49" t="str">
        <f aca="false">Rezultati!A125</f>
        <v>ALDENS Holding</v>
      </c>
      <c r="D9" s="50" t="str">
        <f aca="false">Rezultati!B125</f>
        <v>Karīna Maslova</v>
      </c>
      <c r="E9" s="50" t="s">
        <v>23</v>
      </c>
      <c r="F9" s="50" t="n">
        <f aca="false">Rezultati!BB125</f>
        <v>15</v>
      </c>
      <c r="G9" s="50" t="n">
        <f aca="false">Rezultati!BA125</f>
        <v>3007</v>
      </c>
      <c r="H9" s="51" t="n">
        <f aca="false">Rezultati!BD125</f>
        <v>200.466666666667</v>
      </c>
      <c r="I9" s="52" t="n">
        <f aca="false">'Zaudējums Uzvara'!AY122</f>
        <v>12</v>
      </c>
      <c r="J9" s="53" t="n">
        <f aca="false">'Zaudējums Uzvara'!AZ122</f>
        <v>3</v>
      </c>
      <c r="K9" s="53" t="n">
        <f aca="false">'Zaudējums Uzvara'!BA122</f>
        <v>0</v>
      </c>
    </row>
    <row r="10" customFormat="false" ht="20.45" hidden="false" customHeight="true" outlineLevel="0" collapsed="false">
      <c r="B10" s="80" t="n">
        <v>6</v>
      </c>
      <c r="C10" s="49" t="str">
        <f aca="false">Rezultati!A76</f>
        <v>CAPAROL</v>
      </c>
      <c r="D10" s="50" t="str">
        <f aca="false">Rezultati!B76</f>
        <v>Svetlana Jemeļjanova</v>
      </c>
      <c r="E10" s="50" t="s">
        <v>23</v>
      </c>
      <c r="F10" s="50" t="n">
        <f aca="false">Rezultati!BB76</f>
        <v>21</v>
      </c>
      <c r="G10" s="50" t="n">
        <f aca="false">Rezultati!BA76</f>
        <v>3730</v>
      </c>
      <c r="H10" s="51" t="n">
        <f aca="false">Rezultati!BD76</f>
        <v>177.619047619048</v>
      </c>
      <c r="I10" s="52" t="n">
        <f aca="false">'Zaudējums Uzvara'!AY74</f>
        <v>12</v>
      </c>
      <c r="J10" s="53" t="n">
        <f aca="false">'Zaudējums Uzvara'!AZ74</f>
        <v>9</v>
      </c>
      <c r="K10" s="53" t="n">
        <f aca="false">'Zaudējums Uzvara'!BA74</f>
        <v>0</v>
      </c>
    </row>
    <row r="11" customFormat="false" ht="20.45" hidden="false" customHeight="true" outlineLevel="0" collapsed="false">
      <c r="B11" s="80" t="n">
        <v>7</v>
      </c>
      <c r="C11" s="55" t="str">
        <f aca="false">Rezultati!A97</f>
        <v>Pārdaugavas AVANGARDS</v>
      </c>
      <c r="D11" s="56" t="str">
        <f aca="false">Rezultati!B97</f>
        <v>Andrejs Zilgalvis</v>
      </c>
      <c r="E11" s="56" t="s">
        <v>22</v>
      </c>
      <c r="F11" s="56" t="n">
        <f aca="false">Rezultati!BB97</f>
        <v>18</v>
      </c>
      <c r="G11" s="56" t="n">
        <f aca="false">Rezultati!BA97</f>
        <v>3288</v>
      </c>
      <c r="H11" s="57" t="n">
        <f aca="false">Rezultati!BD97</f>
        <v>182.666666666667</v>
      </c>
      <c r="I11" s="58" t="n">
        <f aca="false">'Zaudējums Uzvara'!AY95</f>
        <v>11</v>
      </c>
      <c r="J11" s="59" t="n">
        <f aca="false">'Zaudējums Uzvara'!AZ95</f>
        <v>7</v>
      </c>
      <c r="K11" s="59" t="n">
        <f aca="false">'Zaudējums Uzvara'!BA95</f>
        <v>0</v>
      </c>
    </row>
    <row r="12" customFormat="false" ht="20.45" hidden="false" customHeight="true" outlineLevel="0" collapsed="false">
      <c r="B12" s="80" t="n">
        <v>8</v>
      </c>
      <c r="C12" s="75" t="str">
        <f aca="false">Rezultati!A71</f>
        <v>SIB</v>
      </c>
      <c r="D12" s="76" t="str">
        <f aca="false">Rezultati!B71</f>
        <v>Nauris Zīds</v>
      </c>
      <c r="E12" s="76" t="s">
        <v>22</v>
      </c>
      <c r="F12" s="76" t="n">
        <f aca="false">Rezultati!BB71</f>
        <v>21</v>
      </c>
      <c r="G12" s="76" t="n">
        <f aca="false">Rezultati!BA71</f>
        <v>3750</v>
      </c>
      <c r="H12" s="77" t="n">
        <f aca="false">Rezultati!BD71</f>
        <v>178.571428571429</v>
      </c>
      <c r="I12" s="78" t="n">
        <f aca="false">'Zaudējums Uzvara'!AY69</f>
        <v>11</v>
      </c>
      <c r="J12" s="79" t="n">
        <f aca="false">'Zaudējums Uzvara'!AZ69</f>
        <v>9</v>
      </c>
      <c r="K12" s="79" t="n">
        <f aca="false">'Zaudējums Uzvara'!BA69</f>
        <v>1</v>
      </c>
    </row>
    <row r="13" customFormat="false" ht="20.45" hidden="false" customHeight="true" outlineLevel="0" collapsed="false">
      <c r="B13" s="80" t="n">
        <v>9</v>
      </c>
      <c r="C13" s="55" t="str">
        <f aca="false">Rezultati!A113</f>
        <v>NB Seniors</v>
      </c>
      <c r="D13" s="56" t="str">
        <f aca="false">Rezultati!B113</f>
        <v>Vladimirs Lagunovs</v>
      </c>
      <c r="E13" s="56" t="s">
        <v>22</v>
      </c>
      <c r="F13" s="56" t="n">
        <f aca="false">Rezultati!BB113</f>
        <v>15</v>
      </c>
      <c r="G13" s="56" t="n">
        <f aca="false">Rezultati!BA113</f>
        <v>3145</v>
      </c>
      <c r="H13" s="57" t="n">
        <f aca="false">Rezultati!BD113</f>
        <v>209.666666666667</v>
      </c>
      <c r="I13" s="58" t="n">
        <f aca="false">'Zaudējums Uzvara'!AY110</f>
        <v>10</v>
      </c>
      <c r="J13" s="59" t="n">
        <f aca="false">'Zaudējums Uzvara'!AZ110</f>
        <v>5</v>
      </c>
      <c r="K13" s="59" t="n">
        <f aca="false">'Zaudējums Uzvara'!BA110</f>
        <v>0</v>
      </c>
    </row>
    <row r="14" customFormat="false" ht="20.45" hidden="false" customHeight="true" outlineLevel="0" collapsed="false">
      <c r="B14" s="80" t="n">
        <v>10</v>
      </c>
      <c r="C14" s="75" t="str">
        <f aca="false">Rezultati!A91</f>
        <v>Universal Services</v>
      </c>
      <c r="D14" s="76" t="str">
        <f aca="false">Rezultati!B91</f>
        <v>Rihards Meijers</v>
      </c>
      <c r="E14" s="76" t="s">
        <v>22</v>
      </c>
      <c r="F14" s="76" t="n">
        <f aca="false">Rezultati!BB91</f>
        <v>15</v>
      </c>
      <c r="G14" s="76" t="n">
        <f aca="false">Rezultati!BA91</f>
        <v>3054</v>
      </c>
      <c r="H14" s="77" t="n">
        <f aca="false">G14/F14</f>
        <v>203.6</v>
      </c>
      <c r="I14" s="78" t="n">
        <f aca="false">'Zaudējums Uzvara'!AY89</f>
        <v>10</v>
      </c>
      <c r="J14" s="79" t="n">
        <f aca="false">'Zaudējums Uzvara'!AZ89</f>
        <v>5</v>
      </c>
      <c r="K14" s="79" t="n">
        <f aca="false">'Zaudējums Uzvara'!BA89</f>
        <v>0</v>
      </c>
    </row>
    <row r="15" customFormat="false" ht="20.45" hidden="false" customHeight="true" outlineLevel="0" collapsed="false">
      <c r="B15" s="65" t="n">
        <v>11</v>
      </c>
      <c r="C15" s="75" t="str">
        <f aca="false">Rezultati!A116</f>
        <v>NB Seniors</v>
      </c>
      <c r="D15" s="76" t="str">
        <f aca="false">Rezultati!B116</f>
        <v>Aleksandrs Liniņš</v>
      </c>
      <c r="E15" s="76" t="s">
        <v>22</v>
      </c>
      <c r="F15" s="76" t="n">
        <f aca="false">Rezultati!BB116</f>
        <v>15</v>
      </c>
      <c r="G15" s="76" t="n">
        <f aca="false">Rezultati!BA116</f>
        <v>2931</v>
      </c>
      <c r="H15" s="77" t="n">
        <f aca="false">Rezultati!BD116</f>
        <v>195.4</v>
      </c>
      <c r="I15" s="78" t="n">
        <f aca="false">'Zaudējums Uzvara'!AY113</f>
        <v>10</v>
      </c>
      <c r="J15" s="79" t="n">
        <f aca="false">'Zaudējums Uzvara'!AZ113</f>
        <v>5</v>
      </c>
      <c r="K15" s="79" t="n">
        <f aca="false">'Zaudējums Uzvara'!BA113</f>
        <v>0</v>
      </c>
    </row>
    <row r="16" customFormat="false" ht="20.45" hidden="false" customHeight="true" outlineLevel="0" collapsed="false">
      <c r="B16" s="65" t="n">
        <v>12</v>
      </c>
      <c r="C16" s="55" t="str">
        <f aca="false">Rezultati!A114</f>
        <v>NB Seniors</v>
      </c>
      <c r="D16" s="56" t="str">
        <f aca="false">Rezultati!B114</f>
        <v>Guntars Beisons</v>
      </c>
      <c r="E16" s="56" t="s">
        <v>22</v>
      </c>
      <c r="F16" s="56" t="n">
        <f aca="false">Rezultati!BB114</f>
        <v>18</v>
      </c>
      <c r="G16" s="56" t="n">
        <f aca="false">Rezultati!BA114</f>
        <v>3490</v>
      </c>
      <c r="H16" s="57" t="n">
        <f aca="false">Rezultati!BD114</f>
        <v>193.888888888889</v>
      </c>
      <c r="I16" s="58" t="n">
        <f aca="false">'Zaudējums Uzvara'!AY111</f>
        <v>10</v>
      </c>
      <c r="J16" s="59" t="n">
        <f aca="false">'Zaudējums Uzvara'!AZ111</f>
        <v>8</v>
      </c>
      <c r="K16" s="59" t="n">
        <f aca="false">'Zaudējums Uzvara'!BA111</f>
        <v>0</v>
      </c>
    </row>
    <row r="17" customFormat="false" ht="20.45" hidden="false" customHeight="true" outlineLevel="0" collapsed="false">
      <c r="B17" s="65" t="n">
        <v>13</v>
      </c>
      <c r="C17" s="75" t="str">
        <f aca="false">Rezultati!A73</f>
        <v>SIB</v>
      </c>
      <c r="D17" s="76" t="str">
        <f aca="false">Rezultati!B73</f>
        <v>Normunds Bundzenieks</v>
      </c>
      <c r="E17" s="76" t="s">
        <v>22</v>
      </c>
      <c r="F17" s="76" t="n">
        <f aca="false">Rezultati!BB73</f>
        <v>18</v>
      </c>
      <c r="G17" s="76" t="n">
        <f aca="false">Rezultati!BA73</f>
        <v>2981</v>
      </c>
      <c r="H17" s="77" t="n">
        <f aca="false">Rezultati!BD73</f>
        <v>165.611111111111</v>
      </c>
      <c r="I17" s="78" t="n">
        <f aca="false">'Zaudējums Uzvara'!AY71</f>
        <v>10</v>
      </c>
      <c r="J17" s="79" t="n">
        <f aca="false">'Zaudējums Uzvara'!AZ71</f>
        <v>8</v>
      </c>
      <c r="K17" s="79" t="n">
        <f aca="false">'Zaudējums Uzvara'!BA71</f>
        <v>0</v>
      </c>
    </row>
    <row r="18" customFormat="false" ht="20.45" hidden="false" customHeight="true" outlineLevel="0" collapsed="false">
      <c r="B18" s="65" t="n">
        <v>14</v>
      </c>
      <c r="C18" s="55" t="str">
        <f aca="false">Rezultati!A121</f>
        <v>ALDENS Holding</v>
      </c>
      <c r="D18" s="56" t="str">
        <f aca="false">Rezultati!B121</f>
        <v>Andris Stalidzāns</v>
      </c>
      <c r="E18" s="56" t="s">
        <v>22</v>
      </c>
      <c r="F18" s="56" t="n">
        <f aca="false">Rezultati!BB121</f>
        <v>18</v>
      </c>
      <c r="G18" s="56" t="n">
        <f aca="false">Rezultati!BA121</f>
        <v>3193</v>
      </c>
      <c r="H18" s="57" t="n">
        <f aca="false">Rezultati!BD121</f>
        <v>177.388888888889</v>
      </c>
      <c r="I18" s="58" t="n">
        <f aca="false">'Zaudējums Uzvara'!AY118</f>
        <v>9</v>
      </c>
      <c r="J18" s="59" t="n">
        <f aca="false">'Zaudējums Uzvara'!AZ118</f>
        <v>9</v>
      </c>
      <c r="K18" s="59" t="n">
        <f aca="false">'Zaudējums Uzvara'!BA118</f>
        <v>0</v>
      </c>
    </row>
    <row r="19" customFormat="false" ht="20.45" hidden="false" customHeight="true" outlineLevel="0" collapsed="false">
      <c r="B19" s="65" t="n">
        <v>15</v>
      </c>
      <c r="C19" s="49" t="str">
        <f aca="false">Rezultati!BE121</f>
        <v>ALDENS Holding</v>
      </c>
      <c r="D19" s="50" t="str">
        <f aca="false">Rezultati!BF126</f>
        <v>Tatjana Teļnova</v>
      </c>
      <c r="E19" s="50" t="s">
        <v>23</v>
      </c>
      <c r="F19" s="50" t="n">
        <f aca="false">Rezultati!BB126</f>
        <v>12</v>
      </c>
      <c r="G19" s="50" t="n">
        <f aca="false">Rezultati!BA126</f>
        <v>2314</v>
      </c>
      <c r="H19" s="51" t="n">
        <f aca="false">G19/F19</f>
        <v>192.833333333333</v>
      </c>
      <c r="I19" s="52" t="n">
        <f aca="false">'Zaudējums Uzvara'!AY123</f>
        <v>7</v>
      </c>
      <c r="J19" s="53" t="n">
        <f aca="false">'Zaudējums Uzvara'!AZ123</f>
        <v>5</v>
      </c>
      <c r="K19" s="53" t="n">
        <f aca="false">'Zaudējums Uzvara'!BA123</f>
        <v>0</v>
      </c>
    </row>
    <row r="20" customFormat="false" ht="20.45" hidden="false" customHeight="true" outlineLevel="0" collapsed="false">
      <c r="B20" s="65" t="n">
        <v>16</v>
      </c>
      <c r="C20" s="55" t="str">
        <f aca="false">Rezultati!A118</f>
        <v>NB Seniors</v>
      </c>
      <c r="D20" s="56" t="str">
        <f aca="false">Rezultati!B118</f>
        <v>Dainis Mauriņš</v>
      </c>
      <c r="E20" s="56" t="s">
        <v>22</v>
      </c>
      <c r="F20" s="56" t="n">
        <f aca="false">Rezultati!BB118</f>
        <v>12</v>
      </c>
      <c r="G20" s="56" t="n">
        <f aca="false">Rezultati!BA118</f>
        <v>2065</v>
      </c>
      <c r="H20" s="57" t="n">
        <f aca="false">Rezultati!BD118</f>
        <v>172.083333333333</v>
      </c>
      <c r="I20" s="58" t="n">
        <f aca="false">'Zaudējums Uzvara'!AY115</f>
        <v>7</v>
      </c>
      <c r="J20" s="59" t="n">
        <f aca="false">'Zaudējums Uzvara'!AZ115</f>
        <v>5</v>
      </c>
      <c r="K20" s="59" t="n">
        <f aca="false">'Zaudējums Uzvara'!BA115</f>
        <v>0</v>
      </c>
    </row>
    <row r="21" customFormat="false" ht="20.45" hidden="false" customHeight="true" outlineLevel="0" collapsed="false">
      <c r="B21" s="65" t="n">
        <v>17</v>
      </c>
      <c r="C21" s="55" t="str">
        <f aca="false">Rezultati!A92</f>
        <v>Universal Services</v>
      </c>
      <c r="D21" s="56" t="str">
        <f aca="false">Rezultati!B92</f>
        <v>Toms Remers</v>
      </c>
      <c r="E21" s="56" t="s">
        <v>22</v>
      </c>
      <c r="F21" s="56" t="n">
        <f aca="false">Rezultati!BB92</f>
        <v>15</v>
      </c>
      <c r="G21" s="56" t="n">
        <f aca="false">Rezultati!BA92</f>
        <v>2574</v>
      </c>
      <c r="H21" s="57" t="n">
        <f aca="false">Rezultati!BD92</f>
        <v>171.6</v>
      </c>
      <c r="I21" s="58" t="n">
        <f aca="false">'Zaudējums Uzvara'!AY90</f>
        <v>7</v>
      </c>
      <c r="J21" s="59" t="n">
        <f aca="false">'Zaudējums Uzvara'!AZ90</f>
        <v>8</v>
      </c>
      <c r="K21" s="59" t="n">
        <f aca="false">'Zaudējums Uzvara'!BA90</f>
        <v>0</v>
      </c>
    </row>
    <row r="22" customFormat="false" ht="20.45" hidden="false" customHeight="true" outlineLevel="0" collapsed="false">
      <c r="B22" s="65" t="n">
        <v>18</v>
      </c>
      <c r="C22" s="55" t="str">
        <f aca="false">Rezultati!A77</f>
        <v>CAPAROL</v>
      </c>
      <c r="D22" s="56" t="str">
        <f aca="false">Rezultati!B77</f>
        <v>Andris Karkliņš</v>
      </c>
      <c r="E22" s="56" t="s">
        <v>22</v>
      </c>
      <c r="F22" s="56" t="n">
        <f aca="false">Rezultati!BB77</f>
        <v>18</v>
      </c>
      <c r="G22" s="56" t="n">
        <f aca="false">Rezultati!BA77</f>
        <v>3013</v>
      </c>
      <c r="H22" s="57" t="n">
        <f aca="false">Rezultati!BD77</f>
        <v>167.388888888889</v>
      </c>
      <c r="I22" s="58" t="n">
        <f aca="false">'Zaudējums Uzvara'!AY75</f>
        <v>7</v>
      </c>
      <c r="J22" s="59" t="n">
        <f aca="false">'Zaudējums Uzvara'!AZ75</f>
        <v>10</v>
      </c>
      <c r="K22" s="59" t="n">
        <f aca="false">'Zaudējums Uzvara'!BA75</f>
        <v>1</v>
      </c>
    </row>
    <row r="23" customFormat="false" ht="20.45" hidden="false" customHeight="true" outlineLevel="0" collapsed="false">
      <c r="B23" s="65" t="n">
        <v>19</v>
      </c>
      <c r="C23" s="55" t="str">
        <f aca="false">Rezultati!A105</f>
        <v>Šarmaggedon</v>
      </c>
      <c r="D23" s="56" t="str">
        <f aca="false">Rezultati!B105</f>
        <v>Sergejs Kravcovs</v>
      </c>
      <c r="E23" s="56" t="s">
        <v>22</v>
      </c>
      <c r="F23" s="56" t="n">
        <f aca="false">Rezultati!BB105</f>
        <v>12</v>
      </c>
      <c r="G23" s="56" t="n">
        <f aca="false">Rezultati!BA105</f>
        <v>1948</v>
      </c>
      <c r="H23" s="57" t="n">
        <f aca="false">Rezultati!BD105</f>
        <v>162.333333333333</v>
      </c>
      <c r="I23" s="58" t="n">
        <f aca="false">'Zaudējums Uzvara'!AY103</f>
        <v>7</v>
      </c>
      <c r="J23" s="59" t="n">
        <f aca="false">'Zaudējums Uzvara'!AZ103</f>
        <v>5</v>
      </c>
      <c r="K23" s="59" t="n">
        <f aca="false">'Zaudējums Uzvara'!BA103</f>
        <v>0</v>
      </c>
    </row>
    <row r="24" customFormat="false" ht="20.45" hidden="false" customHeight="true" outlineLevel="0" collapsed="false">
      <c r="B24" s="65" t="n">
        <v>20</v>
      </c>
      <c r="C24" s="55" t="str">
        <f aca="false">Rezultati!A84</f>
        <v>Sun Ball</v>
      </c>
      <c r="D24" s="56" t="str">
        <f aca="false">Rezultati!B84</f>
        <v>Sergejs Kiseļovs</v>
      </c>
      <c r="E24" s="56" t="s">
        <v>22</v>
      </c>
      <c r="F24" s="56" t="n">
        <f aca="false">Rezultati!BB84</f>
        <v>6</v>
      </c>
      <c r="G24" s="56" t="n">
        <f aca="false">Rezultati!BA84</f>
        <v>1148</v>
      </c>
      <c r="H24" s="57" t="n">
        <f aca="false">Rezultati!BD84</f>
        <v>191.333333333333</v>
      </c>
      <c r="I24" s="58" t="n">
        <f aca="false">'Zaudējums Uzvara'!AY82</f>
        <v>6</v>
      </c>
      <c r="J24" s="59" t="n">
        <f aca="false">'Zaudējums Uzvara'!AZ82</f>
        <v>0</v>
      </c>
      <c r="K24" s="59" t="n">
        <f aca="false">'Zaudējums Uzvara'!BA82</f>
        <v>0</v>
      </c>
    </row>
    <row r="25" customFormat="false" ht="20.45" hidden="false" customHeight="true" outlineLevel="0" collapsed="false">
      <c r="B25" s="65" t="n">
        <v>21</v>
      </c>
      <c r="C25" s="55" t="str">
        <f aca="false">Rezultati!A109</f>
        <v>Šarmaggedon</v>
      </c>
      <c r="D25" s="56" t="str">
        <f aca="false">Rezultati!B109</f>
        <v>Jānis Zalītis</v>
      </c>
      <c r="E25" s="56" t="s">
        <v>22</v>
      </c>
      <c r="F25" s="56" t="n">
        <f aca="false">Rezultati!BB109</f>
        <v>9</v>
      </c>
      <c r="G25" s="56" t="n">
        <f aca="false">Rezultati!BA109</f>
        <v>1697</v>
      </c>
      <c r="H25" s="57" t="n">
        <f aca="false">Rezultati!BD109</f>
        <v>188.555555555556</v>
      </c>
      <c r="I25" s="58" t="n">
        <f aca="false">'Zaudējums Uzvara'!AY107</f>
        <v>6</v>
      </c>
      <c r="J25" s="59" t="n">
        <f aca="false">'Zaudējums Uzvara'!AZ107</f>
        <v>3</v>
      </c>
      <c r="K25" s="59" t="n">
        <f aca="false">'Zaudējums Uzvara'!BA107</f>
        <v>0</v>
      </c>
    </row>
    <row r="26" customFormat="false" ht="20.45" hidden="false" customHeight="true" outlineLevel="0" collapsed="false">
      <c r="B26" s="65" t="n">
        <v>22</v>
      </c>
      <c r="C26" s="55" t="str">
        <f aca="false">Rezultati!A127</f>
        <v>ALDENS Holding</v>
      </c>
      <c r="D26" s="56" t="str">
        <f aca="false">Rezultati!B127</f>
        <v>Nikita Bobrovs</v>
      </c>
      <c r="E26" s="56" t="s">
        <v>22</v>
      </c>
      <c r="F26" s="56" t="n">
        <f aca="false">Rezultati!BB127</f>
        <v>12</v>
      </c>
      <c r="G26" s="56" t="n">
        <f aca="false">Rezultati!BA127</f>
        <v>1854</v>
      </c>
      <c r="H26" s="57" t="n">
        <f aca="false">Rezultati!BD127</f>
        <v>154.5</v>
      </c>
      <c r="I26" s="58" t="n">
        <f aca="false">'Zaudējums Uzvara'!AY124</f>
        <v>6</v>
      </c>
      <c r="J26" s="59" t="n">
        <f aca="false">'Zaudējums Uzvara'!AZ124</f>
        <v>6</v>
      </c>
      <c r="K26" s="59" t="n">
        <f aca="false">'Zaudējums Uzvara'!BA124</f>
        <v>0</v>
      </c>
    </row>
    <row r="27" customFormat="false" ht="20.45" hidden="false" customHeight="true" outlineLevel="0" collapsed="false">
      <c r="B27" s="65" t="n">
        <v>23</v>
      </c>
      <c r="C27" s="55" t="str">
        <f aca="false">Rezultati!A88</f>
        <v>Sun Ball</v>
      </c>
      <c r="D27" s="56" t="str">
        <f aca="false">Rezultati!B88</f>
        <v>Aleksis Štokmanis</v>
      </c>
      <c r="E27" s="56" t="s">
        <v>22</v>
      </c>
      <c r="F27" s="56" t="n">
        <f aca="false">Rezultati!BB88</f>
        <v>6</v>
      </c>
      <c r="G27" s="56" t="n">
        <f aca="false">Rezultati!BA88</f>
        <v>1014</v>
      </c>
      <c r="H27" s="57" t="n">
        <f aca="false">Rezultati!BD88</f>
        <v>169</v>
      </c>
      <c r="I27" s="58" t="n">
        <f aca="false">'Zaudējums Uzvara'!AY86</f>
        <v>4</v>
      </c>
      <c r="J27" s="59" t="n">
        <f aca="false">'Zaudējums Uzvara'!AZ86</f>
        <v>2</v>
      </c>
      <c r="K27" s="59" t="n">
        <f aca="false">'Zaudējums Uzvara'!BA86</f>
        <v>0</v>
      </c>
    </row>
    <row r="28" customFormat="false" ht="20.45" hidden="false" customHeight="true" outlineLevel="0" collapsed="false">
      <c r="B28" s="65" t="n">
        <v>24</v>
      </c>
      <c r="C28" s="55" t="str">
        <f aca="false">Rezultati!A79</f>
        <v>CAPAROL</v>
      </c>
      <c r="D28" s="56" t="str">
        <f aca="false">Rezultati!B79</f>
        <v>Kristaps Laucis</v>
      </c>
      <c r="E28" s="56" t="s">
        <v>22</v>
      </c>
      <c r="F28" s="56" t="n">
        <f aca="false">Rezultati!BB79</f>
        <v>17</v>
      </c>
      <c r="G28" s="56" t="n">
        <f aca="false">Rezultati!BA79</f>
        <v>2523</v>
      </c>
      <c r="H28" s="57" t="n">
        <f aca="false">G28/F28</f>
        <v>148.411764705882</v>
      </c>
      <c r="I28" s="58" t="n">
        <f aca="false">'Zaudējums Uzvara'!AY77</f>
        <v>4</v>
      </c>
      <c r="J28" s="59" t="n">
        <f aca="false">'Zaudējums Uzvara'!AZ77</f>
        <v>14</v>
      </c>
      <c r="K28" s="59" t="n">
        <f aca="false">'Zaudējums Uzvara'!BA77</f>
        <v>0</v>
      </c>
    </row>
    <row r="29" customFormat="false" ht="20.45" hidden="false" customHeight="true" outlineLevel="0" collapsed="false">
      <c r="B29" s="65" t="n">
        <v>25</v>
      </c>
      <c r="C29" s="55" t="str">
        <f aca="false">Rezultati!A128</f>
        <v>ALDENS Holding</v>
      </c>
      <c r="D29" s="56" t="str">
        <f aca="false">Rezultati!B128</f>
        <v>Gints Aksiks</v>
      </c>
      <c r="E29" s="56" t="s">
        <v>22</v>
      </c>
      <c r="F29" s="56" t="n">
        <f aca="false">Rezultati!BB128</f>
        <v>3</v>
      </c>
      <c r="G29" s="56" t="n">
        <f aca="false">Rezultati!BA128</f>
        <v>519</v>
      </c>
      <c r="H29" s="57" t="n">
        <f aca="false">Rezultati!BD128</f>
        <v>173</v>
      </c>
      <c r="I29" s="58" t="n">
        <f aca="false">'Zaudējums Uzvara'!AY125</f>
        <v>3</v>
      </c>
      <c r="J29" s="59" t="n">
        <f aca="false">'Zaudējums Uzvara'!AZ125</f>
        <v>0</v>
      </c>
      <c r="K29" s="59" t="n">
        <f aca="false">'Zaudējums Uzvara'!BA125</f>
        <v>0</v>
      </c>
    </row>
    <row r="30" customFormat="false" ht="20.45" hidden="false" customHeight="true" outlineLevel="0" collapsed="false">
      <c r="B30" s="65" t="n">
        <v>26</v>
      </c>
      <c r="C30" s="55" t="str">
        <f aca="false">Rezultati!A112</f>
        <v>Šarmaggedon</v>
      </c>
      <c r="D30" s="56" t="str">
        <f aca="false">Rezultati!B112</f>
        <v>Valentīns Ginko</v>
      </c>
      <c r="E30" s="56" t="s">
        <v>22</v>
      </c>
      <c r="F30" s="56" t="n">
        <f aca="false">Rezultati!BB112</f>
        <v>18</v>
      </c>
      <c r="G30" s="56" t="n">
        <f aca="false">Rezultati!BA112</f>
        <v>2818</v>
      </c>
      <c r="H30" s="57" t="n">
        <f aca="false">Rezultati!BD112</f>
        <v>156.555555555556</v>
      </c>
      <c r="I30" s="58" t="n">
        <f aca="false">'Zaudējums Uzvara'!AY109</f>
        <v>3</v>
      </c>
      <c r="J30" s="59" t="n">
        <f aca="false">'Zaudējums Uzvara'!AZ109</f>
        <v>15</v>
      </c>
      <c r="K30" s="59" t="n">
        <f aca="false">'Zaudējums Uzvara'!BA109</f>
        <v>0</v>
      </c>
    </row>
    <row r="31" customFormat="false" ht="20.45" hidden="false" customHeight="true" outlineLevel="0" collapsed="false">
      <c r="B31" s="65" t="n">
        <v>27</v>
      </c>
      <c r="C31" s="55" t="str">
        <f aca="false">Rezultati!A87</f>
        <v>Sun Ball</v>
      </c>
      <c r="D31" s="56" t="str">
        <f aca="false">Rezultati!B87</f>
        <v>Jurijs Bokums sen</v>
      </c>
      <c r="E31" s="56" t="s">
        <v>22</v>
      </c>
      <c r="F31" s="56" t="n">
        <f aca="false">Rezultati!BB87</f>
        <v>12</v>
      </c>
      <c r="G31" s="56" t="n">
        <f aca="false">Rezultati!BA87</f>
        <v>1759</v>
      </c>
      <c r="H31" s="57" t="n">
        <f aca="false">Rezultati!BD87</f>
        <v>146.583333333333</v>
      </c>
      <c r="I31" s="58" t="n">
        <f aca="false">'Zaudējums Uzvara'!AY85</f>
        <v>3</v>
      </c>
      <c r="J31" s="59" t="n">
        <f aca="false">'Zaudējums Uzvara'!AZ85</f>
        <v>9</v>
      </c>
      <c r="K31" s="59" t="n">
        <f aca="false">'Zaudējums Uzvara'!BA85</f>
        <v>0</v>
      </c>
    </row>
    <row r="32" customFormat="false" ht="20.85" hidden="false" customHeight="true" outlineLevel="0" collapsed="false">
      <c r="B32" s="65" t="n">
        <v>28</v>
      </c>
      <c r="C32" s="55" t="str">
        <f aca="false">Rezultati!A115</f>
        <v>NB Seniors</v>
      </c>
      <c r="D32" s="56" t="str">
        <f aca="false">Rezultati!B115</f>
        <v>Ainars Gilberts</v>
      </c>
      <c r="E32" s="56" t="s">
        <v>22</v>
      </c>
      <c r="F32" s="56" t="n">
        <f aca="false">Rezultati!BB115</f>
        <v>3</v>
      </c>
      <c r="G32" s="56" t="n">
        <f aca="false">Rezultati!BA115</f>
        <v>569</v>
      </c>
      <c r="H32" s="57" t="n">
        <f aca="false">Rezultati!BD115</f>
        <v>189.666666666667</v>
      </c>
      <c r="I32" s="58" t="n">
        <f aca="false">'Zaudējums Uzvara'!AY112</f>
        <v>2</v>
      </c>
      <c r="J32" s="59" t="n">
        <f aca="false">'Zaudējums Uzvara'!AZ112</f>
        <v>1</v>
      </c>
      <c r="K32" s="59" t="n">
        <f aca="false">'Zaudējums Uzvara'!BA112</f>
        <v>0</v>
      </c>
    </row>
    <row r="33" customFormat="false" ht="20.85" hidden="false" customHeight="true" outlineLevel="0" collapsed="false">
      <c r="B33" s="65" t="n">
        <v>29</v>
      </c>
      <c r="C33" s="55" t="str">
        <f aca="false">Rezultati!A108</f>
        <v>Šarmaggedon</v>
      </c>
      <c r="D33" s="56" t="str">
        <f aca="false">Rezultati!B108</f>
        <v>Aleksandrs Ručevics</v>
      </c>
      <c r="E33" s="56" t="s">
        <v>22</v>
      </c>
      <c r="F33" s="56" t="n">
        <f aca="false">Rezultati!BB108</f>
        <v>3</v>
      </c>
      <c r="G33" s="56" t="n">
        <f aca="false">Rezultati!BA108</f>
        <v>542</v>
      </c>
      <c r="H33" s="57" t="n">
        <f aca="false">Rezultati!BD108</f>
        <v>180.666666666667</v>
      </c>
      <c r="I33" s="58" t="n">
        <f aca="false">'Zaudējums Uzvara'!AY106</f>
        <v>2</v>
      </c>
      <c r="J33" s="59" t="n">
        <f aca="false">'Zaudējums Uzvara'!AZ106</f>
        <v>1</v>
      </c>
      <c r="K33" s="59" t="n">
        <f aca="false">'Zaudējums Uzvara'!BA106</f>
        <v>0</v>
      </c>
    </row>
    <row r="34" customFormat="false" ht="20.85" hidden="false" customHeight="true" outlineLevel="0" collapsed="false">
      <c r="B34" s="65" t="n">
        <v>30</v>
      </c>
      <c r="C34" s="55" t="str">
        <f aca="false">Rezultati!A107</f>
        <v>Šarmaggedon</v>
      </c>
      <c r="D34" s="56" t="str">
        <f aca="false">Rezultati!B107</f>
        <v>Aivars Zaharovs</v>
      </c>
      <c r="E34" s="56" t="s">
        <v>22</v>
      </c>
      <c r="F34" s="56" t="n">
        <f aca="false">Rezultati!BB107</f>
        <v>9</v>
      </c>
      <c r="G34" s="56" t="n">
        <f aca="false">Rezultati!BA107</f>
        <v>1437</v>
      </c>
      <c r="H34" s="57" t="n">
        <f aca="false">G34/F34</f>
        <v>159.666666666667</v>
      </c>
      <c r="I34" s="58" t="n">
        <f aca="false">'Zaudējums Uzvara'!AY105</f>
        <v>2</v>
      </c>
      <c r="J34" s="59" t="n">
        <f aca="false">'Zaudējums Uzvara'!AZ105</f>
        <v>7</v>
      </c>
      <c r="K34" s="59" t="n">
        <f aca="false">'Zaudējums Uzvara'!BA105</f>
        <v>0</v>
      </c>
    </row>
    <row r="35" customFormat="false" ht="20.85" hidden="false" customHeight="true" outlineLevel="0" collapsed="false">
      <c r="B35" s="65" t="n">
        <v>31</v>
      </c>
      <c r="C35" s="55" t="str">
        <f aca="false">Rezultati!A110</f>
        <v>Šarmaggedon</v>
      </c>
      <c r="D35" s="56" t="str">
        <f aca="false">Rezultati!B110</f>
        <v>Aleksejs Jeļisejevs</v>
      </c>
      <c r="E35" s="56" t="s">
        <v>22</v>
      </c>
      <c r="F35" s="56" t="n">
        <f aca="false">Rezultati!BB110</f>
        <v>3</v>
      </c>
      <c r="G35" s="56" t="n">
        <f aca="false">Rezultati!BA110</f>
        <v>618</v>
      </c>
      <c r="H35" s="57" t="n">
        <f aca="false">Rezultati!BD110</f>
        <v>206</v>
      </c>
      <c r="I35" s="58" t="n">
        <f aca="false">'Zaudējums Uzvara'!AY108</f>
        <v>1</v>
      </c>
      <c r="J35" s="59" t="n">
        <f aca="false">'Zaudējums Uzvara'!AZ108</f>
        <v>2</v>
      </c>
      <c r="K35" s="59" t="n">
        <f aca="false">'Zaudējums Uzvara'!BA108</f>
        <v>0</v>
      </c>
    </row>
    <row r="36" customFormat="false" ht="19.9" hidden="false" customHeight="true" outlineLevel="0" collapsed="false">
      <c r="B36" s="65" t="n">
        <v>32</v>
      </c>
      <c r="C36" s="55" t="str">
        <f aca="false">Rezultati!A89</f>
        <v>Sun Ball</v>
      </c>
      <c r="D36" s="56" t="str">
        <f aca="false">Rezultati!B89</f>
        <v>Dāvis Šipkevičs</v>
      </c>
      <c r="E36" s="56" t="s">
        <v>22</v>
      </c>
      <c r="F36" s="56" t="n">
        <f aca="false">Rezultati!BB89</f>
        <v>6</v>
      </c>
      <c r="G36" s="56" t="n">
        <f aca="false">Rezultati!BA89</f>
        <v>1051</v>
      </c>
      <c r="H36" s="57" t="n">
        <f aca="false">Rezultati!BD89</f>
        <v>175.166666666667</v>
      </c>
      <c r="I36" s="58" t="n">
        <f aca="false">'Zaudējums Uzvara'!AY87</f>
        <v>1</v>
      </c>
      <c r="J36" s="59" t="n">
        <f aca="false">'Zaudējums Uzvara'!AZ87</f>
        <v>5</v>
      </c>
      <c r="K36" s="59" t="n">
        <f aca="false">'Zaudējums Uzvara'!BA87</f>
        <v>0</v>
      </c>
    </row>
    <row r="37" customFormat="false" ht="19.9" hidden="false" customHeight="true" outlineLevel="0" collapsed="false">
      <c r="B37" s="65" t="n">
        <v>33</v>
      </c>
      <c r="C37" s="49" t="str">
        <f aca="false">Rezultati!A111</f>
        <v>Šarmaggedon</v>
      </c>
      <c r="D37" s="50" t="str">
        <f aca="false">Rezultati!B111</f>
        <v>Elizabete Gorina</v>
      </c>
      <c r="E37" s="50" t="s">
        <v>23</v>
      </c>
      <c r="F37" s="50" t="n">
        <f aca="false">Rezultati!BB111</f>
        <v>3</v>
      </c>
      <c r="G37" s="50" t="n">
        <f aca="false">Rezultati!BA111</f>
        <v>519</v>
      </c>
      <c r="H37" s="51" t="n">
        <f aca="false">G37/F37</f>
        <v>173</v>
      </c>
      <c r="I37" s="52" t="n">
        <f aca="false">'Zaudējums Uzvara'!AY104</f>
        <v>1</v>
      </c>
      <c r="J37" s="53" t="n">
        <f aca="false">'Zaudējums Uzvara'!AZ104</f>
        <v>2</v>
      </c>
      <c r="K37" s="53" t="n">
        <f aca="false">'Zaudējums Uzvara'!BA104</f>
        <v>0</v>
      </c>
    </row>
    <row r="38" customFormat="false" ht="20.85" hidden="false" customHeight="true" outlineLevel="0" collapsed="false">
      <c r="B38" s="65" t="n">
        <v>34</v>
      </c>
      <c r="C38" s="55" t="str">
        <f aca="false">Rezultati!A80</f>
        <v>CAPAROL</v>
      </c>
      <c r="D38" s="56" t="str">
        <f aca="false">Rezultati!B80</f>
        <v>Aivis Barkovskis</v>
      </c>
      <c r="E38" s="56" t="s">
        <v>22</v>
      </c>
      <c r="F38" s="56" t="n">
        <f aca="false">Rezultati!BB80</f>
        <v>6</v>
      </c>
      <c r="G38" s="56" t="n">
        <f aca="false">Rezultati!BA80</f>
        <v>959</v>
      </c>
      <c r="H38" s="57" t="n">
        <f aca="false">Rezultati!BD80</f>
        <v>159.833333333333</v>
      </c>
      <c r="I38" s="58" t="n">
        <f aca="false">'Zaudējums Uzvara'!AY78</f>
        <v>1</v>
      </c>
      <c r="J38" s="59" t="n">
        <f aca="false">'Zaudējums Uzvara'!AZ78</f>
        <v>5</v>
      </c>
      <c r="K38" s="59" t="n">
        <f aca="false">'Zaudējums Uzvara'!BA78</f>
        <v>0</v>
      </c>
    </row>
    <row r="39" customFormat="false" ht="21.85" hidden="false" customHeight="true" outlineLevel="0" collapsed="false">
      <c r="B39" s="65" t="n">
        <v>35</v>
      </c>
      <c r="C39" s="55" t="str">
        <f aca="false">Rezultati!A95</f>
        <v>Universal Services</v>
      </c>
      <c r="D39" s="56" t="str">
        <f aca="false">Rezultati!B95</f>
        <v>Vladimirs Mihailovs</v>
      </c>
      <c r="E39" s="56" t="s">
        <v>22</v>
      </c>
      <c r="F39" s="56" t="n">
        <f aca="false">Rezultati!BB95</f>
        <v>9</v>
      </c>
      <c r="G39" s="56" t="n">
        <f aca="false">Rezultati!BA95</f>
        <v>1364</v>
      </c>
      <c r="H39" s="57" t="n">
        <f aca="false">Rezultati!BD95</f>
        <v>151.555555555556</v>
      </c>
      <c r="I39" s="58" t="n">
        <f aca="false">'Zaudējums Uzvara'!AY93</f>
        <v>1</v>
      </c>
      <c r="J39" s="59" t="n">
        <f aca="false">'Zaudējums Uzvara'!AZ93</f>
        <v>8</v>
      </c>
      <c r="K39" s="59" t="n">
        <f aca="false">'Zaudējums Uzvara'!BA93</f>
        <v>0</v>
      </c>
    </row>
    <row r="40" customFormat="false" ht="21.85" hidden="false" customHeight="true" outlineLevel="0" collapsed="false">
      <c r="B40" s="65" t="n">
        <v>36</v>
      </c>
      <c r="C40" s="55" t="str">
        <f aca="false">Rezultati!A85</f>
        <v>Sun Ball</v>
      </c>
      <c r="D40" s="56" t="str">
        <f aca="false">Rezultati!B85</f>
        <v>Nikita Bobrovs</v>
      </c>
      <c r="E40" s="56" t="s">
        <v>22</v>
      </c>
      <c r="F40" s="56" t="n">
        <f aca="false">Rezultati!BB85</f>
        <v>3</v>
      </c>
      <c r="G40" s="56" t="n">
        <f aca="false">Rezultati!BA85</f>
        <v>508</v>
      </c>
      <c r="H40" s="57" t="n">
        <f aca="false">Rezultati!BD85</f>
        <v>169.333333333333</v>
      </c>
      <c r="I40" s="58" t="n">
        <f aca="false">'Zaudējums Uzvara'!AY83</f>
        <v>0</v>
      </c>
      <c r="J40" s="59" t="n">
        <f aca="false">'Zaudējums Uzvara'!AZ83</f>
        <v>3</v>
      </c>
      <c r="K40" s="59" t="n">
        <f aca="false">'Zaudējums Uzvara'!BA83</f>
        <v>0</v>
      </c>
    </row>
    <row r="41" customFormat="false" ht="21.85" hidden="false" customHeight="true" outlineLevel="0" collapsed="false">
      <c r="B41" s="65" t="n">
        <v>37</v>
      </c>
      <c r="C41" s="55" t="str">
        <f aca="false">Rezultati!A104</f>
        <v>Šarmageddon</v>
      </c>
      <c r="D41" s="56" t="str">
        <f aca="false">Rezultati!B104</f>
        <v>Jānis Raņķis</v>
      </c>
      <c r="E41" s="56" t="s">
        <v>22</v>
      </c>
      <c r="F41" s="56" t="n">
        <f aca="false">Rezultati!BB104</f>
        <v>3</v>
      </c>
      <c r="G41" s="56" t="n">
        <f aca="false">Rezultati!BA104</f>
        <v>462</v>
      </c>
      <c r="H41" s="57" t="n">
        <f aca="false">Rezultati!BD104</f>
        <v>154</v>
      </c>
      <c r="I41" s="58" t="n">
        <f aca="false">'Zaudējums Uzvara'!AY102</f>
        <v>0</v>
      </c>
      <c r="J41" s="59" t="n">
        <f aca="false">'Zaudējums Uzvara'!AZ102</f>
        <v>3</v>
      </c>
      <c r="K41" s="59" t="n">
        <f aca="false">'Zaudējums Uzvara'!BA102</f>
        <v>0</v>
      </c>
    </row>
    <row r="42" customFormat="false" ht="19.9" hidden="false" customHeight="true" outlineLevel="0" collapsed="false">
      <c r="B42" s="65" t="n">
        <v>38</v>
      </c>
      <c r="C42" s="55" t="str">
        <f aca="false">Rezultati!A94</f>
        <v>Universal Services</v>
      </c>
      <c r="D42" s="56" t="str">
        <f aca="false">Rezultati!B94</f>
        <v>Matīss Mūrnieks</v>
      </c>
      <c r="E42" s="56" t="s">
        <v>22</v>
      </c>
      <c r="F42" s="56" t="n">
        <f aca="false">Rezultati!BB94</f>
        <v>3</v>
      </c>
      <c r="G42" s="56" t="n">
        <f aca="false">Rezultati!BA94</f>
        <v>445</v>
      </c>
      <c r="H42" s="57" t="n">
        <f aca="false">Rezultati!BD94</f>
        <v>148.333333333333</v>
      </c>
      <c r="I42" s="58" t="n">
        <f aca="false">'Zaudējums Uzvara'!AY92</f>
        <v>0</v>
      </c>
      <c r="J42" s="59" t="n">
        <f aca="false">'Zaudējums Uzvara'!AZ92</f>
        <v>3</v>
      </c>
      <c r="K42" s="59" t="n">
        <f aca="false">'Zaudējums Uzvara'!BA92</f>
        <v>0</v>
      </c>
    </row>
    <row r="43" customFormat="false" ht="19.9" hidden="false" customHeight="true" outlineLevel="0" collapsed="false">
      <c r="B43" s="65" t="n">
        <v>39</v>
      </c>
      <c r="C43" s="55" t="str">
        <f aca="false">Rezultati!A123</f>
        <v>ALDENS Holding</v>
      </c>
      <c r="D43" s="56" t="str">
        <f aca="false">Rezultati!B123</f>
        <v>Madars Dāvids</v>
      </c>
      <c r="E43" s="56" t="s">
        <v>22</v>
      </c>
      <c r="F43" s="56" t="n">
        <f aca="false">Rezultati!BB123</f>
        <v>3</v>
      </c>
      <c r="G43" s="56" t="n">
        <f aca="false">Rezultati!BA123</f>
        <v>443</v>
      </c>
      <c r="H43" s="57" t="n">
        <f aca="false">G43/F43</f>
        <v>147.666666666667</v>
      </c>
      <c r="I43" s="58" t="n">
        <f aca="false">'Zaudējums Uzvara'!AY120</f>
        <v>0</v>
      </c>
      <c r="J43" s="59" t="n">
        <f aca="false">'Zaudējums Uzvara'!AZ120</f>
        <v>3</v>
      </c>
      <c r="K43" s="59" t="n">
        <f aca="false">'Zaudējums Uzvara'!BA120</f>
        <v>0</v>
      </c>
    </row>
    <row r="44" customFormat="false" ht="16.15" hidden="true" customHeight="false" outlineLevel="0" collapsed="false">
      <c r="B44" s="65"/>
      <c r="D44" s="0"/>
      <c r="E44" s="0"/>
    </row>
    <row r="45" customFormat="false" ht="16.15" hidden="true" customHeight="false" outlineLevel="0" collapsed="false">
      <c r="B45" s="65"/>
      <c r="D45" s="0"/>
      <c r="E45" s="0"/>
    </row>
    <row r="46" customFormat="false" ht="17.35" hidden="true" customHeight="false" outlineLevel="0" collapsed="false">
      <c r="B46" s="65"/>
      <c r="C46" s="55" t="str">
        <f aca="false">Rezultati!A124</f>
        <v>ALDENS Holding</v>
      </c>
      <c r="D46" s="56" t="str">
        <f aca="false">Rezultati!B124</f>
        <v>Mārtiņš Nicmanis</v>
      </c>
      <c r="E46" s="56" t="s">
        <v>22</v>
      </c>
      <c r="F46" s="56" t="n">
        <f aca="false">Rezultati!BB124</f>
        <v>0</v>
      </c>
      <c r="G46" s="56" t="n">
        <f aca="false">Rezultati!BA124</f>
        <v>0</v>
      </c>
      <c r="H46" s="57" t="e">
        <f aca="false">Rezultati!BD124</f>
        <v>#DIV/0!</v>
      </c>
      <c r="I46" s="58" t="n">
        <f aca="false">'Zaudējums Uzvara'!AY121</f>
        <v>0</v>
      </c>
      <c r="J46" s="59" t="n">
        <f aca="false">'Zaudējums Uzvara'!AZ121</f>
        <v>0</v>
      </c>
      <c r="K46" s="59" t="n">
        <f aca="false">'Zaudējums Uzvara'!BA121</f>
        <v>0</v>
      </c>
    </row>
    <row r="47" customFormat="false" ht="17.35" hidden="true" customHeight="false" outlineLevel="0" collapsed="false">
      <c r="B47" s="65"/>
      <c r="C47" s="55" t="str">
        <f aca="false">Rezultati!A122</f>
        <v>ALDENS Holding</v>
      </c>
      <c r="D47" s="56" t="str">
        <f aca="false">Rezultati!B122</f>
        <v>Uldis Lasmanis</v>
      </c>
      <c r="E47" s="56" t="s">
        <v>22</v>
      </c>
      <c r="F47" s="56" t="n">
        <f aca="false">Rezultati!BB122</f>
        <v>0</v>
      </c>
      <c r="G47" s="56" t="n">
        <f aca="false">Rezultati!BA122</f>
        <v>0</v>
      </c>
      <c r="H47" s="57" t="e">
        <f aca="false">Rezultati!BD122</f>
        <v>#DIV/0!</v>
      </c>
      <c r="I47" s="58" t="n">
        <f aca="false">'Zaudējums Uzvara'!AY119</f>
        <v>0</v>
      </c>
      <c r="J47" s="59" t="n">
        <f aca="false">'Zaudējums Uzvara'!AZ119</f>
        <v>0</v>
      </c>
      <c r="K47" s="59" t="n">
        <f aca="false">'Zaudējums Uzvara'!BA119</f>
        <v>0</v>
      </c>
    </row>
    <row r="48" customFormat="false" ht="17.35" hidden="true" customHeight="false" outlineLevel="0" collapsed="false">
      <c r="B48" s="65"/>
      <c r="C48" s="55" t="str">
        <f aca="false">Rezultati!A78</f>
        <v>CAPAROL</v>
      </c>
      <c r="D48" s="56" t="str">
        <f aca="false">Rezultati!B78</f>
        <v>Tomass Ozols</v>
      </c>
      <c r="E48" s="56" t="s">
        <v>22</v>
      </c>
      <c r="F48" s="56" t="n">
        <f aca="false">Rezultati!BB78</f>
        <v>0</v>
      </c>
      <c r="G48" s="56" t="n">
        <f aca="false">Rezultati!BA78</f>
        <v>0</v>
      </c>
      <c r="H48" s="57" t="e">
        <f aca="false">Rezultati!BD78</f>
        <v>#DIV/0!</v>
      </c>
      <c r="I48" s="58" t="n">
        <f aca="false">'Zaudējums Uzvara'!AY76</f>
        <v>0</v>
      </c>
      <c r="J48" s="59" t="n">
        <f aca="false">'Zaudējums Uzvara'!AZ76</f>
        <v>0</v>
      </c>
      <c r="K48" s="59" t="n">
        <f aca="false">'Zaudējums Uzvara'!BA76</f>
        <v>0</v>
      </c>
    </row>
    <row r="49" customFormat="false" ht="17.35" hidden="true" customHeight="false" outlineLevel="0" collapsed="false">
      <c r="B49" s="65"/>
      <c r="C49" s="55" t="str">
        <f aca="false">Rezultati!A100</f>
        <v>Pārdaugavas AVANGARDS</v>
      </c>
      <c r="D49" s="56" t="str">
        <f aca="false">Rezultati!B100</f>
        <v>Elvijs Udo Dimpers</v>
      </c>
      <c r="E49" s="56" t="s">
        <v>22</v>
      </c>
      <c r="F49" s="56" t="n">
        <f aca="false">Rezultati!BB100</f>
        <v>0</v>
      </c>
      <c r="G49" s="56" t="n">
        <f aca="false">Rezultati!BA100</f>
        <v>0</v>
      </c>
      <c r="H49" s="57" t="e">
        <f aca="false">Rezultati!BD100</f>
        <v>#DIV/0!</v>
      </c>
      <c r="I49" s="58" t="n">
        <f aca="false">'Zaudējums Uzvara'!AY98</f>
        <v>0</v>
      </c>
      <c r="J49" s="59" t="n">
        <f aca="false">'Zaudējums Uzvara'!AZ98</f>
        <v>0</v>
      </c>
      <c r="K49" s="59" t="n">
        <f aca="false">'Zaudējums Uzvara'!BA98</f>
        <v>0</v>
      </c>
    </row>
    <row r="50" customFormat="false" ht="17.35" hidden="true" customHeight="false" outlineLevel="0" collapsed="false">
      <c r="B50" s="65"/>
      <c r="C50" s="55" t="str">
        <f aca="false">Rezultati!A93</f>
        <v>Universal Services</v>
      </c>
      <c r="D50" s="56" t="str">
        <f aca="false">Rezultati!B93</f>
        <v>Eduards Kobiļuks</v>
      </c>
      <c r="E50" s="56" t="s">
        <v>22</v>
      </c>
      <c r="F50" s="56" t="n">
        <f aca="false">Rezultati!BB93</f>
        <v>0</v>
      </c>
      <c r="G50" s="56" t="n">
        <f aca="false">Rezultati!BA93</f>
        <v>0</v>
      </c>
      <c r="H50" s="57" t="e">
        <f aca="false">Rezultati!BD93</f>
        <v>#DIV/0!</v>
      </c>
      <c r="I50" s="58" t="n">
        <f aca="false">'Zaudējums Uzvara'!AY91</f>
        <v>0</v>
      </c>
      <c r="J50" s="59" t="n">
        <f aca="false">'Zaudējums Uzvara'!AZ91</f>
        <v>0</v>
      </c>
      <c r="K50" s="59" t="n">
        <f aca="false">'Zaudējums Uzvara'!BA91</f>
        <v>0</v>
      </c>
    </row>
    <row r="51" customFormat="false" ht="17.35" hidden="true" customHeight="false" outlineLevel="0" collapsed="false">
      <c r="B51" s="65"/>
      <c r="C51" s="55" t="str">
        <f aca="false">Rezultati!A96</f>
        <v>Universal Services</v>
      </c>
      <c r="D51" s="56" t="str">
        <f aca="false">Rezultati!B96</f>
        <v>Elviss Volkops</v>
      </c>
      <c r="E51" s="56" t="s">
        <v>22</v>
      </c>
      <c r="F51" s="56" t="n">
        <f aca="false">Rezultati!BB96</f>
        <v>0</v>
      </c>
      <c r="G51" s="56" t="n">
        <f aca="false">Rezultati!BA96</f>
        <v>0</v>
      </c>
      <c r="H51" s="57" t="e">
        <f aca="false">Rezultati!BD96</f>
        <v>#DIV/0!</v>
      </c>
      <c r="I51" s="58" t="n">
        <f aca="false">'Zaudējums Uzvara'!AY94</f>
        <v>0</v>
      </c>
      <c r="J51" s="59" t="n">
        <f aca="false">'Zaudējums Uzvara'!AZ94</f>
        <v>0</v>
      </c>
      <c r="K51" s="59" t="n">
        <f aca="false">'Zaudējums Uzvara'!BA94</f>
        <v>0</v>
      </c>
    </row>
    <row r="52" customFormat="false" ht="17.35" hidden="true" customHeight="false" outlineLevel="0" collapsed="false">
      <c r="B52" s="65"/>
      <c r="C52" s="68" t="str">
        <f aca="false">Rezultati!A129</f>
        <v>ALDENS Holding</v>
      </c>
      <c r="D52" s="69" t="n">
        <f aca="false">Rezultati!B129</f>
        <v>0</v>
      </c>
      <c r="E52" s="69"/>
      <c r="F52" s="69" t="n">
        <f aca="false">Rezultati!BB129</f>
        <v>0</v>
      </c>
      <c r="G52" s="69" t="n">
        <f aca="false">Rezultati!BA129</f>
        <v>0</v>
      </c>
      <c r="H52" s="70" t="e">
        <f aca="false">Rezultati!BD129</f>
        <v>#DIV/0!</v>
      </c>
      <c r="I52" s="59"/>
      <c r="J52" s="59"/>
      <c r="K52" s="59"/>
    </row>
    <row r="53" customFormat="false" ht="17.35" hidden="true" customHeight="false" outlineLevel="0" collapsed="false">
      <c r="B53" s="65"/>
      <c r="C53" s="81" t="str">
        <f aca="false">Rezultati!A81</f>
        <v>CAPAROL</v>
      </c>
      <c r="D53" s="82" t="str">
        <f aca="false">Rezultati!B81</f>
        <v>aklais rezultāts</v>
      </c>
      <c r="E53" s="82"/>
      <c r="F53" s="82" t="n">
        <f aca="false">Rezultati!BB81</f>
        <v>1</v>
      </c>
      <c r="G53" s="82" t="n">
        <f aca="false">Rezultati!BA81</f>
        <v>127</v>
      </c>
      <c r="H53" s="83" t="n">
        <f aca="false">Rezultati!BD81</f>
        <v>127</v>
      </c>
      <c r="I53" s="59"/>
      <c r="J53" s="59"/>
      <c r="K53" s="59"/>
    </row>
    <row r="54" customFormat="false" ht="17.35" hidden="true" customHeight="false" outlineLevel="0" collapsed="false">
      <c r="B54" s="65"/>
      <c r="C54" s="68" t="str">
        <f aca="false">Rezultati!A82</f>
        <v>CAPAROL</v>
      </c>
      <c r="D54" s="69" t="n">
        <f aca="false">Rezultati!B82</f>
        <v>0</v>
      </c>
      <c r="E54" s="69"/>
      <c r="F54" s="69" t="n">
        <f aca="false">Rezultati!BB82</f>
        <v>0</v>
      </c>
      <c r="G54" s="69" t="n">
        <f aca="false">Rezultati!BA82</f>
        <v>0</v>
      </c>
      <c r="H54" s="70" t="e">
        <f aca="false">Rezultati!BD82</f>
        <v>#DIV/0!</v>
      </c>
      <c r="I54" s="59"/>
      <c r="J54" s="59"/>
      <c r="K54" s="59"/>
    </row>
    <row r="55" customFormat="false" ht="17.35" hidden="true" customHeight="false" outlineLevel="0" collapsed="false">
      <c r="B55" s="65"/>
      <c r="C55" s="68" t="str">
        <f aca="false">Rezultati!A119</f>
        <v>NB Seniors</v>
      </c>
      <c r="D55" s="69" t="n">
        <f aca="false">Rezultati!B119</f>
        <v>0</v>
      </c>
      <c r="E55" s="69"/>
      <c r="F55" s="69" t="n">
        <f aca="false">Rezultati!BB119</f>
        <v>0</v>
      </c>
      <c r="G55" s="69" t="n">
        <f aca="false">Rezultati!BA119</f>
        <v>0</v>
      </c>
      <c r="H55" s="70" t="e">
        <f aca="false">Rezultati!BD119</f>
        <v>#DIV/0!</v>
      </c>
      <c r="I55" s="59"/>
      <c r="J55" s="59"/>
      <c r="K55" s="59"/>
    </row>
    <row r="56" customFormat="false" ht="17.35" hidden="true" customHeight="false" outlineLevel="0" collapsed="false">
      <c r="B56" s="65"/>
      <c r="C56" s="68" t="str">
        <f aca="false">Rezultati!A120</f>
        <v>NB Seniors</v>
      </c>
      <c r="D56" s="69" t="n">
        <f aca="false">Rezultati!B120</f>
        <v>0</v>
      </c>
      <c r="E56" s="69"/>
      <c r="F56" s="69" t="n">
        <f aca="false">Rezultati!BB120</f>
        <v>0</v>
      </c>
      <c r="G56" s="69" t="n">
        <f aca="false">Rezultati!BA120</f>
        <v>0</v>
      </c>
      <c r="H56" s="70" t="e">
        <f aca="false">Rezultati!BD120</f>
        <v>#DIV/0!</v>
      </c>
      <c r="I56" s="59"/>
      <c r="J56" s="59"/>
      <c r="K56" s="59"/>
    </row>
    <row r="57" customFormat="false" ht="17.35" hidden="true" customHeight="false" outlineLevel="0" collapsed="false">
      <c r="B57" s="65" t="n">
        <v>34</v>
      </c>
      <c r="C57" s="84" t="str">
        <f aca="false">Rezultati!A101</f>
        <v>Pārdaugavas AVANGARDS</v>
      </c>
      <c r="D57" s="85" t="str">
        <f aca="false">Rezultati!B101</f>
        <v>pieaicinātais spēlētājs</v>
      </c>
      <c r="E57" s="85"/>
      <c r="F57" s="61" t="n">
        <f aca="false">Rezultati!BB101</f>
        <v>3</v>
      </c>
      <c r="G57" s="61" t="n">
        <f aca="false">Rezultati!BA101</f>
        <v>562</v>
      </c>
      <c r="H57" s="62" t="n">
        <f aca="false">Rezultati!BD101</f>
        <v>187.333333333333</v>
      </c>
      <c r="I57" s="59"/>
      <c r="J57" s="59"/>
      <c r="K57" s="59"/>
    </row>
    <row r="58" customFormat="false" ht="17.35" hidden="true" customHeight="false" outlineLevel="0" collapsed="false">
      <c r="B58" s="65" t="n">
        <v>35</v>
      </c>
      <c r="C58" s="84" t="str">
        <f aca="false">Rezultati!A103</f>
        <v>Pārdaugavas AVANGARDS</v>
      </c>
      <c r="D58" s="85" t="n">
        <f aca="false">Rezultati!B103</f>
        <v>0</v>
      </c>
      <c r="E58" s="85"/>
      <c r="F58" s="85" t="n">
        <f aca="false">Rezultati!BB103</f>
        <v>0</v>
      </c>
      <c r="G58" s="85" t="n">
        <f aca="false">Rezultati!BA103</f>
        <v>0</v>
      </c>
      <c r="H58" s="86" t="e">
        <f aca="false">Rezultati!BD103</f>
        <v>#DIV/0!</v>
      </c>
      <c r="I58" s="59"/>
      <c r="J58" s="59"/>
      <c r="K58" s="59"/>
    </row>
    <row r="59" customFormat="false" ht="17.35" hidden="true" customHeight="false" outlineLevel="0" collapsed="false">
      <c r="B59" s="65" t="n">
        <v>36</v>
      </c>
      <c r="C59" s="68" t="str">
        <f aca="false">Rezultati!A102</f>
        <v>Pārdaugavas AVANGARDS</v>
      </c>
      <c r="D59" s="69" t="n">
        <f aca="false">Rezultati!B102</f>
        <v>0</v>
      </c>
      <c r="E59" s="69"/>
      <c r="F59" s="69" t="n">
        <f aca="false">Rezultati!BB102</f>
        <v>0</v>
      </c>
      <c r="G59" s="69" t="n">
        <f aca="false">Rezultati!BA102</f>
        <v>0</v>
      </c>
      <c r="H59" s="70" t="e">
        <f aca="false">Rezultati!BD102</f>
        <v>#DIV/0!</v>
      </c>
      <c r="I59" s="59"/>
      <c r="J59" s="59"/>
      <c r="K59" s="59"/>
    </row>
    <row r="60" customFormat="false" ht="17.35" hidden="true" customHeight="false" outlineLevel="0" collapsed="false">
      <c r="B60" s="65" t="n">
        <v>37</v>
      </c>
      <c r="C60" s="60" t="str">
        <f aca="false">Rezultati!A75</f>
        <v>SIB</v>
      </c>
      <c r="D60" s="61" t="n">
        <f aca="false">Rezultati!B75</f>
        <v>0</v>
      </c>
      <c r="E60" s="61"/>
      <c r="F60" s="61" t="n">
        <f aca="false">Rezultati!BB75</f>
        <v>0</v>
      </c>
      <c r="G60" s="61" t="n">
        <f aca="false">Rezultati!BA75</f>
        <v>0</v>
      </c>
      <c r="H60" s="62" t="e">
        <f aca="false">Rezultati!BD75</f>
        <v>#DIV/0!</v>
      </c>
      <c r="I60" s="59"/>
      <c r="J60" s="59"/>
      <c r="K60" s="59"/>
    </row>
    <row r="61" customFormat="false" ht="17.35" hidden="true" customHeight="false" outlineLevel="0" collapsed="false">
      <c r="B61" s="65" t="n">
        <v>38</v>
      </c>
      <c r="C61" s="87" t="str">
        <f aca="false">Rezultati!A72</f>
        <v>SIB</v>
      </c>
      <c r="D61" s="56" t="str">
        <f aca="false">Rezultati!B72</f>
        <v>pieaicinātais spēlētājs</v>
      </c>
      <c r="E61" s="56"/>
      <c r="F61" s="56" t="n">
        <f aca="false">Rezultati!BB72</f>
        <v>3</v>
      </c>
      <c r="G61" s="56" t="n">
        <f aca="false">Rezultati!BA72</f>
        <v>556</v>
      </c>
      <c r="H61" s="57" t="n">
        <f aca="false">Rezultati!BD72</f>
        <v>185.333333333333</v>
      </c>
      <c r="I61" s="59"/>
      <c r="J61" s="59"/>
      <c r="K61" s="59"/>
    </row>
    <row r="62" customFormat="false" ht="17.35" hidden="true" customHeight="false" outlineLevel="0" collapsed="false">
      <c r="B62" s="65" t="n">
        <v>39</v>
      </c>
      <c r="C62" s="87" t="str">
        <f aca="false">Rezultati!A74</f>
        <v>SIB</v>
      </c>
      <c r="D62" s="56" t="n">
        <f aca="false">Rezultati!B74</f>
        <v>0</v>
      </c>
      <c r="E62" s="56"/>
      <c r="F62" s="56" t="n">
        <f aca="false">Rezultati!BB74</f>
        <v>0</v>
      </c>
      <c r="G62" s="56" t="n">
        <f aca="false">Rezultati!BA74</f>
        <v>0</v>
      </c>
      <c r="H62" s="57" t="e">
        <f aca="false">Rezultati!BD74</f>
        <v>#DIV/0!</v>
      </c>
      <c r="I62" s="59"/>
      <c r="J62" s="59"/>
      <c r="K62" s="59"/>
    </row>
    <row r="63" customFormat="false" ht="17.35" hidden="true" customHeight="false" outlineLevel="0" collapsed="false">
      <c r="B63" s="65" t="n">
        <v>40</v>
      </c>
      <c r="C63" s="84" t="str">
        <f aca="false">Rezultati!A69</f>
        <v>SIB</v>
      </c>
      <c r="D63" s="85" t="n">
        <f aca="false">Rezultati!B69</f>
        <v>0</v>
      </c>
      <c r="E63" s="85"/>
      <c r="F63" s="85" t="n">
        <f aca="false">Rezultati!BB69</f>
        <v>0</v>
      </c>
      <c r="G63" s="85" t="n">
        <f aca="false">Rezultati!BA69</f>
        <v>0</v>
      </c>
      <c r="H63" s="86" t="e">
        <f aca="false">Rezultati!BD69</f>
        <v>#DIV/0!</v>
      </c>
      <c r="I63" s="59"/>
      <c r="J63" s="59"/>
      <c r="K63" s="59"/>
    </row>
    <row r="64" customFormat="false" ht="17.35" hidden="true" customHeight="false" outlineLevel="0" collapsed="false">
      <c r="B64" s="65" t="n">
        <v>41</v>
      </c>
      <c r="C64" s="55" t="str">
        <f aca="false">Rezultati!A86</f>
        <v>Sun Ball</v>
      </c>
      <c r="D64" s="56" t="str">
        <f aca="false">Rezultati!B86</f>
        <v>pieaicinātais spēlētājs</v>
      </c>
      <c r="E64" s="56"/>
      <c r="F64" s="56" t="n">
        <f aca="false">Rezultati!BB86</f>
        <v>12</v>
      </c>
      <c r="G64" s="56" t="n">
        <f aca="false">Rezultati!BA86</f>
        <v>1946</v>
      </c>
      <c r="H64" s="57" t="n">
        <f aca="false">Rezultati!BD86</f>
        <v>162.166666666667</v>
      </c>
      <c r="I64" s="59"/>
      <c r="J64" s="59"/>
      <c r="K64" s="59"/>
    </row>
    <row r="65" customFormat="false" ht="16.15" hidden="true" customHeight="false" outlineLevel="0" collapsed="false">
      <c r="B65" s="65" t="n">
        <v>42</v>
      </c>
      <c r="D65" s="0"/>
      <c r="E65" s="0"/>
    </row>
    <row r="66" customFormat="false" ht="17.35" hidden="true" customHeight="false" outlineLevel="0" collapsed="false">
      <c r="B66" s="65" t="n">
        <v>43</v>
      </c>
      <c r="C66" s="55" t="str">
        <f aca="false">Rezultati!A106</f>
        <v>Šarmaggedon</v>
      </c>
      <c r="D66" s="56" t="str">
        <f aca="false">Rezultati!B106</f>
        <v>aklais rezultāts</v>
      </c>
      <c r="E66" s="56"/>
      <c r="F66" s="56" t="n">
        <f aca="false">Rezultati!BB106</f>
        <v>3</v>
      </c>
      <c r="G66" s="56" t="n">
        <f aca="false">Rezultati!BA106</f>
        <v>320</v>
      </c>
      <c r="H66" s="57" t="n">
        <f aca="false">Rezultati!BD106</f>
        <v>106.666666666667</v>
      </c>
      <c r="I66" s="59"/>
      <c r="J66" s="59"/>
      <c r="K66" s="59"/>
    </row>
    <row r="67" customFormat="false" ht="17.35" hidden="true" customHeight="false" outlineLevel="0" collapsed="false">
      <c r="B67" s="65" t="n">
        <v>44</v>
      </c>
      <c r="C67" s="55" t="str">
        <f aca="false">Rezultati!A90</f>
        <v>Universal Services</v>
      </c>
      <c r="D67" s="56" t="str">
        <f aca="false">Rezultati!B90</f>
        <v>pieaicinātais spēlētājs</v>
      </c>
      <c r="E67" s="56"/>
      <c r="F67" s="56" t="n">
        <f aca="false">Rezultati!BB90</f>
        <v>3</v>
      </c>
      <c r="G67" s="56" t="n">
        <f aca="false">Rezultati!BA90</f>
        <v>453</v>
      </c>
      <c r="H67" s="57" t="n">
        <f aca="false">Rezultati!BD90</f>
        <v>151</v>
      </c>
      <c r="I67" s="88"/>
      <c r="J67" s="88"/>
      <c r="K67" s="88"/>
    </row>
  </sheetData>
  <mergeCells count="1">
    <mergeCell ref="B3:K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B1" activeCellId="0" sqref="B1"/>
    </sheetView>
  </sheetViews>
  <sheetFormatPr defaultRowHeight="12.75"/>
  <cols>
    <col collapsed="false" hidden="false" max="1" min="1" style="0" width="6.71428571428571"/>
    <col collapsed="false" hidden="false" max="2" min="2" style="0" width="8"/>
    <col collapsed="false" hidden="false" max="3" min="3" style="0" width="29.7857142857143"/>
    <col collapsed="false" hidden="false" max="4" min="4" style="0" width="31.7040816326531"/>
    <col collapsed="false" hidden="false" max="5" min="5" style="74" width="5.42857142857143"/>
    <col collapsed="false" hidden="false" max="11" min="6" style="0" width="11.2857142857143"/>
    <col collapsed="false" hidden="false" max="12" min="12" style="0" width="8"/>
    <col collapsed="false" hidden="false" max="1011" min="13" style="0" width="14.4285714285714"/>
    <col collapsed="false" hidden="false" max="1013" min="1012" style="0" width="8.70918367346939"/>
    <col collapsed="false" hidden="false" max="1017" min="1014" style="0" width="14.4285714285714"/>
    <col collapsed="false" hidden="false" max="1019" min="1018" style="0" width="8.70918367346939"/>
    <col collapsed="false" hidden="false" max="1023" min="1020" style="0" width="14.4285714285714"/>
    <col collapsed="false" hidden="false" max="1025" min="1024" style="0" width="8.70918367346939"/>
  </cols>
  <sheetData>
    <row r="1" customFormat="false" ht="94.5" hidden="false" customHeight="true" outlineLevel="0" collapsed="false">
      <c r="B1" s="30"/>
      <c r="C1" s="31"/>
      <c r="D1" s="30"/>
      <c r="E1" s="30"/>
      <c r="H1" s="30"/>
    </row>
    <row r="2" customFormat="false" ht="3" hidden="false" customHeight="true" outlineLevel="0" collapsed="false">
      <c r="B2" s="30"/>
      <c r="C2" s="31"/>
      <c r="D2" s="30"/>
      <c r="E2" s="30"/>
    </row>
    <row r="3" customFormat="false" ht="36.75" hidden="false" customHeight="true" outlineLevel="0" collapsed="false"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</row>
    <row r="4" customFormat="false" ht="99.75" hidden="false" customHeight="true" outlineLevel="0" collapsed="false">
      <c r="B4" s="33" t="s">
        <v>2</v>
      </c>
      <c r="C4" s="34" t="s">
        <v>3</v>
      </c>
      <c r="D4" s="34" t="s">
        <v>14</v>
      </c>
      <c r="E4" s="35" t="s">
        <v>15</v>
      </c>
      <c r="F4" s="36" t="s">
        <v>16</v>
      </c>
      <c r="G4" s="37" t="s">
        <v>17</v>
      </c>
      <c r="H4" s="36" t="s">
        <v>18</v>
      </c>
      <c r="I4" s="38" t="s">
        <v>19</v>
      </c>
      <c r="J4" s="39" t="s">
        <v>20</v>
      </c>
      <c r="K4" s="38" t="s">
        <v>21</v>
      </c>
    </row>
    <row r="5" customFormat="false" ht="20.45" hidden="false" customHeight="true" outlineLevel="0" collapsed="false">
      <c r="B5" s="41" t="n">
        <v>1</v>
      </c>
      <c r="C5" s="75" t="str">
        <f aca="false">Rezultati!A190</f>
        <v>Pandora</v>
      </c>
      <c r="D5" s="75" t="str">
        <f aca="false">Rezultati!B190</f>
        <v>Aleksandrs Tjulins</v>
      </c>
      <c r="E5" s="76" t="s">
        <v>22</v>
      </c>
      <c r="F5" s="76" t="n">
        <f aca="false">Rezultati!BB190</f>
        <v>21</v>
      </c>
      <c r="G5" s="76" t="n">
        <f aca="false">Rezultati!BA190</f>
        <v>4145</v>
      </c>
      <c r="H5" s="77" t="n">
        <f aca="false">Rezultati!BD190</f>
        <v>197.380952380952</v>
      </c>
      <c r="I5" s="78" t="n">
        <f aca="false">'Zaudējums Uzvara'!AY187</f>
        <v>19</v>
      </c>
      <c r="J5" s="79" t="n">
        <f aca="false">'Zaudējums Uzvara'!AZ187</f>
        <v>2</v>
      </c>
      <c r="K5" s="79" t="n">
        <f aca="false">'Zaudējums Uzvara'!BA187</f>
        <v>0</v>
      </c>
    </row>
    <row r="6" customFormat="false" ht="20.45" hidden="false" customHeight="true" outlineLevel="0" collapsed="false">
      <c r="B6" s="41" t="n">
        <v>2</v>
      </c>
      <c r="C6" s="75" t="str">
        <f aca="false">Rezultati!A171</f>
        <v>NB</v>
      </c>
      <c r="D6" s="75" t="str">
        <f aca="false">Rezultati!B171</f>
        <v>Ģirts Gabrāns</v>
      </c>
      <c r="E6" s="76" t="s">
        <v>22</v>
      </c>
      <c r="F6" s="76" t="n">
        <f aca="false">Rezultati!BB171</f>
        <v>18</v>
      </c>
      <c r="G6" s="76" t="n">
        <f aca="false">Rezultati!BA171</f>
        <v>3646</v>
      </c>
      <c r="H6" s="77" t="n">
        <f aca="false">Rezultati!BD171</f>
        <v>202.555555555556</v>
      </c>
      <c r="I6" s="78" t="n">
        <f aca="false">'Zaudējums Uzvara'!AY168</f>
        <v>14</v>
      </c>
      <c r="J6" s="79" t="n">
        <f aca="false">'Zaudējums Uzvara'!AZ168</f>
        <v>4</v>
      </c>
      <c r="K6" s="79" t="n">
        <f aca="false">'Zaudējums Uzvara'!BA168</f>
        <v>0</v>
      </c>
    </row>
    <row r="7" customFormat="false" ht="20.45" hidden="false" customHeight="true" outlineLevel="0" collapsed="false">
      <c r="B7" s="41" t="n">
        <v>3</v>
      </c>
      <c r="C7" s="75" t="str">
        <f aca="false">Rezultati!A168</f>
        <v>NB</v>
      </c>
      <c r="D7" s="75" t="str">
        <f aca="false">Rezultati!B168</f>
        <v>Juris Mauriņš</v>
      </c>
      <c r="E7" s="76" t="s">
        <v>22</v>
      </c>
      <c r="F7" s="76" t="n">
        <f aca="false">Rezultati!BB168</f>
        <v>21</v>
      </c>
      <c r="G7" s="76" t="n">
        <f aca="false">Rezultati!BA168</f>
        <v>3868</v>
      </c>
      <c r="H7" s="77" t="n">
        <f aca="false">Rezultati!BD168</f>
        <v>184.190476190476</v>
      </c>
      <c r="I7" s="78" t="n">
        <f aca="false">'Zaudējums Uzvara'!AY165</f>
        <v>14</v>
      </c>
      <c r="J7" s="79" t="n">
        <f aca="false">'Zaudējums Uzvara'!AZ165</f>
        <v>7</v>
      </c>
      <c r="K7" s="79" t="n">
        <f aca="false">'Zaudējums Uzvara'!BA165</f>
        <v>0</v>
      </c>
    </row>
    <row r="8" customFormat="false" ht="20.45" hidden="false" customHeight="true" outlineLevel="0" collapsed="false">
      <c r="B8" s="80" t="n">
        <v>4</v>
      </c>
      <c r="C8" s="75" t="str">
        <f aca="false">Rezultati!A146</f>
        <v>JBP</v>
      </c>
      <c r="D8" s="75" t="str">
        <f aca="false">Rezultati!B146</f>
        <v>Jurijs Bokums jun</v>
      </c>
      <c r="E8" s="76" t="s">
        <v>22</v>
      </c>
      <c r="F8" s="76" t="n">
        <f aca="false">Rezultati!BB146</f>
        <v>21</v>
      </c>
      <c r="G8" s="76" t="n">
        <f aca="false">Rezultati!BA146</f>
        <v>4337</v>
      </c>
      <c r="H8" s="77" t="n">
        <f aca="false">Rezultati!BD146</f>
        <v>206.523809523809</v>
      </c>
      <c r="I8" s="78" t="n">
        <f aca="false">'Zaudējums Uzvara'!AY143</f>
        <v>13</v>
      </c>
      <c r="J8" s="79" t="n">
        <f aca="false">'Zaudējums Uzvara'!AZ143</f>
        <v>8</v>
      </c>
      <c r="K8" s="79" t="n">
        <f aca="false">'Zaudējums Uzvara'!BA143</f>
        <v>0</v>
      </c>
    </row>
    <row r="9" customFormat="false" ht="20.45" hidden="false" customHeight="true" outlineLevel="0" collapsed="false">
      <c r="B9" s="80" t="n">
        <v>5</v>
      </c>
      <c r="C9" s="75" t="str">
        <f aca="false">Rezultati!A194</f>
        <v>Pandora</v>
      </c>
      <c r="D9" s="75" t="str">
        <f aca="false">Rezultati!B194</f>
        <v>Pēteris Cimdiņš</v>
      </c>
      <c r="E9" s="76" t="s">
        <v>22</v>
      </c>
      <c r="F9" s="76" t="n">
        <f aca="false">Rezultati!BB194</f>
        <v>15</v>
      </c>
      <c r="G9" s="76" t="n">
        <f aca="false">Rezultati!BA194</f>
        <v>3176</v>
      </c>
      <c r="H9" s="77" t="n">
        <f aca="false">Rezultati!BD194</f>
        <v>211.733333333333</v>
      </c>
      <c r="I9" s="78" t="n">
        <f aca="false">'Zaudējums Uzvara'!AY191</f>
        <v>12</v>
      </c>
      <c r="J9" s="79" t="n">
        <f aca="false">'Zaudējums Uzvara'!AZ191</f>
        <v>3</v>
      </c>
      <c r="K9" s="79" t="n">
        <f aca="false">'Zaudējums Uzvara'!BA191</f>
        <v>0</v>
      </c>
    </row>
    <row r="10" customFormat="false" ht="20.45" hidden="false" customHeight="true" outlineLevel="0" collapsed="false">
      <c r="B10" s="80" t="n">
        <v>6</v>
      </c>
      <c r="C10" s="75" t="str">
        <f aca="false">Rezultati!A178</f>
        <v>Korness</v>
      </c>
      <c r="D10" s="75" t="str">
        <f aca="false">Rezultati!B178</f>
        <v>Valdis Skudra</v>
      </c>
      <c r="E10" s="76" t="s">
        <v>22</v>
      </c>
      <c r="F10" s="76" t="n">
        <f aca="false">Rezultati!BB178</f>
        <v>18</v>
      </c>
      <c r="G10" s="76" t="n">
        <f aca="false">Rezultati!BA178</f>
        <v>3106</v>
      </c>
      <c r="H10" s="77" t="n">
        <f aca="false">Rezultati!BD178</f>
        <v>172.555555555556</v>
      </c>
      <c r="I10" s="78" t="n">
        <f aca="false">'Zaudējums Uzvara'!AY175</f>
        <v>12</v>
      </c>
      <c r="J10" s="79" t="n">
        <f aca="false">'Zaudējums Uzvara'!AZ175</f>
        <v>6</v>
      </c>
      <c r="K10" s="79" t="n">
        <f aca="false">'Zaudējums Uzvara'!BA175</f>
        <v>0</v>
      </c>
    </row>
    <row r="11" customFormat="false" ht="20.45" hidden="false" customHeight="true" outlineLevel="0" collapsed="false">
      <c r="B11" s="80" t="n">
        <v>7</v>
      </c>
      <c r="C11" s="49" t="str">
        <f aca="false">Rezultati!A137</f>
        <v>NB Lēdijas</v>
      </c>
      <c r="D11" s="49" t="str">
        <f aca="false">Rezultati!B137</f>
        <v>Anita Valdmane</v>
      </c>
      <c r="E11" s="50" t="s">
        <v>23</v>
      </c>
      <c r="F11" s="50" t="n">
        <f aca="false">Rezultati!BB137</f>
        <v>15</v>
      </c>
      <c r="G11" s="50" t="n">
        <f aca="false">Rezultati!BA137</f>
        <v>2721</v>
      </c>
      <c r="H11" s="51" t="n">
        <f aca="false">Rezultati!BD137</f>
        <v>181.4</v>
      </c>
      <c r="I11" s="52" t="n">
        <f aca="false">'Zaudējums Uzvara'!AY134</f>
        <v>11</v>
      </c>
      <c r="J11" s="53" t="n">
        <f aca="false">'Zaudējums Uzvara'!AZ134</f>
        <v>4</v>
      </c>
      <c r="K11" s="53" t="n">
        <f aca="false">'Zaudējums Uzvara'!BA134</f>
        <v>0</v>
      </c>
    </row>
    <row r="12" customFormat="false" ht="20.45" hidden="false" customHeight="true" outlineLevel="0" collapsed="false">
      <c r="B12" s="80" t="n">
        <v>8</v>
      </c>
      <c r="C12" s="75" t="str">
        <f aca="false">Rezultati!A193</f>
        <v>Pandora</v>
      </c>
      <c r="D12" s="75" t="str">
        <f aca="false">Rezultati!B193</f>
        <v>Vladimirs Nahodkins</v>
      </c>
      <c r="E12" s="76" t="s">
        <v>22</v>
      </c>
      <c r="F12" s="76" t="n">
        <f aca="false">Rezultati!BB193</f>
        <v>18</v>
      </c>
      <c r="G12" s="76" t="n">
        <f aca="false">Rezultati!BA193</f>
        <v>3061</v>
      </c>
      <c r="H12" s="77" t="n">
        <f aca="false">Rezultati!BD193</f>
        <v>170.055555555556</v>
      </c>
      <c r="I12" s="78" t="n">
        <f aca="false">'Zaudējums Uzvara'!AY190</f>
        <v>11</v>
      </c>
      <c r="J12" s="79" t="n">
        <f aca="false">'Zaudējums Uzvara'!AZ190</f>
        <v>7</v>
      </c>
      <c r="K12" s="79" t="n">
        <f aca="false">'Zaudējums Uzvara'!BA190</f>
        <v>0</v>
      </c>
    </row>
    <row r="13" customFormat="false" ht="20.45" hidden="false" customHeight="true" outlineLevel="0" collapsed="false">
      <c r="B13" s="80" t="n">
        <v>9</v>
      </c>
      <c r="C13" s="75" t="str">
        <f aca="false">Rezultati!A154</f>
        <v>X X X</v>
      </c>
      <c r="D13" s="75" t="str">
        <f aca="false">Rezultati!B154</f>
        <v>Jānis Raņķis</v>
      </c>
      <c r="E13" s="76" t="s">
        <v>22</v>
      </c>
      <c r="F13" s="76" t="n">
        <f aca="false">Rezultati!BB154</f>
        <v>21</v>
      </c>
      <c r="G13" s="76" t="n">
        <f aca="false">Rezultati!BA154</f>
        <v>3459</v>
      </c>
      <c r="H13" s="77" t="n">
        <f aca="false">Rezultati!BD154</f>
        <v>164.714285714286</v>
      </c>
      <c r="I13" s="78" t="n">
        <f aca="false">'Zaudējums Uzvara'!AY151</f>
        <v>11</v>
      </c>
      <c r="J13" s="79" t="n">
        <f aca="false">'Zaudējums Uzvara'!AZ151</f>
        <v>10</v>
      </c>
      <c r="K13" s="79" t="n">
        <f aca="false">'Zaudējums Uzvara'!BA151</f>
        <v>0</v>
      </c>
    </row>
    <row r="14" customFormat="false" ht="20.45" hidden="false" customHeight="true" outlineLevel="0" collapsed="false">
      <c r="B14" s="80" t="n">
        <v>10</v>
      </c>
      <c r="C14" s="75" t="str">
        <f aca="false">Rezultati!A175</f>
        <v>Korness</v>
      </c>
      <c r="D14" s="75" t="str">
        <f aca="false">Rezultati!B175</f>
        <v>Jānis Adakovskis</v>
      </c>
      <c r="E14" s="76" t="s">
        <v>22</v>
      </c>
      <c r="F14" s="76" t="n">
        <f aca="false">Rezultati!BB175</f>
        <v>15</v>
      </c>
      <c r="G14" s="76" t="n">
        <f aca="false">Rezultati!BA175</f>
        <v>2788</v>
      </c>
      <c r="H14" s="77" t="n">
        <f aca="false">Rezultati!BD175</f>
        <v>185.866666666667</v>
      </c>
      <c r="I14" s="78" t="n">
        <f aca="false">'Zaudējums Uzvara'!AY172</f>
        <v>10</v>
      </c>
      <c r="J14" s="79" t="n">
        <f aca="false">'Zaudējums Uzvara'!AZ172</f>
        <v>5</v>
      </c>
      <c r="K14" s="79" t="n">
        <f aca="false">'Zaudējums Uzvara'!BA172</f>
        <v>0</v>
      </c>
    </row>
    <row r="15" customFormat="false" ht="20.45" hidden="false" customHeight="true" outlineLevel="0" collapsed="false">
      <c r="B15" s="65" t="n">
        <v>11</v>
      </c>
      <c r="C15" s="49" t="str">
        <f aca="false">Rezultati!A135</f>
        <v>NB Lēdijas</v>
      </c>
      <c r="D15" s="49" t="str">
        <f aca="false">Rezultati!B135</f>
        <v>Ilona Ozola</v>
      </c>
      <c r="E15" s="50" t="s">
        <v>23</v>
      </c>
      <c r="F15" s="50" t="n">
        <f aca="false">Rezultati!BB135</f>
        <v>21</v>
      </c>
      <c r="G15" s="50" t="n">
        <f aca="false">Rezultati!BA135</f>
        <v>3525</v>
      </c>
      <c r="H15" s="51" t="n">
        <f aca="false">Rezultati!BD135</f>
        <v>167.857142857143</v>
      </c>
      <c r="I15" s="52" t="n">
        <f aca="false">'Zaudējums Uzvara'!AY132</f>
        <v>10</v>
      </c>
      <c r="J15" s="53" t="n">
        <f aca="false">'Zaudējums Uzvara'!AZ132</f>
        <v>10</v>
      </c>
      <c r="K15" s="53" t="n">
        <f aca="false">'Zaudējums Uzvara'!BA132</f>
        <v>1</v>
      </c>
    </row>
    <row r="16" customFormat="false" ht="20.45" hidden="false" customHeight="true" outlineLevel="0" collapsed="false">
      <c r="B16" s="65" t="n">
        <v>12</v>
      </c>
      <c r="C16" s="55" t="str">
        <f aca="false">Rezultati!A155</f>
        <v>X X X</v>
      </c>
      <c r="D16" s="55" t="str">
        <f aca="false">Rezultati!B155</f>
        <v>Kaspars Semjonovs</v>
      </c>
      <c r="E16" s="56" t="s">
        <v>22</v>
      </c>
      <c r="F16" s="56" t="n">
        <f aca="false">Rezultati!BB155</f>
        <v>21</v>
      </c>
      <c r="G16" s="56" t="n">
        <f aca="false">Rezultati!BA155</f>
        <v>3404</v>
      </c>
      <c r="H16" s="57" t="n">
        <f aca="false">Rezultati!BD155</f>
        <v>162.095238095238</v>
      </c>
      <c r="I16" s="58" t="n">
        <f aca="false">'Zaudējums Uzvara'!AY152</f>
        <v>9</v>
      </c>
      <c r="J16" s="59" t="n">
        <f aca="false">'Zaudējums Uzvara'!AZ152</f>
        <v>12</v>
      </c>
      <c r="K16" s="59" t="n">
        <f aca="false">'Zaudējums Uzvara'!BA152</f>
        <v>0</v>
      </c>
    </row>
    <row r="17" customFormat="false" ht="20.45" hidden="false" customHeight="true" outlineLevel="0" collapsed="false">
      <c r="B17" s="65" t="n">
        <v>13</v>
      </c>
      <c r="C17" s="49" t="str">
        <f aca="false">Rezultati!A147</f>
        <v>JBP</v>
      </c>
      <c r="D17" s="49" t="str">
        <f aca="false">Rezultati!B147</f>
        <v>Irina Bokuma</v>
      </c>
      <c r="E17" s="50" t="s">
        <v>23</v>
      </c>
      <c r="F17" s="50" t="n">
        <f aca="false">Rezultati!BB147</f>
        <v>18</v>
      </c>
      <c r="G17" s="50" t="n">
        <f aca="false">Rezultati!BA147</f>
        <v>2820</v>
      </c>
      <c r="H17" s="51" t="n">
        <f aca="false">Rezultati!BD147</f>
        <v>156.666666666667</v>
      </c>
      <c r="I17" s="52" t="n">
        <f aca="false">'Zaudējums Uzvara'!AY144</f>
        <v>9</v>
      </c>
      <c r="J17" s="53" t="n">
        <f aca="false">'Zaudējums Uzvara'!AZ144</f>
        <v>9</v>
      </c>
      <c r="K17" s="53" t="n">
        <f aca="false">'Zaudējums Uzvara'!BA144</f>
        <v>0</v>
      </c>
    </row>
    <row r="18" customFormat="false" ht="20.45" hidden="false" customHeight="true" outlineLevel="0" collapsed="false">
      <c r="B18" s="65" t="n">
        <v>14</v>
      </c>
      <c r="C18" s="55" t="str">
        <f aca="false">Rezultati!A176</f>
        <v>Korness</v>
      </c>
      <c r="D18" s="55" t="str">
        <f aca="false">Rezultati!B176</f>
        <v>Sigutis Briedis</v>
      </c>
      <c r="E18" s="56" t="s">
        <v>22</v>
      </c>
      <c r="F18" s="56" t="n">
        <f aca="false">Rezultati!BB176</f>
        <v>15</v>
      </c>
      <c r="G18" s="56" t="n">
        <f aca="false">Rezultati!BA176</f>
        <v>2691</v>
      </c>
      <c r="H18" s="57" t="n">
        <f aca="false">Rezultati!BD176</f>
        <v>179.4</v>
      </c>
      <c r="I18" s="58" t="n">
        <f aca="false">'Zaudējums Uzvara'!AY173</f>
        <v>8</v>
      </c>
      <c r="J18" s="59" t="n">
        <f aca="false">'Zaudējums Uzvara'!AZ173</f>
        <v>7</v>
      </c>
      <c r="K18" s="59" t="n">
        <f aca="false">'Zaudējums Uzvara'!BA173</f>
        <v>0</v>
      </c>
    </row>
    <row r="19" customFormat="false" ht="20.1" hidden="false" customHeight="true" outlineLevel="0" collapsed="false">
      <c r="B19" s="65" t="n">
        <v>15</v>
      </c>
      <c r="C19" s="49" t="str">
        <f aca="false">Rezultati!A140</f>
        <v>NB Lēdijas</v>
      </c>
      <c r="D19" s="49" t="str">
        <f aca="false">Rezultati!B140</f>
        <v>Natālija Rizņika</v>
      </c>
      <c r="E19" s="50" t="s">
        <v>23</v>
      </c>
      <c r="F19" s="50" t="n">
        <f aca="false">Rezultati!BB140</f>
        <v>15</v>
      </c>
      <c r="G19" s="50" t="n">
        <f aca="false">Rezultati!BA140</f>
        <v>2714</v>
      </c>
      <c r="H19" s="51" t="n">
        <f aca="false">Rezultati!BD140</f>
        <v>180.933333333333</v>
      </c>
      <c r="I19" s="52" t="n">
        <f aca="false">'Zaudējums Uzvara'!AY137</f>
        <v>7</v>
      </c>
      <c r="J19" s="53" t="n">
        <f aca="false">'Zaudējums Uzvara'!AZ137</f>
        <v>8</v>
      </c>
      <c r="K19" s="53" t="n">
        <f aca="false">'Zaudējums Uzvara'!BA137</f>
        <v>0</v>
      </c>
    </row>
    <row r="20" customFormat="false" ht="20.1" hidden="false" customHeight="true" outlineLevel="0" collapsed="false">
      <c r="B20" s="65" t="n">
        <v>16</v>
      </c>
      <c r="C20" s="49" t="str">
        <f aca="false">Rezultati!A184</f>
        <v>Bowling Sharks</v>
      </c>
      <c r="D20" s="49" t="str">
        <f aca="false">Rezultati!B184</f>
        <v>Svetlana Jemeļjanova</v>
      </c>
      <c r="E20" s="50" t="s">
        <v>23</v>
      </c>
      <c r="F20" s="50" t="n">
        <f aca="false">Rezultati!BB184</f>
        <v>9</v>
      </c>
      <c r="G20" s="50" t="n">
        <f aca="false">Rezultati!BA184</f>
        <v>1586</v>
      </c>
      <c r="H20" s="51" t="n">
        <f aca="false">Rezultati!BD184</f>
        <v>176.222222222222</v>
      </c>
      <c r="I20" s="52" t="n">
        <f aca="false">'Zaudējums Uzvara'!AY181</f>
        <v>7</v>
      </c>
      <c r="J20" s="53" t="n">
        <f aca="false">'Zaudējums Uzvara'!AZ181</f>
        <v>2</v>
      </c>
      <c r="K20" s="53" t="n">
        <f aca="false">'Zaudējums Uzvara'!BA181</f>
        <v>0</v>
      </c>
    </row>
    <row r="21" customFormat="false" ht="20.1" hidden="false" customHeight="true" outlineLevel="0" collapsed="false">
      <c r="B21" s="65" t="n">
        <v>17</v>
      </c>
      <c r="C21" s="55" t="str">
        <f aca="false">Rezultati!A148</f>
        <v>JBP</v>
      </c>
      <c r="D21" s="55" t="str">
        <f aca="false">Rezultati!B148</f>
        <v>Jurijs Bokums sen</v>
      </c>
      <c r="E21" s="56" t="s">
        <v>22</v>
      </c>
      <c r="F21" s="56" t="n">
        <f aca="false">Rezultati!BB148</f>
        <v>21</v>
      </c>
      <c r="G21" s="56" t="n">
        <f aca="false">Rezultati!BA148</f>
        <v>3288</v>
      </c>
      <c r="H21" s="57" t="n">
        <f aca="false">Rezultati!BD148</f>
        <v>156.571428571429</v>
      </c>
      <c r="I21" s="58" t="n">
        <f aca="false">'Zaudējums Uzvara'!AY145</f>
        <v>7</v>
      </c>
      <c r="J21" s="59" t="n">
        <f aca="false">'Zaudējums Uzvara'!AZ145</f>
        <v>11</v>
      </c>
      <c r="K21" s="59" t="n">
        <f aca="false">'Zaudējums Uzvara'!BA145</f>
        <v>1</v>
      </c>
    </row>
    <row r="22" customFormat="false" ht="20.1" hidden="false" customHeight="true" outlineLevel="0" collapsed="false">
      <c r="B22" s="65" t="n">
        <v>18</v>
      </c>
      <c r="C22" s="55" t="str">
        <f aca="false">Rezultati!A182</f>
        <v>Bowling Sharks</v>
      </c>
      <c r="D22" s="55" t="str">
        <f aca="false">Rezultati!B182</f>
        <v>Mihails Judins</v>
      </c>
      <c r="E22" s="56" t="s">
        <v>22</v>
      </c>
      <c r="F22" s="56" t="n">
        <f aca="false">Rezultati!BB182</f>
        <v>18</v>
      </c>
      <c r="G22" s="56" t="n">
        <f aca="false">Rezultati!BA182</f>
        <v>2720</v>
      </c>
      <c r="H22" s="57" t="n">
        <f aca="false">Rezultati!BD182</f>
        <v>151.111111111111</v>
      </c>
      <c r="I22" s="58" t="n">
        <f aca="false">'Zaudējums Uzvara'!AY179</f>
        <v>7</v>
      </c>
      <c r="J22" s="59" t="n">
        <f aca="false">'Zaudējums Uzvara'!AZ179</f>
        <v>11</v>
      </c>
      <c r="K22" s="59" t="n">
        <f aca="false">'Zaudējums Uzvara'!BA179</f>
        <v>0</v>
      </c>
    </row>
    <row r="23" customFormat="false" ht="20.1" hidden="false" customHeight="true" outlineLevel="0" collapsed="false">
      <c r="B23" s="65" t="n">
        <v>19</v>
      </c>
      <c r="C23" s="55" t="str">
        <f aca="false">Rezultati!A156</f>
        <v>X X X</v>
      </c>
      <c r="D23" s="55" t="str">
        <f aca="false">Rezultati!B156</f>
        <v>Rihards Meijers</v>
      </c>
      <c r="E23" s="56" t="s">
        <v>22</v>
      </c>
      <c r="F23" s="56" t="n">
        <f aca="false">Rezultati!BB156</f>
        <v>6</v>
      </c>
      <c r="G23" s="56" t="n">
        <f aca="false">Rezultati!BA156</f>
        <v>1284</v>
      </c>
      <c r="H23" s="57" t="n">
        <f aca="false">Rezultati!BD156</f>
        <v>214</v>
      </c>
      <c r="I23" s="58" t="n">
        <f aca="false">'Zaudējums Uzvara'!AY153</f>
        <v>6</v>
      </c>
      <c r="J23" s="59" t="n">
        <f aca="false">'Zaudējums Uzvara'!AZ153</f>
        <v>0</v>
      </c>
      <c r="K23" s="59" t="n">
        <f aca="false">'Zaudējums Uzvara'!BA153</f>
        <v>0</v>
      </c>
    </row>
    <row r="24" customFormat="false" ht="20.1" hidden="false" customHeight="true" outlineLevel="0" collapsed="false">
      <c r="B24" s="65" t="n">
        <v>20</v>
      </c>
      <c r="C24" s="55" t="str">
        <f aca="false">Rezultati!A153</f>
        <v>X X X</v>
      </c>
      <c r="D24" s="55" t="str">
        <f aca="false">Rezultati!B153</f>
        <v>Māris Briedis</v>
      </c>
      <c r="E24" s="56" t="s">
        <v>22</v>
      </c>
      <c r="F24" s="56" t="n">
        <f aca="false">Rezultati!BB153</f>
        <v>15</v>
      </c>
      <c r="G24" s="56" t="n">
        <f aca="false">Rezultati!BA153</f>
        <v>2426</v>
      </c>
      <c r="H24" s="57" t="n">
        <f aca="false">Rezultati!BD153</f>
        <v>161.733333333333</v>
      </c>
      <c r="I24" s="58" t="n">
        <f aca="false">'Zaudējums Uzvara'!AY150</f>
        <v>6</v>
      </c>
      <c r="J24" s="59" t="n">
        <f aca="false">'Zaudējums Uzvara'!AZ150</f>
        <v>9</v>
      </c>
      <c r="K24" s="59" t="n">
        <f aca="false">'Zaudējums Uzvara'!BA150</f>
        <v>0</v>
      </c>
    </row>
    <row r="25" customFormat="false" ht="20.1" hidden="false" customHeight="true" outlineLevel="0" collapsed="false">
      <c r="B25" s="65" t="n">
        <v>21</v>
      </c>
      <c r="C25" s="55" t="str">
        <f aca="false">Rezultati!A177</f>
        <v>Korness</v>
      </c>
      <c r="D25" s="55" t="str">
        <f aca="false">Rezultati!B177</f>
        <v>Gints Adakovskis</v>
      </c>
      <c r="E25" s="56" t="s">
        <v>22</v>
      </c>
      <c r="F25" s="56" t="n">
        <f aca="false">Rezultati!BB177</f>
        <v>15</v>
      </c>
      <c r="G25" s="56" t="n">
        <f aca="false">Rezultati!BA177</f>
        <v>2408</v>
      </c>
      <c r="H25" s="57" t="n">
        <f aca="false">Rezultati!BD177</f>
        <v>160.533333333333</v>
      </c>
      <c r="I25" s="58" t="n">
        <f aca="false">'Zaudējums Uzvara'!AY174</f>
        <v>6</v>
      </c>
      <c r="J25" s="59" t="n">
        <f aca="false">'Zaudējums Uzvara'!AZ174</f>
        <v>9</v>
      </c>
      <c r="K25" s="59" t="n">
        <f aca="false">'Zaudējums Uzvara'!BA174</f>
        <v>0</v>
      </c>
    </row>
    <row r="26" customFormat="false" ht="21.95" hidden="false" customHeight="true" outlineLevel="0" collapsed="false">
      <c r="B26" s="65" t="n">
        <v>22</v>
      </c>
      <c r="C26" s="55" t="str">
        <f aca="false">Rezultati!A186</f>
        <v>Bowling Sharks</v>
      </c>
      <c r="D26" s="55" t="str">
        <f aca="false">Rezultati!B186</f>
        <v>Arkādijs Timčenko</v>
      </c>
      <c r="E26" s="56" t="s">
        <v>22</v>
      </c>
      <c r="F26" s="56" t="n">
        <f aca="false">Rezultati!BB186</f>
        <v>15</v>
      </c>
      <c r="G26" s="56" t="n">
        <f aca="false">Rezultati!BA186</f>
        <v>2224</v>
      </c>
      <c r="H26" s="57" t="n">
        <f aca="false">Rezultati!BD186</f>
        <v>148.266666666667</v>
      </c>
      <c r="I26" s="58" t="n">
        <f aca="false">'Zaudējums Uzvara'!AY183</f>
        <v>6</v>
      </c>
      <c r="J26" s="59" t="n">
        <f aca="false">'Zaudējums Uzvara'!AZ183</f>
        <v>9</v>
      </c>
      <c r="K26" s="59" t="n">
        <f aca="false">'Zaudējums Uzvara'!BA183</f>
        <v>0</v>
      </c>
    </row>
    <row r="27" customFormat="false" ht="21.95" hidden="false" customHeight="true" outlineLevel="0" collapsed="false">
      <c r="B27" s="65" t="n">
        <v>23</v>
      </c>
      <c r="C27" s="55" t="str">
        <f aca="false">Rezultati!A195</f>
        <v>Pandora</v>
      </c>
      <c r="D27" s="55" t="str">
        <f aca="false">Rezultati!B195</f>
        <v>Toms Burkovskis</v>
      </c>
      <c r="E27" s="56" t="s">
        <v>22</v>
      </c>
      <c r="F27" s="56" t="n">
        <f aca="false">Rezultati!BB195</f>
        <v>6</v>
      </c>
      <c r="G27" s="56" t="n">
        <f aca="false">Rezultati!BA195</f>
        <v>1120</v>
      </c>
      <c r="H27" s="57" t="n">
        <f aca="false">Rezultati!BD195</f>
        <v>186.666666666667</v>
      </c>
      <c r="I27" s="58" t="n">
        <f aca="false">'Zaudējums Uzvara'!AY192</f>
        <v>5</v>
      </c>
      <c r="J27" s="59" t="n">
        <f aca="false">'Zaudējums Uzvara'!AZ192</f>
        <v>1</v>
      </c>
      <c r="K27" s="59" t="n">
        <f aca="false">'Zaudējums Uzvara'!BA192</f>
        <v>0</v>
      </c>
    </row>
    <row r="28" customFormat="false" ht="21.95" hidden="false" customHeight="true" outlineLevel="0" collapsed="false">
      <c r="B28" s="65" t="n">
        <v>24</v>
      </c>
      <c r="C28" s="55" t="str">
        <f aca="false">Rezultati!A187</f>
        <v>Bowling Sharks</v>
      </c>
      <c r="D28" s="55" t="str">
        <f aca="false">Rezultati!B187</f>
        <v>Nikolajs Tkačenko</v>
      </c>
      <c r="E28" s="56" t="s">
        <v>22</v>
      </c>
      <c r="F28" s="56" t="n">
        <f aca="false">Rezultati!BB187</f>
        <v>9</v>
      </c>
      <c r="G28" s="56" t="n">
        <f aca="false">Rezultati!BA187</f>
        <v>1469</v>
      </c>
      <c r="H28" s="57" t="n">
        <f aca="false">Rezultati!BD187</f>
        <v>163.222222222222</v>
      </c>
      <c r="I28" s="58" t="n">
        <f aca="false">'Zaudējums Uzvara'!AY184</f>
        <v>5</v>
      </c>
      <c r="J28" s="59" t="n">
        <f aca="false">'Zaudējums Uzvara'!AZ184</f>
        <v>4</v>
      </c>
      <c r="K28" s="59" t="n">
        <f aca="false">'Zaudējums Uzvara'!BA184</f>
        <v>0</v>
      </c>
    </row>
    <row r="29" customFormat="false" ht="21.95" hidden="false" customHeight="true" outlineLevel="0" collapsed="false">
      <c r="B29" s="65" t="n">
        <v>25</v>
      </c>
      <c r="C29" s="55" t="str">
        <f aca="false">Rezultati!A170</f>
        <v>NB</v>
      </c>
      <c r="D29" s="55" t="str">
        <f aca="false">Rezultati!B170</f>
        <v>Pavels Isats</v>
      </c>
      <c r="E29" s="56" t="s">
        <v>22</v>
      </c>
      <c r="F29" s="56" t="n">
        <f aca="false">Rezultati!BB170</f>
        <v>18</v>
      </c>
      <c r="G29" s="56" t="n">
        <f aca="false">Rezultati!BA170</f>
        <v>2687</v>
      </c>
      <c r="H29" s="57" t="n">
        <f aca="false">Rezultati!BD170</f>
        <v>149.277777777778</v>
      </c>
      <c r="I29" s="58" t="n">
        <f aca="false">'Zaudējums Uzvara'!AY167</f>
        <v>5</v>
      </c>
      <c r="J29" s="59" t="n">
        <f aca="false">'Zaudējums Uzvara'!AZ167</f>
        <v>13</v>
      </c>
      <c r="K29" s="59" t="n">
        <f aca="false">'Zaudējums Uzvara'!BA167</f>
        <v>0</v>
      </c>
    </row>
    <row r="30" customFormat="false" ht="20.85" hidden="false" customHeight="true" outlineLevel="0" collapsed="false">
      <c r="B30" s="65" t="n">
        <v>26</v>
      </c>
      <c r="C30" s="55" t="str">
        <f aca="false">Rezultati!A163</f>
        <v>Level Up / Wii Fit Plus</v>
      </c>
      <c r="D30" s="55" t="str">
        <f aca="false">Rezultati!B163</f>
        <v>Rūdolfs Būmanis</v>
      </c>
      <c r="E30" s="56" t="s">
        <v>22</v>
      </c>
      <c r="F30" s="56" t="n">
        <f aca="false">Rezultati!BB163</f>
        <v>20</v>
      </c>
      <c r="G30" s="56" t="n">
        <f aca="false">Rezultati!BA163</f>
        <v>3015</v>
      </c>
      <c r="H30" s="57" t="n">
        <f aca="false">Rezultati!BD163</f>
        <v>150.75</v>
      </c>
      <c r="I30" s="58" t="n">
        <f aca="false">'Zaudējums Uzvara'!AY160</f>
        <v>4</v>
      </c>
      <c r="J30" s="59" t="n">
        <f aca="false">'Zaudējums Uzvara'!AZ160</f>
        <v>17</v>
      </c>
      <c r="K30" s="59" t="n">
        <f aca="false">'Zaudējums Uzvara'!BA160</f>
        <v>0</v>
      </c>
    </row>
    <row r="31" customFormat="false" ht="20.85" hidden="false" customHeight="true" outlineLevel="0" collapsed="false">
      <c r="B31" s="65" t="n">
        <v>27</v>
      </c>
      <c r="C31" s="55" t="str">
        <f aca="false">Rezultati!A173</f>
        <v>NB</v>
      </c>
      <c r="D31" s="55" t="str">
        <f aca="false">Rezultati!B173</f>
        <v>Jānis Naļivaiko</v>
      </c>
      <c r="E31" s="56" t="s">
        <v>22</v>
      </c>
      <c r="F31" s="56" t="n">
        <f aca="false">Rezultati!BB173</f>
        <v>3</v>
      </c>
      <c r="G31" s="56" t="n">
        <f aca="false">Rezultati!BA173</f>
        <v>604</v>
      </c>
      <c r="H31" s="57" t="n">
        <f aca="false">Rezultati!BD173</f>
        <v>201.333333333333</v>
      </c>
      <c r="I31" s="58" t="n">
        <f aca="false">'Zaudējums Uzvara'!AY170</f>
        <v>3</v>
      </c>
      <c r="J31" s="59" t="n">
        <f aca="false">'Zaudējums Uzvara'!AZ170</f>
        <v>0</v>
      </c>
      <c r="K31" s="59" t="n">
        <f aca="false">'Zaudējums Uzvara'!BA170</f>
        <v>0</v>
      </c>
    </row>
    <row r="32" customFormat="false" ht="21.85" hidden="false" customHeight="true" outlineLevel="0" collapsed="false">
      <c r="B32" s="65" t="n">
        <v>28</v>
      </c>
      <c r="C32" s="55" t="str">
        <f aca="false">Rezultati!A192</f>
        <v>Pandora</v>
      </c>
      <c r="D32" s="55" t="str">
        <f aca="false">Rezultati!B192</f>
        <v>Sergejs Ļeonovs</v>
      </c>
      <c r="E32" s="56" t="s">
        <v>22</v>
      </c>
      <c r="F32" s="56" t="n">
        <f aca="false">Rezultati!BB192</f>
        <v>3</v>
      </c>
      <c r="G32" s="56" t="n">
        <f aca="false">Rezultati!BA192</f>
        <v>487</v>
      </c>
      <c r="H32" s="57" t="n">
        <f aca="false">Rezultati!BD192</f>
        <v>162.333333333333</v>
      </c>
      <c r="I32" s="58" t="n">
        <f aca="false">'Zaudējums Uzvara'!AY189</f>
        <v>3</v>
      </c>
      <c r="J32" s="59" t="n">
        <f aca="false">'Zaudējums Uzvara'!AZ189</f>
        <v>0</v>
      </c>
      <c r="K32" s="59" t="n">
        <f aca="false">'Zaudējums Uzvara'!BA189</f>
        <v>0</v>
      </c>
    </row>
    <row r="33" customFormat="false" ht="19.9" hidden="false" customHeight="true" outlineLevel="0" collapsed="false">
      <c r="B33" s="65" t="n">
        <v>29</v>
      </c>
      <c r="C33" s="55" t="str">
        <f aca="false">Rezultati!A161</f>
        <v>Level Up / Wii Fit Plus</v>
      </c>
      <c r="D33" s="55" t="str">
        <f aca="false">Rezultati!B161</f>
        <v>Patriks Piternieks</v>
      </c>
      <c r="E33" s="56" t="s">
        <v>22</v>
      </c>
      <c r="F33" s="56" t="n">
        <f aca="false">Rezultati!BB161</f>
        <v>12</v>
      </c>
      <c r="G33" s="56" t="n">
        <f aca="false">Rezultati!BA161</f>
        <v>1925</v>
      </c>
      <c r="H33" s="57" t="n">
        <f aca="false">Rezultati!BD161</f>
        <v>160.416666666667</v>
      </c>
      <c r="I33" s="58" t="n">
        <f aca="false">'Zaudējums Uzvara'!AY158</f>
        <v>3</v>
      </c>
      <c r="J33" s="59" t="n">
        <f aca="false">'Zaudējums Uzvara'!AZ158</f>
        <v>9</v>
      </c>
      <c r="K33" s="59" t="n">
        <f aca="false">'Zaudējums Uzvara'!BA158</f>
        <v>0</v>
      </c>
    </row>
    <row r="34" customFormat="false" ht="19.9" hidden="false" customHeight="true" outlineLevel="0" collapsed="false">
      <c r="B34" s="65" t="n">
        <v>30</v>
      </c>
      <c r="C34" s="55" t="str">
        <f aca="false">Rezultati!A160</f>
        <v>Level Up / Wii Fit Plus</v>
      </c>
      <c r="D34" s="55" t="str">
        <f aca="false">Rezultati!B160</f>
        <v>Tomass Piternieks</v>
      </c>
      <c r="E34" s="56" t="s">
        <v>22</v>
      </c>
      <c r="F34" s="56" t="n">
        <f aca="false">Rezultati!BB160</f>
        <v>18</v>
      </c>
      <c r="G34" s="56" t="n">
        <f aca="false">Rezultati!BA160</f>
        <v>2681</v>
      </c>
      <c r="H34" s="57" t="n">
        <f aca="false">Rezultati!BD160</f>
        <v>148.944444444444</v>
      </c>
      <c r="I34" s="58" t="n">
        <f aca="false">'Zaudējums Uzvara'!AY157</f>
        <v>3</v>
      </c>
      <c r="J34" s="59" t="n">
        <f aca="false">'Zaudējums Uzvara'!AZ157</f>
        <v>15</v>
      </c>
      <c r="K34" s="59" t="n">
        <f aca="false">'Zaudējums Uzvara'!BA157</f>
        <v>0</v>
      </c>
    </row>
    <row r="35" customFormat="false" ht="19.9" hidden="false" customHeight="true" outlineLevel="0" collapsed="false">
      <c r="B35" s="65" t="n">
        <v>31</v>
      </c>
      <c r="C35" s="49" t="str">
        <f aca="false">Rezultati!A136</f>
        <v>NB Lēdijas</v>
      </c>
      <c r="D35" s="49" t="str">
        <f aca="false">Rezultati!B136</f>
        <v>Ilona Liņina</v>
      </c>
      <c r="E35" s="50" t="s">
        <v>23</v>
      </c>
      <c r="F35" s="50" t="n">
        <f aca="false">Rezultati!BB136</f>
        <v>9</v>
      </c>
      <c r="G35" s="50" t="n">
        <f aca="false">Rezultati!BA136</f>
        <v>1304</v>
      </c>
      <c r="H35" s="51" t="n">
        <f aca="false">Rezultati!BD136</f>
        <v>144.888888888889</v>
      </c>
      <c r="I35" s="52" t="n">
        <f aca="false">'Zaudējums Uzvara'!AY133</f>
        <v>2</v>
      </c>
      <c r="J35" s="53" t="n">
        <f aca="false">'Zaudējums Uzvara'!AZ133</f>
        <v>7</v>
      </c>
      <c r="K35" s="53" t="n">
        <f aca="false">'Zaudējums Uzvara'!BA133</f>
        <v>0</v>
      </c>
    </row>
    <row r="36" customFormat="false" ht="19.9" hidden="false" customHeight="true" outlineLevel="0" collapsed="false">
      <c r="B36" s="65" t="n">
        <v>32</v>
      </c>
      <c r="C36" s="55" t="str">
        <f aca="false">Rezultati!A183</f>
        <v>Bowling Sharks</v>
      </c>
      <c r="D36" s="55" t="str">
        <f aca="false">Rezultati!B183</f>
        <v>Jurijs Nahodkins</v>
      </c>
      <c r="E36" s="56" t="s">
        <v>22</v>
      </c>
      <c r="F36" s="56" t="n">
        <f aca="false">Rezultati!BB183</f>
        <v>12</v>
      </c>
      <c r="G36" s="56" t="n">
        <f aca="false">Rezultati!BA183</f>
        <v>1687</v>
      </c>
      <c r="H36" s="57" t="n">
        <f aca="false">Rezultati!BD183</f>
        <v>140.583333333333</v>
      </c>
      <c r="I36" s="58" t="n">
        <f aca="false">'Zaudējums Uzvara'!AY180</f>
        <v>2</v>
      </c>
      <c r="J36" s="59" t="n">
        <f aca="false">'Zaudējums Uzvara'!AZ180</f>
        <v>10</v>
      </c>
      <c r="K36" s="59" t="n">
        <f aca="false">'Zaudējums Uzvara'!BA180</f>
        <v>0</v>
      </c>
    </row>
    <row r="37" customFormat="false" ht="19.9" hidden="false" customHeight="true" outlineLevel="0" collapsed="false">
      <c r="B37" s="65" t="n">
        <v>33</v>
      </c>
      <c r="C37" s="55" t="str">
        <f aca="false">Rezultati!A166</f>
        <v>Level Up / Wii Fit Plus</v>
      </c>
      <c r="D37" s="55" t="str">
        <f aca="false">Rezultati!B166</f>
        <v>Gustavs Treimanis</v>
      </c>
      <c r="E37" s="56" t="s">
        <v>22</v>
      </c>
      <c r="F37" s="56" t="n">
        <f aca="false">Rezultati!BB166</f>
        <v>3</v>
      </c>
      <c r="G37" s="56" t="n">
        <f aca="false">Rezultati!BA166</f>
        <v>355</v>
      </c>
      <c r="H37" s="57" t="n">
        <f aca="false">Rezultati!BD166</f>
        <v>118.333333333333</v>
      </c>
      <c r="I37" s="58" t="n">
        <f aca="false">'Zaudējums Uzvara'!AY163</f>
        <v>0</v>
      </c>
      <c r="J37" s="59" t="n">
        <f aca="false">'Zaudējums Uzvara'!AZ163</f>
        <v>3</v>
      </c>
      <c r="K37" s="59" t="n">
        <f aca="false">'Zaudējums Uzvara'!BA163</f>
        <v>0</v>
      </c>
    </row>
    <row r="38" customFormat="false" ht="19.9" hidden="false" customHeight="true" outlineLevel="0" collapsed="false">
      <c r="B38" s="65" t="n">
        <v>34</v>
      </c>
      <c r="C38" s="55" t="str">
        <f aca="false">Rezultati!A165</f>
        <v>Level Up / Wii Fit Plus</v>
      </c>
      <c r="D38" s="55" t="str">
        <f aca="false">Rezultati!B165</f>
        <v>Bertrams Kalējs</v>
      </c>
      <c r="E38" s="56" t="s">
        <v>22</v>
      </c>
      <c r="F38" s="56" t="n">
        <f aca="false">Rezultati!BB165</f>
        <v>3</v>
      </c>
      <c r="G38" s="56" t="n">
        <f aca="false">Rezultati!BA165</f>
        <v>313</v>
      </c>
      <c r="H38" s="57" t="n">
        <f aca="false">Rezultati!BD165</f>
        <v>104.333333333333</v>
      </c>
      <c r="I38" s="58" t="n">
        <f aca="false">'Zaudējums Uzvara'!AY162</f>
        <v>0</v>
      </c>
      <c r="J38" s="59" t="n">
        <f aca="false">'Zaudējums Uzvara'!AZ162</f>
        <v>3</v>
      </c>
      <c r="K38" s="59" t="n">
        <f aca="false">'Zaudējums Uzvara'!BA162</f>
        <v>0</v>
      </c>
    </row>
    <row r="39" customFormat="false" ht="19.9" hidden="false" customHeight="true" outlineLevel="0" collapsed="false">
      <c r="B39" s="65" t="n">
        <v>35</v>
      </c>
      <c r="C39" s="55" t="str">
        <f aca="false">Rezultati!A162</f>
        <v>Level Up / Wii Fit Plus</v>
      </c>
      <c r="D39" s="55" t="str">
        <f aca="false">Rezultati!B162</f>
        <v>Raivis Tilga</v>
      </c>
      <c r="E39" s="56" t="s">
        <v>22</v>
      </c>
      <c r="F39" s="56" t="n">
        <f aca="false">Rezultati!BB162</f>
        <v>3</v>
      </c>
      <c r="G39" s="56" t="n">
        <f aca="false">Rezultati!BA162</f>
        <v>294</v>
      </c>
      <c r="H39" s="57" t="n">
        <f aca="false">Rezultati!BD162</f>
        <v>98</v>
      </c>
      <c r="I39" s="58" t="n">
        <f aca="false">'Zaudējums Uzvara'!AY159</f>
        <v>0</v>
      </c>
      <c r="J39" s="59" t="n">
        <f aca="false">'Zaudējums Uzvara'!AZ159</f>
        <v>3</v>
      </c>
      <c r="K39" s="59" t="n">
        <f aca="false">'Zaudējums Uzvara'!BA159</f>
        <v>0</v>
      </c>
    </row>
    <row r="40" customFormat="false" ht="16.15" hidden="true" customHeight="false" outlineLevel="0" collapsed="false">
      <c r="B40" s="65"/>
      <c r="E40" s="0"/>
    </row>
    <row r="41" customFormat="false" ht="17.35" hidden="true" customHeight="false" outlineLevel="0" collapsed="false">
      <c r="B41" s="65"/>
      <c r="C41" s="55" t="str">
        <f aca="false">Rezultati!A138</f>
        <v>NB Lēdijas</v>
      </c>
      <c r="D41" s="55" t="n">
        <f aca="false">Rezultati!B138</f>
        <v>0</v>
      </c>
      <c r="E41" s="56"/>
      <c r="F41" s="56" t="n">
        <f aca="false">Rezultati!BB138</f>
        <v>0</v>
      </c>
      <c r="G41" s="56" t="n">
        <f aca="false">Rezultati!BA138</f>
        <v>0</v>
      </c>
      <c r="H41" s="57" t="e">
        <f aca="false">Rezultati!BD138</f>
        <v>#DIV/0!</v>
      </c>
      <c r="I41" s="58" t="n">
        <f aca="false">'Zaudējums Uzvara'!AY135</f>
        <v>0</v>
      </c>
      <c r="J41" s="59" t="n">
        <f aca="false">'Zaudējums Uzvara'!AZ135</f>
        <v>0</v>
      </c>
      <c r="K41" s="59" t="n">
        <f aca="false">'Zaudējums Uzvara'!BA135</f>
        <v>0</v>
      </c>
    </row>
    <row r="42" customFormat="false" ht="17.35" hidden="true" customHeight="false" outlineLevel="0" collapsed="false">
      <c r="B42" s="65"/>
      <c r="C42" s="55" t="str">
        <f aca="false">Rezultati!A141</f>
        <v>NB Lēdijas</v>
      </c>
      <c r="D42" s="55" t="n">
        <f aca="false">Rezultati!B141</f>
        <v>0</v>
      </c>
      <c r="E42" s="56"/>
      <c r="F42" s="56" t="n">
        <f aca="false">Rezultati!BB141</f>
        <v>3</v>
      </c>
      <c r="G42" s="56" t="n">
        <f aca="false">Rezultati!BA141</f>
        <v>368</v>
      </c>
      <c r="H42" s="57" t="n">
        <f aca="false">Rezultati!BD141</f>
        <v>122.666666666667</v>
      </c>
      <c r="I42" s="58" t="n">
        <f aca="false">'Zaudējums Uzvara'!AY138</f>
        <v>0</v>
      </c>
      <c r="J42" s="59" t="n">
        <f aca="false">'Zaudējums Uzvara'!AZ138</f>
        <v>0</v>
      </c>
      <c r="K42" s="59" t="n">
        <f aca="false">'Zaudējums Uzvara'!BA138</f>
        <v>0</v>
      </c>
    </row>
    <row r="43" customFormat="false" ht="17.35" hidden="true" customHeight="false" outlineLevel="0" collapsed="false">
      <c r="B43" s="65"/>
      <c r="C43" s="55" t="str">
        <f aca="false">Rezultati!A142</f>
        <v>NB Lēdijas</v>
      </c>
      <c r="D43" s="55" t="n">
        <f aca="false">Rezultati!B142</f>
        <v>0</v>
      </c>
      <c r="E43" s="56"/>
      <c r="F43" s="56" t="n">
        <f aca="false">Rezultati!BB142</f>
        <v>0</v>
      </c>
      <c r="G43" s="56" t="n">
        <f aca="false">Rezultati!BA142</f>
        <v>0</v>
      </c>
      <c r="H43" s="57" t="e">
        <f aca="false">Rezultati!BD142</f>
        <v>#DIV/0!</v>
      </c>
      <c r="I43" s="58" t="n">
        <f aca="false">'Zaudējums Uzvara'!AY139</f>
        <v>0</v>
      </c>
      <c r="J43" s="59" t="n">
        <f aca="false">'Zaudējums Uzvara'!AZ139</f>
        <v>0</v>
      </c>
      <c r="K43" s="59" t="n">
        <f aca="false">'Zaudējums Uzvara'!BA139</f>
        <v>0</v>
      </c>
    </row>
    <row r="44" customFormat="false" ht="17.35" hidden="true" customHeight="false" outlineLevel="0" collapsed="false">
      <c r="B44" s="65"/>
      <c r="C44" s="55" t="str">
        <f aca="false">Rezultati!A143</f>
        <v>NB Lēdijas</v>
      </c>
      <c r="D44" s="55" t="n">
        <f aca="false">Rezultati!B143</f>
        <v>0</v>
      </c>
      <c r="E44" s="56"/>
      <c r="F44" s="56" t="n">
        <f aca="false">Rezultati!BB143</f>
        <v>0</v>
      </c>
      <c r="G44" s="56" t="n">
        <f aca="false">Rezultati!BA143</f>
        <v>0</v>
      </c>
      <c r="H44" s="57" t="e">
        <f aca="false">Rezultati!BD143</f>
        <v>#DIV/0!</v>
      </c>
      <c r="I44" s="58" t="n">
        <f aca="false">'Zaudējums Uzvara'!AY140</f>
        <v>0</v>
      </c>
      <c r="J44" s="59" t="n">
        <f aca="false">'Zaudējums Uzvara'!AZ140</f>
        <v>0</v>
      </c>
      <c r="K44" s="59" t="n">
        <f aca="false">'Zaudējums Uzvara'!BA140</f>
        <v>0</v>
      </c>
    </row>
    <row r="45" customFormat="false" ht="17.35" hidden="true" customHeight="false" outlineLevel="0" collapsed="false">
      <c r="B45" s="65"/>
      <c r="C45" s="55" t="str">
        <f aca="false">Rezultati!A144</f>
        <v>NB Lēdijas</v>
      </c>
      <c r="D45" s="55" t="n">
        <f aca="false">Rezultati!B144</f>
        <v>0</v>
      </c>
      <c r="E45" s="56"/>
      <c r="F45" s="56" t="n">
        <f aca="false">Rezultati!BB144</f>
        <v>0</v>
      </c>
      <c r="G45" s="56" t="n">
        <f aca="false">Rezultati!BA144</f>
        <v>0</v>
      </c>
      <c r="H45" s="57" t="e">
        <f aca="false">Rezultati!BD144</f>
        <v>#DIV/0!</v>
      </c>
      <c r="I45" s="58" t="n">
        <f aca="false">'Zaudējums Uzvara'!AY141</f>
        <v>0</v>
      </c>
      <c r="J45" s="59" t="n">
        <f aca="false">'Zaudējums Uzvara'!AZ141</f>
        <v>0</v>
      </c>
      <c r="K45" s="59" t="n">
        <f aca="false">'Zaudējums Uzvara'!BA141</f>
        <v>0</v>
      </c>
    </row>
    <row r="46" customFormat="false" ht="17.35" hidden="true" customHeight="false" outlineLevel="0" collapsed="false">
      <c r="B46" s="65"/>
      <c r="C46" s="55" t="str">
        <f aca="false">Rezultati!A145</f>
        <v>NB Lēdijas</v>
      </c>
      <c r="D46" s="55" t="n">
        <f aca="false">Rezultati!B145</f>
        <v>0</v>
      </c>
      <c r="E46" s="56"/>
      <c r="F46" s="56" t="n">
        <f aca="false">Rezultati!BB145</f>
        <v>0</v>
      </c>
      <c r="G46" s="56" t="n">
        <f aca="false">Rezultati!BA145</f>
        <v>0</v>
      </c>
      <c r="H46" s="57" t="e">
        <f aca="false">Rezultati!BD145</f>
        <v>#DIV/0!</v>
      </c>
      <c r="I46" s="58" t="n">
        <f aca="false">'Zaudējums Uzvara'!AY142</f>
        <v>0</v>
      </c>
      <c r="J46" s="59" t="n">
        <f aca="false">'Zaudējums Uzvara'!AZ142</f>
        <v>0</v>
      </c>
      <c r="K46" s="59" t="n">
        <f aca="false">'Zaudējums Uzvara'!BA142</f>
        <v>0</v>
      </c>
    </row>
    <row r="47" customFormat="false" ht="17.35" hidden="true" customHeight="false" outlineLevel="0" collapsed="false">
      <c r="B47" s="65"/>
      <c r="C47" s="55" t="str">
        <f aca="false">Rezultati!A149</f>
        <v>JBP</v>
      </c>
      <c r="D47" s="55" t="str">
        <f aca="false">Rezultati!B149</f>
        <v>pieaicinātais spēlētājs</v>
      </c>
      <c r="E47" s="56"/>
      <c r="F47" s="56" t="n">
        <f aca="false">Rezultati!BB149</f>
        <v>3</v>
      </c>
      <c r="G47" s="56" t="n">
        <f aca="false">Rezultati!BA149</f>
        <v>416</v>
      </c>
      <c r="H47" s="57" t="n">
        <f aca="false">Rezultati!BD149</f>
        <v>138.666666666667</v>
      </c>
      <c r="I47" s="58" t="n">
        <f aca="false">'Zaudējums Uzvara'!AY146</f>
        <v>1</v>
      </c>
      <c r="J47" s="59" t="n">
        <f aca="false">'Zaudējums Uzvara'!AZ146</f>
        <v>2</v>
      </c>
      <c r="K47" s="59" t="n">
        <f aca="false">'Zaudējums Uzvara'!BA146</f>
        <v>0</v>
      </c>
    </row>
    <row r="48" customFormat="false" ht="17.35" hidden="true" customHeight="false" outlineLevel="0" collapsed="false">
      <c r="B48" s="65"/>
      <c r="C48" s="55" t="str">
        <f aca="false">Rezultati!A150</f>
        <v>JBP</v>
      </c>
      <c r="D48" s="55" t="n">
        <f aca="false">Rezultati!B150</f>
        <v>0</v>
      </c>
      <c r="E48" s="56"/>
      <c r="F48" s="56" t="n">
        <f aca="false">Rezultati!BB150</f>
        <v>0</v>
      </c>
      <c r="G48" s="56" t="n">
        <f aca="false">Rezultati!BA150</f>
        <v>0</v>
      </c>
      <c r="H48" s="57" t="e">
        <f aca="false">Rezultati!BD150</f>
        <v>#DIV/0!</v>
      </c>
      <c r="I48" s="58" t="n">
        <f aca="false">'Zaudējums Uzvara'!AY147</f>
        <v>0</v>
      </c>
      <c r="J48" s="59" t="n">
        <f aca="false">'Zaudējums Uzvara'!AZ147</f>
        <v>0</v>
      </c>
      <c r="K48" s="59" t="n">
        <f aca="false">'Zaudējums Uzvara'!BA147</f>
        <v>0</v>
      </c>
    </row>
    <row r="49" customFormat="false" ht="17.35" hidden="true" customHeight="false" outlineLevel="0" collapsed="false">
      <c r="B49" s="65"/>
      <c r="C49" s="55" t="str">
        <f aca="false">Rezultati!A151</f>
        <v>JBP</v>
      </c>
      <c r="D49" s="55" t="n">
        <f aca="false">Rezultati!B151</f>
        <v>0</v>
      </c>
      <c r="E49" s="56"/>
      <c r="F49" s="56" t="n">
        <f aca="false">Rezultati!BB151</f>
        <v>0</v>
      </c>
      <c r="G49" s="56" t="n">
        <f aca="false">Rezultati!BA151</f>
        <v>0</v>
      </c>
      <c r="H49" s="57" t="e">
        <f aca="false">Rezultati!BD151</f>
        <v>#DIV/0!</v>
      </c>
      <c r="I49" s="58" t="n">
        <f aca="false">'Zaudējums Uzvara'!AY148</f>
        <v>0</v>
      </c>
      <c r="J49" s="59" t="n">
        <f aca="false">'Zaudējums Uzvara'!AZ148</f>
        <v>0</v>
      </c>
      <c r="K49" s="59" t="n">
        <f aca="false">'Zaudējums Uzvara'!BA148</f>
        <v>0</v>
      </c>
    </row>
    <row r="50" customFormat="false" ht="17.35" hidden="true" customHeight="false" outlineLevel="0" collapsed="false">
      <c r="B50" s="65"/>
      <c r="C50" s="55" t="str">
        <f aca="false">Rezultati!A152</f>
        <v>JBP</v>
      </c>
      <c r="D50" s="55" t="n">
        <f aca="false">Rezultati!B152</f>
        <v>0</v>
      </c>
      <c r="E50" s="56"/>
      <c r="F50" s="56" t="n">
        <f aca="false">Rezultati!BB152</f>
        <v>0</v>
      </c>
      <c r="G50" s="56" t="n">
        <f aca="false">Rezultati!BA152</f>
        <v>0</v>
      </c>
      <c r="H50" s="57" t="e">
        <f aca="false">Rezultati!BD152</f>
        <v>#DIV/0!</v>
      </c>
      <c r="I50" s="58" t="n">
        <f aca="false">'Zaudējums Uzvara'!AY149</f>
        <v>0</v>
      </c>
      <c r="J50" s="59" t="n">
        <f aca="false">'Zaudējums Uzvara'!AZ149</f>
        <v>0</v>
      </c>
      <c r="K50" s="59" t="n">
        <f aca="false">'Zaudējums Uzvara'!BA149</f>
        <v>0</v>
      </c>
    </row>
    <row r="51" customFormat="false" ht="17.35" hidden="true" customHeight="false" outlineLevel="0" collapsed="false">
      <c r="B51" s="65"/>
      <c r="C51" s="55" t="str">
        <f aca="false">Rezultati!A157</f>
        <v>X X X</v>
      </c>
      <c r="D51" s="55" t="n">
        <f aca="false">Rezultati!B157</f>
        <v>0</v>
      </c>
      <c r="E51" s="56"/>
      <c r="F51" s="56" t="n">
        <f aca="false">Rezultati!BB157</f>
        <v>0</v>
      </c>
      <c r="G51" s="56" t="n">
        <f aca="false">Rezultati!BA157</f>
        <v>0</v>
      </c>
      <c r="H51" s="57" t="e">
        <f aca="false">Rezultati!BD157</f>
        <v>#DIV/0!</v>
      </c>
      <c r="I51" s="58" t="n">
        <f aca="false">'Zaudējums Uzvara'!AY154</f>
        <v>0</v>
      </c>
      <c r="J51" s="59" t="n">
        <f aca="false">'Zaudējums Uzvara'!AZ154</f>
        <v>0</v>
      </c>
      <c r="K51" s="59" t="n">
        <f aca="false">'Zaudējums Uzvara'!BA154</f>
        <v>0</v>
      </c>
    </row>
    <row r="52" customFormat="false" ht="17.35" hidden="true" customHeight="false" outlineLevel="0" collapsed="false">
      <c r="B52" s="65"/>
      <c r="C52" s="55" t="str">
        <f aca="false">Rezultati!A158</f>
        <v>X X X</v>
      </c>
      <c r="D52" s="55" t="n">
        <f aca="false">Rezultati!B158</f>
        <v>0</v>
      </c>
      <c r="E52" s="56"/>
      <c r="F52" s="56" t="n">
        <f aca="false">Rezultati!BB158</f>
        <v>0</v>
      </c>
      <c r="G52" s="56" t="n">
        <f aca="false">Rezultati!BA158</f>
        <v>0</v>
      </c>
      <c r="H52" s="57" t="e">
        <f aca="false">Rezultati!BD158</f>
        <v>#DIV/0!</v>
      </c>
      <c r="I52" s="58" t="n">
        <f aca="false">'Zaudējums Uzvara'!AY155</f>
        <v>0</v>
      </c>
      <c r="J52" s="59" t="n">
        <f aca="false">'Zaudējums Uzvara'!AZ155</f>
        <v>0</v>
      </c>
      <c r="K52" s="59" t="n">
        <f aca="false">'Zaudējums Uzvara'!BA155</f>
        <v>0</v>
      </c>
    </row>
    <row r="53" customFormat="false" ht="17.35" hidden="true" customHeight="false" outlineLevel="0" collapsed="false">
      <c r="B53" s="65"/>
      <c r="C53" s="55" t="str">
        <f aca="false">Rezultati!A159</f>
        <v>X X X</v>
      </c>
      <c r="D53" s="55" t="n">
        <f aca="false">Rezultati!B159</f>
        <v>0</v>
      </c>
      <c r="E53" s="56"/>
      <c r="F53" s="56" t="n">
        <f aca="false">Rezultati!BB159</f>
        <v>0</v>
      </c>
      <c r="G53" s="56" t="n">
        <f aca="false">Rezultati!BA159</f>
        <v>0</v>
      </c>
      <c r="H53" s="57" t="e">
        <f aca="false">Rezultati!BD159</f>
        <v>#DIV/0!</v>
      </c>
      <c r="I53" s="58" t="n">
        <f aca="false">'Zaudējums Uzvara'!AY156</f>
        <v>0</v>
      </c>
      <c r="J53" s="59" t="n">
        <f aca="false">'Zaudējums Uzvara'!AZ156</f>
        <v>0</v>
      </c>
      <c r="K53" s="59" t="n">
        <f aca="false">'Zaudējums Uzvara'!BA156</f>
        <v>0</v>
      </c>
    </row>
    <row r="54" customFormat="false" ht="16.15" hidden="true" customHeight="false" outlineLevel="0" collapsed="false">
      <c r="B54" s="65"/>
      <c r="E54" s="0"/>
    </row>
    <row r="55" customFormat="false" ht="17.35" hidden="true" customHeight="false" outlineLevel="0" collapsed="false">
      <c r="B55" s="65"/>
      <c r="C55" s="55" t="str">
        <f aca="false">Rezultati!A169</f>
        <v>NB</v>
      </c>
      <c r="D55" s="55" t="str">
        <f aca="false">Rezultati!B169</f>
        <v>aklais rezultāts</v>
      </c>
      <c r="E55" s="56"/>
      <c r="F55" s="56" t="n">
        <f aca="false">Rezultati!BB169</f>
        <v>3</v>
      </c>
      <c r="G55" s="56" t="n">
        <f aca="false">Rezultati!BA169</f>
        <v>389</v>
      </c>
      <c r="H55" s="57" t="n">
        <f aca="false">Rezultati!BD169</f>
        <v>129.666666666667</v>
      </c>
      <c r="I55" s="58" t="n">
        <f aca="false">'Zaudējums Uzvara'!AY166</f>
        <v>0</v>
      </c>
      <c r="J55" s="59" t="n">
        <f aca="false">'Zaudējums Uzvara'!AZ166</f>
        <v>3</v>
      </c>
      <c r="K55" s="59" t="n">
        <f aca="false">'Zaudējums Uzvara'!BA166</f>
        <v>0</v>
      </c>
    </row>
    <row r="56" customFormat="false" ht="17.35" hidden="true" customHeight="false" outlineLevel="0" collapsed="false">
      <c r="B56" s="65"/>
      <c r="C56" s="55" t="str">
        <f aca="false">Rezultati!A164</f>
        <v>Level Up / Wii Fit Plus</v>
      </c>
      <c r="D56" s="55" t="str">
        <f aca="false">Rezultati!B164</f>
        <v>aklais rezultāts</v>
      </c>
      <c r="E56" s="56"/>
      <c r="F56" s="56" t="n">
        <f aca="false">Rezultati!BB164</f>
        <v>4</v>
      </c>
      <c r="G56" s="56" t="n">
        <f aca="false">Rezultati!BA164</f>
        <v>467</v>
      </c>
      <c r="H56" s="57" t="n">
        <f aca="false">Rezultati!BD164</f>
        <v>116.75</v>
      </c>
      <c r="I56" s="58" t="n">
        <f aca="false">'Zaudējums Uzvara'!AY161</f>
        <v>0</v>
      </c>
      <c r="J56" s="59" t="n">
        <f aca="false">'Zaudējums Uzvara'!AZ161</f>
        <v>0</v>
      </c>
      <c r="K56" s="59" t="n">
        <f aca="false">'Zaudējums Uzvara'!BA161</f>
        <v>0</v>
      </c>
    </row>
    <row r="57" customFormat="false" ht="17.35" hidden="true" customHeight="false" outlineLevel="0" collapsed="false">
      <c r="B57" s="65"/>
      <c r="C57" s="49" t="str">
        <f aca="false">Rezultati!A139</f>
        <v>NB Lēdijas</v>
      </c>
      <c r="D57" s="49" t="str">
        <f aca="false">Rezultati!B139</f>
        <v>Rasma Mauriņa</v>
      </c>
      <c r="E57" s="50" t="s">
        <v>23</v>
      </c>
      <c r="F57" s="50" t="n">
        <f aca="false">Rezultati!BB139</f>
        <v>0</v>
      </c>
      <c r="G57" s="50" t="n">
        <f aca="false">Rezultati!BA139</f>
        <v>0</v>
      </c>
      <c r="H57" s="51" t="e">
        <f aca="false">Rezultati!BD139</f>
        <v>#DIV/0!</v>
      </c>
      <c r="I57" s="52" t="n">
        <f aca="false">'Zaudējums Uzvara'!AY136</f>
        <v>0</v>
      </c>
      <c r="J57" s="53" t="n">
        <f aca="false">'Zaudējums Uzvara'!AZ136</f>
        <v>0</v>
      </c>
      <c r="K57" s="53" t="n">
        <f aca="false">'Zaudējums Uzvara'!BA136</f>
        <v>0</v>
      </c>
    </row>
    <row r="58" customFormat="false" ht="17.35" hidden="true" customHeight="false" outlineLevel="0" collapsed="false">
      <c r="B58" s="65"/>
      <c r="C58" s="55" t="str">
        <f aca="false">Rezultati!A185</f>
        <v>Bowling Sharks</v>
      </c>
      <c r="D58" s="55" t="str">
        <f aca="false">Rezultati!B185</f>
        <v>Maksims Jemeļjanovs</v>
      </c>
      <c r="E58" s="56" t="s">
        <v>22</v>
      </c>
      <c r="F58" s="56" t="n">
        <f aca="false">Rezultati!BB185</f>
        <v>0</v>
      </c>
      <c r="G58" s="56" t="n">
        <f aca="false">Rezultati!BA185</f>
        <v>0</v>
      </c>
      <c r="H58" s="57" t="e">
        <f aca="false">Rezultati!BD185</f>
        <v>#DIV/0!</v>
      </c>
      <c r="I58" s="58" t="n">
        <f aca="false">'Zaudējums Uzvara'!AY182</f>
        <v>0</v>
      </c>
      <c r="J58" s="59" t="n">
        <f aca="false">'Zaudējums Uzvara'!AZ182</f>
        <v>0</v>
      </c>
      <c r="K58" s="59" t="n">
        <f aca="false">'Zaudējums Uzvara'!BA182</f>
        <v>0</v>
      </c>
    </row>
    <row r="59" customFormat="false" ht="17.35" hidden="true" customHeight="false" outlineLevel="0" collapsed="false">
      <c r="B59" s="65"/>
      <c r="C59" s="55" t="str">
        <f aca="false">Rezultati!A167</f>
        <v>NB</v>
      </c>
      <c r="D59" s="55" t="n">
        <f aca="false">Rezultati!B167</f>
        <v>0</v>
      </c>
      <c r="E59" s="56"/>
      <c r="F59" s="56" t="n">
        <f aca="false">Rezultati!BB167</f>
        <v>0</v>
      </c>
      <c r="G59" s="56" t="n">
        <f aca="false">Rezultati!BA167</f>
        <v>0</v>
      </c>
      <c r="H59" s="57" t="e">
        <f aca="false">Rezultati!BD167</f>
        <v>#DIV/0!</v>
      </c>
      <c r="I59" s="58" t="n">
        <f aca="false">'Zaudējums Uzvara'!AY164</f>
        <v>0</v>
      </c>
      <c r="J59" s="59" t="n">
        <f aca="false">'Zaudējums Uzvara'!AZ164</f>
        <v>0</v>
      </c>
      <c r="K59" s="59" t="n">
        <f aca="false">'Zaudējums Uzvara'!BA164</f>
        <v>0</v>
      </c>
    </row>
    <row r="60" customFormat="false" ht="16.15" hidden="true" customHeight="false" outlineLevel="0" collapsed="false">
      <c r="B60" s="65"/>
      <c r="E60" s="0"/>
    </row>
    <row r="61" customFormat="false" ht="17.35" hidden="true" customHeight="false" outlineLevel="0" collapsed="false">
      <c r="B61" s="65"/>
      <c r="C61" s="55" t="str">
        <f aca="false">Rezultati!A172</f>
        <v>NB</v>
      </c>
      <c r="D61" s="55" t="n">
        <f aca="false">Rezultati!B172</f>
        <v>0</v>
      </c>
      <c r="E61" s="56"/>
      <c r="F61" s="56" t="n">
        <f aca="false">Rezultati!BB172</f>
        <v>0</v>
      </c>
      <c r="G61" s="56" t="n">
        <f aca="false">Rezultati!BA172</f>
        <v>0</v>
      </c>
      <c r="H61" s="57" t="e">
        <f aca="false">Rezultati!BD172</f>
        <v>#DIV/0!</v>
      </c>
      <c r="I61" s="58" t="n">
        <f aca="false">'Zaudējums Uzvara'!AY169</f>
        <v>0</v>
      </c>
      <c r="J61" s="59" t="n">
        <f aca="false">'Zaudējums Uzvara'!AZ169</f>
        <v>0</v>
      </c>
      <c r="K61" s="59" t="n">
        <f aca="false">'Zaudējums Uzvara'!BA169</f>
        <v>0</v>
      </c>
    </row>
    <row r="62" customFormat="false" ht="16.15" hidden="true" customHeight="false" outlineLevel="0" collapsed="false">
      <c r="B62" s="65"/>
      <c r="E62" s="0"/>
    </row>
    <row r="63" customFormat="false" ht="17.35" hidden="true" customHeight="false" outlineLevel="0" collapsed="false">
      <c r="B63" s="65"/>
      <c r="C63" s="55" t="str">
        <f aca="false">Rezultati!A174</f>
        <v>NB</v>
      </c>
      <c r="D63" s="55" t="n">
        <f aca="false">Rezultati!B174</f>
        <v>0</v>
      </c>
      <c r="E63" s="56"/>
      <c r="F63" s="56" t="n">
        <f aca="false">Rezultati!BB174</f>
        <v>0</v>
      </c>
      <c r="G63" s="56" t="n">
        <f aca="false">Rezultati!BA174</f>
        <v>0</v>
      </c>
      <c r="H63" s="57" t="e">
        <f aca="false">Rezultati!BD174</f>
        <v>#DIV/0!</v>
      </c>
      <c r="I63" s="58" t="n">
        <f aca="false">'Zaudējums Uzvara'!AY171</f>
        <v>0</v>
      </c>
      <c r="J63" s="59" t="n">
        <f aca="false">'Zaudējums Uzvara'!AZ171</f>
        <v>0</v>
      </c>
      <c r="K63" s="59" t="n">
        <f aca="false">'Zaudējums Uzvara'!BA171</f>
        <v>0</v>
      </c>
    </row>
    <row r="64" customFormat="false" ht="16.15" hidden="true" customHeight="false" outlineLevel="0" collapsed="false">
      <c r="B64" s="65"/>
      <c r="E64" s="0"/>
    </row>
    <row r="65" customFormat="false" ht="17.35" hidden="true" customHeight="false" outlineLevel="0" collapsed="false">
      <c r="B65" s="65"/>
      <c r="C65" s="55" t="str">
        <f aca="false">Rezultati!A179</f>
        <v>Korness</v>
      </c>
      <c r="D65" s="55" t="n">
        <f aca="false">Rezultati!B179</f>
        <v>0</v>
      </c>
      <c r="E65" s="56"/>
      <c r="F65" s="56" t="n">
        <f aca="false">Rezultati!BB179</f>
        <v>0</v>
      </c>
      <c r="G65" s="56" t="n">
        <f aca="false">Rezultati!BA179</f>
        <v>0</v>
      </c>
      <c r="H65" s="57" t="e">
        <f aca="false">Rezultati!BD179</f>
        <v>#DIV/0!</v>
      </c>
      <c r="I65" s="58" t="n">
        <f aca="false">'Zaudējums Uzvara'!AY176</f>
        <v>0</v>
      </c>
      <c r="J65" s="59" t="n">
        <f aca="false">'Zaudējums Uzvara'!AZ176</f>
        <v>0</v>
      </c>
      <c r="K65" s="59" t="n">
        <f aca="false">'Zaudējums Uzvara'!BA176</f>
        <v>0</v>
      </c>
    </row>
    <row r="66" customFormat="false" ht="17.35" hidden="true" customHeight="false" outlineLevel="0" collapsed="false">
      <c r="B66" s="65"/>
      <c r="C66" s="55" t="str">
        <f aca="false">Rezultati!A180</f>
        <v>Korness</v>
      </c>
      <c r="D66" s="55" t="n">
        <f aca="false">Rezultati!B180</f>
        <v>0</v>
      </c>
      <c r="E66" s="56"/>
      <c r="F66" s="56" t="n">
        <f aca="false">Rezultati!BB180</f>
        <v>0</v>
      </c>
      <c r="G66" s="56" t="n">
        <f aca="false">Rezultati!BA180</f>
        <v>0</v>
      </c>
      <c r="H66" s="57" t="e">
        <f aca="false">Rezultati!BD180</f>
        <v>#DIV/0!</v>
      </c>
      <c r="I66" s="58" t="n">
        <f aca="false">'Zaudējums Uzvara'!AY177</f>
        <v>0</v>
      </c>
      <c r="J66" s="59" t="n">
        <f aca="false">'Zaudējums Uzvara'!AZ177</f>
        <v>0</v>
      </c>
      <c r="K66" s="59" t="n">
        <f aca="false">'Zaudējums Uzvara'!BA177</f>
        <v>0</v>
      </c>
    </row>
    <row r="67" customFormat="false" ht="17.35" hidden="true" customHeight="false" outlineLevel="0" collapsed="false">
      <c r="B67" s="65"/>
      <c r="C67" s="55" t="str">
        <f aca="false">Rezultati!A181</f>
        <v>Korness</v>
      </c>
      <c r="D67" s="55" t="n">
        <f aca="false">Rezultati!B181</f>
        <v>0</v>
      </c>
      <c r="E67" s="56"/>
      <c r="F67" s="56" t="n">
        <f aca="false">Rezultati!BB181</f>
        <v>0</v>
      </c>
      <c r="G67" s="56" t="n">
        <f aca="false">Rezultati!BA181</f>
        <v>0</v>
      </c>
      <c r="H67" s="57" t="e">
        <f aca="false">Rezultati!BD181</f>
        <v>#DIV/0!</v>
      </c>
      <c r="I67" s="58" t="n">
        <f aca="false">'Zaudējums Uzvara'!AY178</f>
        <v>0</v>
      </c>
      <c r="J67" s="59" t="n">
        <f aca="false">'Zaudējums Uzvara'!AZ178</f>
        <v>0</v>
      </c>
      <c r="K67" s="59" t="n">
        <f aca="false">'Zaudējums Uzvara'!BA178</f>
        <v>0</v>
      </c>
    </row>
    <row r="68" customFormat="false" ht="16.15" hidden="true" customHeight="false" outlineLevel="0" collapsed="false">
      <c r="B68" s="65"/>
      <c r="E68" s="0"/>
    </row>
    <row r="69" customFormat="false" ht="16.15" hidden="true" customHeight="false" outlineLevel="0" collapsed="false">
      <c r="B69" s="65"/>
      <c r="E69" s="0"/>
    </row>
    <row r="70" customFormat="false" ht="16.15" hidden="true" customHeight="false" outlineLevel="0" collapsed="false">
      <c r="B70" s="65"/>
      <c r="E70" s="0"/>
    </row>
    <row r="71" customFormat="false" ht="16.15" hidden="true" customHeight="false" outlineLevel="0" collapsed="false">
      <c r="B71" s="65"/>
      <c r="E71" s="0"/>
    </row>
    <row r="72" customFormat="false" ht="16.15" hidden="true" customHeight="false" outlineLevel="0" collapsed="false">
      <c r="B72" s="65"/>
      <c r="E72" s="0"/>
    </row>
    <row r="73" customFormat="false" ht="16.15" hidden="true" customHeight="false" outlineLevel="0" collapsed="false">
      <c r="B73" s="65"/>
      <c r="E73" s="0"/>
    </row>
    <row r="74" customFormat="false" ht="17.35" hidden="true" customHeight="false" outlineLevel="0" collapsed="false">
      <c r="B74" s="65"/>
      <c r="C74" s="55" t="str">
        <f aca="false">Rezultati!A188</f>
        <v>Bowling Sharks</v>
      </c>
      <c r="D74" s="55" t="n">
        <f aca="false">Rezultati!B188</f>
        <v>0</v>
      </c>
      <c r="E74" s="56"/>
      <c r="F74" s="56" t="n">
        <f aca="false">Rezultati!BB188</f>
        <v>0</v>
      </c>
      <c r="G74" s="56" t="n">
        <f aca="false">Rezultati!BA188</f>
        <v>0</v>
      </c>
      <c r="H74" s="57" t="e">
        <f aca="false">Rezultati!BD188</f>
        <v>#DIV/0!</v>
      </c>
      <c r="I74" s="58" t="n">
        <f aca="false">'Zaudējums Uzvara'!AY185</f>
        <v>0</v>
      </c>
      <c r="J74" s="59" t="n">
        <f aca="false">'Zaudējums Uzvara'!AZ185</f>
        <v>0</v>
      </c>
      <c r="K74" s="59" t="n">
        <f aca="false">'Zaudējums Uzvara'!BA185</f>
        <v>0</v>
      </c>
    </row>
    <row r="75" customFormat="false" ht="17.35" hidden="true" customHeight="false" outlineLevel="0" collapsed="false">
      <c r="B75" s="65"/>
      <c r="C75" s="55" t="str">
        <f aca="false">Rezultati!A189</f>
        <v>Pandora</v>
      </c>
      <c r="D75" s="55" t="n">
        <f aca="false">Rezultati!B189</f>
        <v>0</v>
      </c>
      <c r="E75" s="56"/>
      <c r="F75" s="56" t="n">
        <f aca="false">Rezultati!BB189</f>
        <v>0</v>
      </c>
      <c r="G75" s="56" t="n">
        <f aca="false">Rezultati!BA189</f>
        <v>0</v>
      </c>
      <c r="H75" s="57" t="e">
        <f aca="false">Rezultati!BD189</f>
        <v>#DIV/0!</v>
      </c>
      <c r="I75" s="58" t="n">
        <f aca="false">'Zaudējums Uzvara'!AY186</f>
        <v>0</v>
      </c>
      <c r="J75" s="59" t="n">
        <f aca="false">'Zaudējums Uzvara'!AZ186</f>
        <v>0</v>
      </c>
      <c r="K75" s="59" t="n">
        <f aca="false">'Zaudējums Uzvara'!BA186</f>
        <v>0</v>
      </c>
    </row>
    <row r="76" customFormat="false" ht="17.35" hidden="true" customHeight="false" outlineLevel="0" collapsed="false">
      <c r="B76" s="65"/>
      <c r="C76" s="55" t="str">
        <f aca="false">Rezultati!A191</f>
        <v>Pandora</v>
      </c>
      <c r="D76" s="55" t="n">
        <f aca="false">Rezultati!B191</f>
        <v>0</v>
      </c>
      <c r="E76" s="56"/>
      <c r="F76" s="56" t="n">
        <f aca="false">Rezultati!BB191</f>
        <v>0</v>
      </c>
      <c r="G76" s="56" t="n">
        <f aca="false">Rezultati!BA191</f>
        <v>0</v>
      </c>
      <c r="H76" s="57" t="e">
        <f aca="false">Rezultati!BD191</f>
        <v>#DIV/0!</v>
      </c>
      <c r="I76" s="58" t="n">
        <f aca="false">'Zaudējums Uzvara'!AY188</f>
        <v>0</v>
      </c>
      <c r="J76" s="59" t="n">
        <f aca="false">'Zaudējums Uzvara'!AZ188</f>
        <v>0</v>
      </c>
      <c r="K76" s="59" t="n">
        <f aca="false">'Zaudējums Uzvara'!BA188</f>
        <v>0</v>
      </c>
    </row>
    <row r="77" customFormat="false" ht="16.15" hidden="true" customHeight="false" outlineLevel="0" collapsed="false">
      <c r="B77" s="65"/>
      <c r="E77" s="0"/>
    </row>
    <row r="78" customFormat="false" ht="16.15" hidden="true" customHeight="false" outlineLevel="0" collapsed="false">
      <c r="B78" s="65"/>
      <c r="E78" s="0"/>
    </row>
    <row r="79" customFormat="false" ht="12.8" hidden="false" customHeight="false" outlineLevel="0" collapsed="false"/>
    <row r="80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5" customFormat="false" ht="12.8" hidden="false" customHeight="false" outlineLevel="0" collapsed="false"/>
    <row r="113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3:K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Roman,Parasts"&amp;12&amp;A</oddHeader>
    <oddFooter>&amp;C&amp;"Times New Roman,Parasts"&amp;12Lappuse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8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T4" activeCellId="0" sqref="T4"/>
    </sheetView>
  </sheetViews>
  <sheetFormatPr defaultRowHeight="12.75"/>
  <cols>
    <col collapsed="false" hidden="false" max="1" min="1" style="0" width="6.71428571428571"/>
    <col collapsed="false" hidden="false" max="2" min="2" style="0" width="8"/>
    <col collapsed="false" hidden="false" max="3" min="3" style="0" width="27.5765306122449"/>
    <col collapsed="false" hidden="false" max="4" min="4" style="0" width="31.7040816326531"/>
    <col collapsed="false" hidden="false" max="5" min="5" style="74" width="6.00510204081633"/>
    <col collapsed="false" hidden="false" max="11" min="6" style="0" width="11.2857142857143"/>
    <col collapsed="false" hidden="false" max="12" min="12" style="0" width="8"/>
    <col collapsed="false" hidden="false" max="1011" min="13" style="0" width="14.4285714285714"/>
    <col collapsed="false" hidden="false" max="1013" min="1012" style="0" width="8.70918367346939"/>
    <col collapsed="false" hidden="false" max="1017" min="1014" style="0" width="14.4285714285714"/>
    <col collapsed="false" hidden="false" max="1019" min="1018" style="0" width="8.70918367346939"/>
    <col collapsed="false" hidden="false" max="1023" min="1020" style="0" width="14.4285714285714"/>
    <col collapsed="false" hidden="false" max="1025" min="1024" style="0" width="8.70918367346939"/>
  </cols>
  <sheetData>
    <row r="1" customFormat="false" ht="94.5" hidden="false" customHeight="true" outlineLevel="0" collapsed="false">
      <c r="B1" s="30"/>
      <c r="C1" s="31"/>
      <c r="D1" s="30"/>
      <c r="E1" s="30"/>
      <c r="H1" s="30"/>
    </row>
    <row r="2" customFormat="false" ht="3" hidden="false" customHeight="true" outlineLevel="0" collapsed="false">
      <c r="B2" s="30"/>
      <c r="C2" s="31"/>
      <c r="D2" s="30"/>
      <c r="E2" s="30"/>
    </row>
    <row r="3" customFormat="false" ht="36.75" hidden="false" customHeight="true" outlineLevel="0" collapsed="false"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</row>
    <row r="4" customFormat="false" ht="99.75" hidden="false" customHeight="true" outlineLevel="0" collapsed="false">
      <c r="B4" s="33" t="s">
        <v>2</v>
      </c>
      <c r="C4" s="34" t="s">
        <v>3</v>
      </c>
      <c r="D4" s="34" t="s">
        <v>14</v>
      </c>
      <c r="E4" s="35" t="s">
        <v>15</v>
      </c>
      <c r="F4" s="36" t="s">
        <v>16</v>
      </c>
      <c r="G4" s="37" t="s">
        <v>17</v>
      </c>
      <c r="H4" s="36" t="s">
        <v>18</v>
      </c>
      <c r="I4" s="38" t="s">
        <v>19</v>
      </c>
      <c r="J4" s="39" t="s">
        <v>20</v>
      </c>
      <c r="K4" s="38" t="s">
        <v>21</v>
      </c>
    </row>
    <row r="5" customFormat="false" ht="21" hidden="false" customHeight="true" outlineLevel="0" collapsed="false">
      <c r="B5" s="41" t="n">
        <v>1</v>
      </c>
      <c r="C5" s="75" t="str">
        <f aca="false">Rezultati!A200</f>
        <v>Amberfish</v>
      </c>
      <c r="D5" s="75" t="str">
        <f aca="false">Rezultati!B200</f>
        <v>Aleksandrs Tjulins</v>
      </c>
      <c r="E5" s="76" t="s">
        <v>22</v>
      </c>
      <c r="F5" s="76" t="n">
        <f aca="false">Rezultati!BB200</f>
        <v>18</v>
      </c>
      <c r="G5" s="76" t="n">
        <f aca="false">Rezultati!BA200</f>
        <v>3321</v>
      </c>
      <c r="H5" s="77" t="n">
        <f aca="false">Rezultati!BD200</f>
        <v>184.5</v>
      </c>
      <c r="I5" s="78" t="n">
        <f aca="false">'Zaudējums Uzvara'!AY197</f>
        <v>17</v>
      </c>
      <c r="J5" s="79" t="n">
        <f aca="false">'Zaudējums Uzvara'!AZ197</f>
        <v>1</v>
      </c>
      <c r="K5" s="79" t="n">
        <f aca="false">'Zaudējums Uzvara'!BA197</f>
        <v>0</v>
      </c>
    </row>
    <row r="6" customFormat="false" ht="21" hidden="false" customHeight="true" outlineLevel="0" collapsed="false">
      <c r="B6" s="41" t="n">
        <v>2</v>
      </c>
      <c r="C6" s="75" t="str">
        <f aca="false">Rezultati!A206</f>
        <v>VissParBoulingu.lv</v>
      </c>
      <c r="D6" s="75" t="str">
        <f aca="false">Rezultati!B206</f>
        <v>Nikolajs Ļevikins</v>
      </c>
      <c r="E6" s="76" t="s">
        <v>22</v>
      </c>
      <c r="F6" s="76" t="n">
        <f aca="false">Rezultati!BB206</f>
        <v>18</v>
      </c>
      <c r="G6" s="76" t="n">
        <f aca="false">Rezultati!BA206</f>
        <v>3170</v>
      </c>
      <c r="H6" s="77" t="n">
        <f aca="false">Rezultati!BD206</f>
        <v>176.111111111111</v>
      </c>
      <c r="I6" s="78" t="n">
        <f aca="false">'Zaudējums Uzvara'!AY203</f>
        <v>15</v>
      </c>
      <c r="J6" s="79" t="n">
        <f aca="false">'Zaudējums Uzvara'!AZ203</f>
        <v>3</v>
      </c>
      <c r="K6" s="79" t="n">
        <f aca="false">'Zaudējums Uzvara'!BA203</f>
        <v>0</v>
      </c>
    </row>
    <row r="7" customFormat="false" ht="21" hidden="false" customHeight="true" outlineLevel="0" collapsed="false">
      <c r="B7" s="41" t="n">
        <v>3</v>
      </c>
      <c r="C7" s="75" t="str">
        <f aca="false">Rezultati!A197</f>
        <v>Amberfish</v>
      </c>
      <c r="D7" s="75" t="str">
        <f aca="false">Rezultati!B197</f>
        <v>Vladimirs Nahodkins</v>
      </c>
      <c r="E7" s="76" t="s">
        <v>22</v>
      </c>
      <c r="F7" s="76" t="n">
        <f aca="false">Rezultati!BB197</f>
        <v>15</v>
      </c>
      <c r="G7" s="76" t="n">
        <f aca="false">Rezultati!BA197</f>
        <v>2508</v>
      </c>
      <c r="H7" s="77" t="n">
        <f aca="false">Rezultati!BD197</f>
        <v>167.2</v>
      </c>
      <c r="I7" s="78" t="n">
        <f aca="false">'Zaudējums Uzvara'!AY194</f>
        <v>13</v>
      </c>
      <c r="J7" s="79" t="n">
        <f aca="false">'Zaudējums Uzvara'!AZ194</f>
        <v>2</v>
      </c>
      <c r="K7" s="79" t="n">
        <f aca="false">'Zaudējums Uzvara'!BA194</f>
        <v>0</v>
      </c>
    </row>
    <row r="8" customFormat="false" ht="21" hidden="false" customHeight="true" outlineLevel="0" collapsed="false">
      <c r="B8" s="80" t="n">
        <v>4</v>
      </c>
      <c r="C8" s="75" t="str">
        <f aca="false">Rezultati!A244</f>
        <v>Lursoft</v>
      </c>
      <c r="D8" s="75" t="str">
        <f aca="false">Rezultati!B244</f>
        <v>Ģirts Ķēbers</v>
      </c>
      <c r="E8" s="76" t="s">
        <v>22</v>
      </c>
      <c r="F8" s="76" t="n">
        <f aca="false">Rezultati!BB244</f>
        <v>12</v>
      </c>
      <c r="G8" s="76" t="n">
        <f aca="false">Rezultati!BA244</f>
        <v>2169</v>
      </c>
      <c r="H8" s="77" t="n">
        <f aca="false">Rezultati!BD244</f>
        <v>180.75</v>
      </c>
      <c r="I8" s="78" t="n">
        <f aca="false">'Zaudējums Uzvara'!AY241</f>
        <v>11</v>
      </c>
      <c r="J8" s="79" t="n">
        <f aca="false">'Zaudējums Uzvara'!AZ241</f>
        <v>1</v>
      </c>
      <c r="K8" s="79" t="n">
        <f aca="false">'Zaudējums Uzvara'!BA241</f>
        <v>0</v>
      </c>
    </row>
    <row r="9" customFormat="false" ht="21" hidden="false" customHeight="true" outlineLevel="0" collapsed="false">
      <c r="B9" s="80" t="n">
        <v>5</v>
      </c>
      <c r="C9" s="75" t="str">
        <f aca="false">Rezultati!A211</f>
        <v>RTU</v>
      </c>
      <c r="D9" s="75" t="str">
        <f aca="false">Rezultati!B211</f>
        <v>Rihards Zābers</v>
      </c>
      <c r="E9" s="76" t="s">
        <v>22</v>
      </c>
      <c r="F9" s="76" t="n">
        <f aca="false">Rezultati!BB211</f>
        <v>18</v>
      </c>
      <c r="G9" s="76" t="n">
        <f aca="false">Rezultati!BA211</f>
        <v>3043</v>
      </c>
      <c r="H9" s="77" t="n">
        <f aca="false">Rezultati!BD211</f>
        <v>169.055555555556</v>
      </c>
      <c r="I9" s="78" t="n">
        <f aca="false">'Zaudējums Uzvara'!AY208</f>
        <v>11</v>
      </c>
      <c r="J9" s="79" t="n">
        <f aca="false">'Zaudējums Uzvara'!AZ208</f>
        <v>7</v>
      </c>
      <c r="K9" s="79" t="n">
        <f aca="false">'Zaudējums Uzvara'!BA208</f>
        <v>0</v>
      </c>
    </row>
    <row r="10" customFormat="false" ht="21" hidden="false" customHeight="true" outlineLevel="0" collapsed="false">
      <c r="B10" s="80" t="n">
        <v>6</v>
      </c>
      <c r="C10" s="75" t="str">
        <f aca="false">Rezultati!A226</f>
        <v>Nopietni</v>
      </c>
      <c r="D10" s="75" t="str">
        <f aca="false">Rezultati!B226</f>
        <v>Guntars Pugejs</v>
      </c>
      <c r="E10" s="76" t="s">
        <v>22</v>
      </c>
      <c r="F10" s="76" t="n">
        <f aca="false">Rezultati!BB226</f>
        <v>18</v>
      </c>
      <c r="G10" s="76" t="n">
        <f aca="false">Rezultati!BA226</f>
        <v>2832</v>
      </c>
      <c r="H10" s="77" t="n">
        <f aca="false">Rezultati!BD226</f>
        <v>157.333333333333</v>
      </c>
      <c r="I10" s="78" t="n">
        <f aca="false">'Zaudējums Uzvara'!AY223</f>
        <v>10</v>
      </c>
      <c r="J10" s="79" t="n">
        <f aca="false">'Zaudējums Uzvara'!AZ223</f>
        <v>8</v>
      </c>
      <c r="K10" s="79" t="n">
        <f aca="false">'Zaudējums Uzvara'!BA223</f>
        <v>0</v>
      </c>
    </row>
    <row r="11" customFormat="false" ht="21" hidden="false" customHeight="true" outlineLevel="0" collapsed="false">
      <c r="B11" s="80" t="n">
        <v>7</v>
      </c>
      <c r="C11" s="75" t="str">
        <f aca="false">Rezultati!A218</f>
        <v>Wii sport resort</v>
      </c>
      <c r="D11" s="75" t="str">
        <f aca="false">Rezultati!B218</f>
        <v>Patriks Piternievs</v>
      </c>
      <c r="E11" s="76" t="s">
        <v>22</v>
      </c>
      <c r="F11" s="76" t="n">
        <f aca="false">Rezultati!BB218</f>
        <v>12</v>
      </c>
      <c r="G11" s="76" t="n">
        <f aca="false">Rezultati!BA218</f>
        <v>1815</v>
      </c>
      <c r="H11" s="77" t="n">
        <f aca="false">Rezultati!BD218</f>
        <v>151.25</v>
      </c>
      <c r="I11" s="78" t="n">
        <f aca="false">'Zaudējums Uzvara'!AY215</f>
        <v>8</v>
      </c>
      <c r="J11" s="79" t="n">
        <f aca="false">'Zaudējums Uzvara'!AZ215</f>
        <v>4</v>
      </c>
      <c r="K11" s="79" t="n">
        <f aca="false">'Zaudējums Uzvara'!BA215</f>
        <v>0</v>
      </c>
    </row>
    <row r="12" customFormat="false" ht="21" hidden="false" customHeight="true" outlineLevel="0" collapsed="false">
      <c r="B12" s="80" t="n">
        <v>8</v>
      </c>
      <c r="C12" s="75" t="str">
        <f aca="false">Rezultati!A240</f>
        <v>Lursoft</v>
      </c>
      <c r="D12" s="75" t="str">
        <f aca="false">Rezultati!B240</f>
        <v>Mārtiņš Vaicekovskis</v>
      </c>
      <c r="E12" s="76" t="s">
        <v>22</v>
      </c>
      <c r="F12" s="76" t="n">
        <f aca="false">Rezultati!BB240</f>
        <v>18</v>
      </c>
      <c r="G12" s="76" t="n">
        <f aca="false">Rezultati!BA240</f>
        <v>2601</v>
      </c>
      <c r="H12" s="77" t="n">
        <f aca="false">Rezultati!BD240</f>
        <v>144.5</v>
      </c>
      <c r="I12" s="78" t="n">
        <f aca="false">'Zaudējums Uzvara'!AY237</f>
        <v>8</v>
      </c>
      <c r="J12" s="79" t="n">
        <f aca="false">'Zaudējums Uzvara'!AZ237</f>
        <v>10</v>
      </c>
      <c r="K12" s="79" t="n">
        <f aca="false">'Zaudējums Uzvara'!BA237</f>
        <v>0</v>
      </c>
    </row>
    <row r="13" customFormat="false" ht="21" hidden="false" customHeight="true" outlineLevel="0" collapsed="false">
      <c r="B13" s="80" t="n">
        <v>9</v>
      </c>
      <c r="C13" s="75" t="str">
        <f aca="false">Rezultati!A225</f>
        <v>Nopietni</v>
      </c>
      <c r="D13" s="75" t="str">
        <f aca="false">Rezultati!B225</f>
        <v>Edgars Štubis</v>
      </c>
      <c r="E13" s="76" t="s">
        <v>22</v>
      </c>
      <c r="F13" s="76" t="n">
        <f aca="false">Rezultati!BB225</f>
        <v>15</v>
      </c>
      <c r="G13" s="76" t="n">
        <f aca="false">Rezultati!BA225</f>
        <v>2158</v>
      </c>
      <c r="H13" s="77" t="n">
        <f aca="false">Rezultati!BD225</f>
        <v>143.866666666667</v>
      </c>
      <c r="I13" s="78" t="n">
        <f aca="false">'Zaudējums Uzvara'!AY222</f>
        <v>8</v>
      </c>
      <c r="J13" s="79" t="n">
        <f aca="false">'Zaudējums Uzvara'!AZ222</f>
        <v>7</v>
      </c>
      <c r="K13" s="79" t="n">
        <f aca="false">'Zaudējums Uzvara'!BA222</f>
        <v>0</v>
      </c>
    </row>
    <row r="14" customFormat="false" ht="21" hidden="false" customHeight="true" outlineLevel="0" collapsed="false">
      <c r="B14" s="80" t="n">
        <v>10</v>
      </c>
      <c r="C14" s="75" t="str">
        <f aca="false">Rezultati!A227</f>
        <v>Nopietni</v>
      </c>
      <c r="D14" s="75" t="str">
        <f aca="false">Rezultati!B227</f>
        <v>Armands Štubis</v>
      </c>
      <c r="E14" s="76" t="s">
        <v>22</v>
      </c>
      <c r="F14" s="76" t="n">
        <f aca="false">Rezultati!BB227</f>
        <v>18</v>
      </c>
      <c r="G14" s="76" t="n">
        <f aca="false">Rezultati!BA227</f>
        <v>2454</v>
      </c>
      <c r="H14" s="77" t="n">
        <f aca="false">Rezultati!BD227</f>
        <v>136.333333333333</v>
      </c>
      <c r="I14" s="78" t="n">
        <f aca="false">'Zaudējums Uzvara'!AY224</f>
        <v>8</v>
      </c>
      <c r="J14" s="79" t="n">
        <f aca="false">'Zaudējums Uzvara'!AZ224</f>
        <v>10</v>
      </c>
      <c r="K14" s="79" t="n">
        <f aca="false">'Zaudējums Uzvara'!BA224</f>
        <v>0</v>
      </c>
    </row>
    <row r="15" customFormat="false" ht="21" hidden="false" customHeight="true" outlineLevel="0" collapsed="false">
      <c r="B15" s="65" t="n">
        <v>11</v>
      </c>
      <c r="C15" s="55" t="str">
        <f aca="false">Rezultati!A256</f>
        <v>Molotov</v>
      </c>
      <c r="D15" s="55" t="str">
        <f aca="false">Rezultati!B256</f>
        <v>Artūrs Pugejs</v>
      </c>
      <c r="E15" s="56" t="s">
        <v>22</v>
      </c>
      <c r="F15" s="56" t="n">
        <f aca="false">Rezultati!BB256</f>
        <v>9</v>
      </c>
      <c r="G15" s="56" t="n">
        <f aca="false">Rezultati!BA256</f>
        <v>1539</v>
      </c>
      <c r="H15" s="57" t="n">
        <f aca="false">Rezultati!BD256</f>
        <v>171</v>
      </c>
      <c r="I15" s="58" t="n">
        <f aca="false">'Zaudējums Uzvara'!AY251</f>
        <v>7</v>
      </c>
      <c r="J15" s="59" t="n">
        <f aca="false">'Zaudējums Uzvara'!AZ251</f>
        <v>2</v>
      </c>
      <c r="K15" s="59" t="n">
        <f aca="false">'Zaudējums Uzvara'!BA251</f>
        <v>0</v>
      </c>
    </row>
    <row r="16" customFormat="false" ht="21" hidden="false" customHeight="true" outlineLevel="0" collapsed="false">
      <c r="B16" s="65" t="n">
        <v>12</v>
      </c>
      <c r="C16" s="55" t="str">
        <f aca="false">Rezultati!A219</f>
        <v>Wii sport resort</v>
      </c>
      <c r="D16" s="55" t="str">
        <f aca="false">Rezultati!B219</f>
        <v>Ričards Toms Zvilna</v>
      </c>
      <c r="E16" s="56" t="s">
        <v>22</v>
      </c>
      <c r="F16" s="56" t="n">
        <f aca="false">Rezultati!BB219</f>
        <v>18</v>
      </c>
      <c r="G16" s="56" t="n">
        <f aca="false">Rezultati!BA219</f>
        <v>2660</v>
      </c>
      <c r="H16" s="57" t="n">
        <f aca="false">Rezultati!BD219</f>
        <v>147.777777777778</v>
      </c>
      <c r="I16" s="58" t="n">
        <f aca="false">'Zaudējums Uzvara'!AY216</f>
        <v>7</v>
      </c>
      <c r="J16" s="59" t="n">
        <f aca="false">'Zaudējums Uzvara'!AZ216</f>
        <v>11</v>
      </c>
      <c r="K16" s="59" t="n">
        <f aca="false">'Zaudējums Uzvara'!BA216</f>
        <v>0</v>
      </c>
    </row>
    <row r="17" customFormat="false" ht="21" hidden="false" customHeight="true" outlineLevel="0" collapsed="false">
      <c r="B17" s="65" t="n">
        <v>13</v>
      </c>
      <c r="C17" s="55" t="str">
        <f aca="false">Rezultati!A231</f>
        <v>Zaļie Pumpuri</v>
      </c>
      <c r="D17" s="55" t="str">
        <f aca="false">Rezultati!B231</f>
        <v>Ainārs Sedlenieks</v>
      </c>
      <c r="E17" s="56" t="s">
        <v>22</v>
      </c>
      <c r="F17" s="56" t="n">
        <f aca="false">Rezultati!BB231</f>
        <v>18</v>
      </c>
      <c r="G17" s="56" t="n">
        <f aca="false">Rezultati!BA231</f>
        <v>2477</v>
      </c>
      <c r="H17" s="57" t="n">
        <f aca="false">Rezultati!BD231</f>
        <v>137.611111111111</v>
      </c>
      <c r="I17" s="58" t="n">
        <f aca="false">'Zaudējums Uzvara'!AY228</f>
        <v>7</v>
      </c>
      <c r="J17" s="59" t="n">
        <f aca="false">'Zaudējums Uzvara'!AZ228</f>
        <v>11</v>
      </c>
      <c r="K17" s="59" t="n">
        <f aca="false">'Zaudējums Uzvara'!BA228</f>
        <v>0</v>
      </c>
    </row>
    <row r="18" customFormat="false" ht="21" hidden="false" customHeight="true" outlineLevel="0" collapsed="false">
      <c r="B18" s="65" t="n">
        <v>14</v>
      </c>
      <c r="C18" s="49" t="str">
        <f aca="false">Rezultati!A214</f>
        <v>RTU</v>
      </c>
      <c r="D18" s="49" t="str">
        <f aca="false">Rezultati!B214</f>
        <v>Gunita Vasiļevska</v>
      </c>
      <c r="E18" s="50" t="s">
        <v>23</v>
      </c>
      <c r="F18" s="50" t="n">
        <f aca="false">Rezultati!BB214</f>
        <v>18</v>
      </c>
      <c r="G18" s="50" t="n">
        <f aca="false">Rezultati!BA214</f>
        <v>2364</v>
      </c>
      <c r="H18" s="51" t="n">
        <f aca="false">Rezultati!BD214</f>
        <v>131.333333333333</v>
      </c>
      <c r="I18" s="52" t="n">
        <f aca="false">'Zaudējums Uzvara'!AY211</f>
        <v>7</v>
      </c>
      <c r="J18" s="53" t="n">
        <f aca="false">'Zaudējums Uzvara'!AZ211</f>
        <v>11</v>
      </c>
      <c r="K18" s="53" t="n">
        <f aca="false">'Zaudējums Uzvara'!BA211</f>
        <v>0</v>
      </c>
    </row>
    <row r="19" customFormat="false" ht="21" hidden="false" customHeight="true" outlineLevel="0" collapsed="false">
      <c r="B19" s="65" t="n">
        <v>15</v>
      </c>
      <c r="C19" s="55" t="str">
        <f aca="false">Rezultati!A204</f>
        <v>VissParBoulingu.lv</v>
      </c>
      <c r="D19" s="55" t="str">
        <f aca="false">Rezultati!B204</f>
        <v>Dainis Mauriņš</v>
      </c>
      <c r="E19" s="56" t="s">
        <v>22</v>
      </c>
      <c r="F19" s="56" t="n">
        <f aca="false">Rezultati!BB204</f>
        <v>6</v>
      </c>
      <c r="G19" s="56" t="n">
        <f aca="false">Rezultati!BA204</f>
        <v>1017</v>
      </c>
      <c r="H19" s="57" t="n">
        <f aca="false">Rezultati!BD204</f>
        <v>169.5</v>
      </c>
      <c r="I19" s="58" t="n">
        <f aca="false">'Zaudējums Uzvara'!AY201</f>
        <v>6</v>
      </c>
      <c r="J19" s="59" t="n">
        <f aca="false">'Zaudējums Uzvara'!AZ201</f>
        <v>0</v>
      </c>
      <c r="K19" s="59" t="n">
        <f aca="false">'Zaudējums Uzvara'!BA201</f>
        <v>0</v>
      </c>
    </row>
    <row r="20" customFormat="false" ht="21" hidden="false" customHeight="true" outlineLevel="0" collapsed="false">
      <c r="B20" s="65" t="n">
        <v>16</v>
      </c>
      <c r="C20" s="55" t="str">
        <f aca="false">Rezultati!A248</f>
        <v>Molotov</v>
      </c>
      <c r="D20" s="55" t="str">
        <f aca="false">Rezultati!B248</f>
        <v>Edgars Cimdiņš</v>
      </c>
      <c r="E20" s="56" t="s">
        <v>22</v>
      </c>
      <c r="F20" s="56" t="n">
        <f aca="false">Rezultati!BB248</f>
        <v>12</v>
      </c>
      <c r="G20" s="56" t="n">
        <f aca="false">Rezultati!BA248</f>
        <v>1939</v>
      </c>
      <c r="H20" s="57" t="n">
        <f aca="false">Rezultati!BD248</f>
        <v>161.583333333333</v>
      </c>
      <c r="I20" s="58" t="n">
        <f aca="false">'Zaudējums Uzvara'!AY245</f>
        <v>6</v>
      </c>
      <c r="J20" s="59" t="n">
        <f aca="false">'Zaudējums Uzvara'!AZ245</f>
        <v>6</v>
      </c>
      <c r="K20" s="59" t="n">
        <f aca="false">'Zaudējums Uzvara'!BA245</f>
        <v>0</v>
      </c>
    </row>
    <row r="21" customFormat="false" ht="21" hidden="false" customHeight="true" outlineLevel="0" collapsed="false">
      <c r="B21" s="65" t="n">
        <v>17</v>
      </c>
      <c r="C21" s="55" t="str">
        <f aca="false">Rezultati!A198</f>
        <v>Amberfish</v>
      </c>
      <c r="D21" s="55" t="str">
        <f aca="false">Rezultati!B198</f>
        <v>Aleksejs Vladimirovs</v>
      </c>
      <c r="E21" s="56" t="s">
        <v>22</v>
      </c>
      <c r="F21" s="56" t="n">
        <f aca="false">Rezultati!BB198</f>
        <v>15</v>
      </c>
      <c r="G21" s="56" t="n">
        <f aca="false">Rezultati!BA198</f>
        <v>2398</v>
      </c>
      <c r="H21" s="57" t="n">
        <f aca="false">Rezultati!BD198</f>
        <v>159.866666666667</v>
      </c>
      <c r="I21" s="58" t="n">
        <f aca="false">'Zaudējums Uzvara'!AY195</f>
        <v>6</v>
      </c>
      <c r="J21" s="59" t="n">
        <f aca="false">'Zaudējums Uzvara'!AZ195</f>
        <v>9</v>
      </c>
      <c r="K21" s="59" t="n">
        <f aca="false">'Zaudējums Uzvara'!BA195</f>
        <v>0</v>
      </c>
    </row>
    <row r="22" customFormat="false" ht="21" hidden="false" customHeight="true" outlineLevel="0" collapsed="false">
      <c r="B22" s="65" t="n">
        <v>18</v>
      </c>
      <c r="C22" s="55" t="str">
        <f aca="false">Rezultati!A208</f>
        <v>VissParBoulingu.lv</v>
      </c>
      <c r="D22" s="55" t="str">
        <f aca="false">Rezultati!B208</f>
        <v>Edgars Kobiļuks</v>
      </c>
      <c r="E22" s="56" t="s">
        <v>22</v>
      </c>
      <c r="F22" s="56" t="n">
        <f aca="false">Rezultati!BB208</f>
        <v>15</v>
      </c>
      <c r="G22" s="56" t="n">
        <f aca="false">Rezultati!BA208</f>
        <v>2150</v>
      </c>
      <c r="H22" s="57" t="n">
        <f aca="false">Rezultati!BD208</f>
        <v>143.333333333333</v>
      </c>
      <c r="I22" s="58" t="n">
        <f aca="false">'Zaudējums Uzvara'!AY205</f>
        <v>6</v>
      </c>
      <c r="J22" s="59" t="n">
        <f aca="false">'Zaudējums Uzvara'!AZ205</f>
        <v>9</v>
      </c>
      <c r="K22" s="59" t="n">
        <f aca="false">'Zaudējums Uzvara'!BA205</f>
        <v>0</v>
      </c>
    </row>
    <row r="23" customFormat="false" ht="21" hidden="false" customHeight="true" outlineLevel="0" collapsed="false">
      <c r="B23" s="65" t="n">
        <v>19</v>
      </c>
      <c r="C23" s="55" t="str">
        <f aca="false">Rezultati!A242</f>
        <v>Lursoft</v>
      </c>
      <c r="D23" s="55" t="str">
        <f aca="false">Rezultati!B242</f>
        <v>Elvijs Bokanovs</v>
      </c>
      <c r="E23" s="56" t="s">
        <v>22</v>
      </c>
      <c r="F23" s="56" t="n">
        <f aca="false">Rezultati!BB242</f>
        <v>12</v>
      </c>
      <c r="G23" s="56" t="n">
        <f aca="false">Rezultati!BA242</f>
        <v>1683</v>
      </c>
      <c r="H23" s="57" t="n">
        <f aca="false">Rezultati!BD242</f>
        <v>140.25</v>
      </c>
      <c r="I23" s="58" t="n">
        <f aca="false">'Zaudējums Uzvara'!AY239</f>
        <v>6</v>
      </c>
      <c r="J23" s="59" t="n">
        <f aca="false">'Zaudējums Uzvara'!AZ239</f>
        <v>6</v>
      </c>
      <c r="K23" s="59" t="n">
        <f aca="false">'Zaudējums Uzvara'!BA239</f>
        <v>0</v>
      </c>
    </row>
    <row r="24" customFormat="false" ht="21" hidden="false" customHeight="true" outlineLevel="0" collapsed="false">
      <c r="B24" s="65" t="n">
        <v>20</v>
      </c>
      <c r="C24" s="49" t="str">
        <f aca="false">Rezultati!A210</f>
        <v>RTU</v>
      </c>
      <c r="D24" s="49" t="str">
        <f aca="false">Rezultati!B210</f>
        <v>Annija Celmiņa</v>
      </c>
      <c r="E24" s="50" t="s">
        <v>23</v>
      </c>
      <c r="F24" s="50" t="n">
        <f aca="false">Rezultati!BB210</f>
        <v>12</v>
      </c>
      <c r="G24" s="50" t="n">
        <f aca="false">Rezultati!BA210</f>
        <v>2011</v>
      </c>
      <c r="H24" s="51" t="n">
        <f aca="false">Rezultati!BD210</f>
        <v>167.583333333333</v>
      </c>
      <c r="I24" s="52" t="n">
        <f aca="false">'Zaudējums Uzvara'!AY207</f>
        <v>5</v>
      </c>
      <c r="J24" s="53" t="n">
        <f aca="false">'Zaudējums Uzvara'!AZ207</f>
        <v>7</v>
      </c>
      <c r="K24" s="53" t="n">
        <f aca="false">'Zaudējums Uzvara'!BA207</f>
        <v>0</v>
      </c>
    </row>
    <row r="25" customFormat="false" ht="21" hidden="false" customHeight="true" outlineLevel="0" collapsed="false">
      <c r="B25" s="65" t="n">
        <v>21</v>
      </c>
      <c r="C25" s="55" t="str">
        <f aca="false">Rezultati!A202</f>
        <v>Amberfish</v>
      </c>
      <c r="D25" s="55" t="str">
        <f aca="false">Rezultati!B202</f>
        <v>Toms Burkovskis</v>
      </c>
      <c r="E25" s="56" t="s">
        <v>22</v>
      </c>
      <c r="F25" s="56" t="n">
        <f aca="false">Rezultati!BB202</f>
        <v>3</v>
      </c>
      <c r="G25" s="56" t="n">
        <f aca="false">Rezultati!BA202</f>
        <v>562</v>
      </c>
      <c r="H25" s="57" t="n">
        <f aca="false">Rezultati!BD202</f>
        <v>187.333333333333</v>
      </c>
      <c r="I25" s="58" t="n">
        <f aca="false">'Zaudējums Uzvara'!AY199</f>
        <v>3</v>
      </c>
      <c r="J25" s="59" t="n">
        <f aca="false">'Zaudējums Uzvara'!AZ199</f>
        <v>0</v>
      </c>
      <c r="K25" s="59" t="n">
        <f aca="false">'Zaudējums Uzvara'!BA199</f>
        <v>0</v>
      </c>
    </row>
    <row r="26" customFormat="false" ht="21" hidden="false" customHeight="true" outlineLevel="0" collapsed="false">
      <c r="B26" s="65" t="n">
        <v>22</v>
      </c>
      <c r="C26" s="55" t="str">
        <f aca="false">Rezultati!A254</f>
        <v>Molotov</v>
      </c>
      <c r="D26" s="55" t="str">
        <f aca="false">Rezultati!B254</f>
        <v>Sergejs Popovs</v>
      </c>
      <c r="E26" s="56" t="s">
        <v>22</v>
      </c>
      <c r="F26" s="56" t="n">
        <f aca="false">Rezultati!BB254</f>
        <v>3</v>
      </c>
      <c r="G26" s="56" t="n">
        <f aca="false">Rezultati!BA254</f>
        <v>438</v>
      </c>
      <c r="H26" s="57" t="n">
        <f aca="false">Rezultati!BD254</f>
        <v>146</v>
      </c>
      <c r="I26" s="58" t="n">
        <f aca="false">'Zaudējums Uzvara'!AY252</f>
        <v>3</v>
      </c>
      <c r="J26" s="59" t="n">
        <f aca="false">'Zaudējums Uzvara'!AZ252</f>
        <v>0</v>
      </c>
      <c r="K26" s="59" t="n">
        <f aca="false">'Zaudējums Uzvara'!BA252</f>
        <v>0</v>
      </c>
    </row>
    <row r="27" customFormat="false" ht="21" hidden="false" customHeight="true" outlineLevel="0" collapsed="false">
      <c r="B27" s="65" t="n">
        <v>23</v>
      </c>
      <c r="C27" s="55" t="str">
        <f aca="false">Rezultati!A220</f>
        <v>Wii sport resort</v>
      </c>
      <c r="D27" s="55" t="str">
        <f aca="false">Rezultati!B220</f>
        <v>Niks Mežiņš</v>
      </c>
      <c r="E27" s="56" t="s">
        <v>22</v>
      </c>
      <c r="F27" s="56" t="n">
        <f aca="false">Rezultati!BB220</f>
        <v>9</v>
      </c>
      <c r="G27" s="56" t="n">
        <f aca="false">Rezultati!BA220</f>
        <v>1253</v>
      </c>
      <c r="H27" s="57" t="n">
        <f aca="false">Rezultati!BD220</f>
        <v>139.222222222222</v>
      </c>
      <c r="I27" s="58" t="n">
        <f aca="false">'Zaudējums Uzvara'!AY217</f>
        <v>3</v>
      </c>
      <c r="J27" s="59" t="n">
        <f aca="false">'Zaudējums Uzvara'!AZ217</f>
        <v>6</v>
      </c>
      <c r="K27" s="59" t="n">
        <f aca="false">'Zaudējums Uzvara'!BA217</f>
        <v>0</v>
      </c>
    </row>
    <row r="28" customFormat="false" ht="20.85" hidden="false" customHeight="true" outlineLevel="0" collapsed="false">
      <c r="B28" s="65" t="n">
        <v>24</v>
      </c>
      <c r="C28" s="49" t="str">
        <f aca="false">Rezultati!A222</f>
        <v>Wii sport resort</v>
      </c>
      <c r="D28" s="49" t="str">
        <f aca="false">Rezultati!B222</f>
        <v>Līva Landmane</v>
      </c>
      <c r="E28" s="50" t="s">
        <v>23</v>
      </c>
      <c r="F28" s="50" t="n">
        <f aca="false">Rezultati!BB222</f>
        <v>9</v>
      </c>
      <c r="G28" s="50" t="n">
        <f aca="false">Rezultati!BA222</f>
        <v>1118</v>
      </c>
      <c r="H28" s="51" t="n">
        <f aca="false">Rezultati!BD222</f>
        <v>124.222222222222</v>
      </c>
      <c r="I28" s="52" t="n">
        <f aca="false">'Zaudējums Uzvara'!AY219</f>
        <v>3</v>
      </c>
      <c r="J28" s="53" t="n">
        <f aca="false">'Zaudējums Uzvara'!AZ219</f>
        <v>6</v>
      </c>
      <c r="K28" s="53" t="n">
        <f aca="false">'Zaudējums Uzvara'!BA219</f>
        <v>0</v>
      </c>
    </row>
    <row r="29" customFormat="false" ht="20.85" hidden="false" customHeight="true" outlineLevel="0" collapsed="false">
      <c r="B29" s="65" t="n">
        <v>25</v>
      </c>
      <c r="C29" s="55" t="str">
        <f aca="false">Rezultati!A255</f>
        <v>Molotov</v>
      </c>
      <c r="D29" s="55" t="str">
        <f aca="false">Rezultati!B255</f>
        <v>Tomass Ozols</v>
      </c>
      <c r="E29" s="56" t="s">
        <v>22</v>
      </c>
      <c r="F29" s="56" t="n">
        <f aca="false">Rezultati!BB255</f>
        <v>6</v>
      </c>
      <c r="G29" s="56" t="n">
        <f aca="false">Rezultati!BA255</f>
        <v>743</v>
      </c>
      <c r="H29" s="57" t="n">
        <f aca="false">Rezultati!BD255</f>
        <v>123.833333333333</v>
      </c>
      <c r="I29" s="58" t="n">
        <f aca="false">'Zaudējums Uzvara'!AY250</f>
        <v>3</v>
      </c>
      <c r="J29" s="59" t="n">
        <f aca="false">'Zaudējums Uzvara'!AZ250</f>
        <v>3</v>
      </c>
      <c r="K29" s="59" t="n">
        <f aca="false">'Zaudējums Uzvara'!BA250</f>
        <v>0</v>
      </c>
    </row>
    <row r="30" customFormat="false" ht="20.85" hidden="false" customHeight="true" outlineLevel="0" collapsed="false">
      <c r="B30" s="65" t="n">
        <v>26</v>
      </c>
      <c r="C30" s="55" t="str">
        <f aca="false">Rezultati!A221</f>
        <v>Wii sport resort</v>
      </c>
      <c r="D30" s="55" t="str">
        <f aca="false">Rezultati!B221</f>
        <v>Tomass Piternieks</v>
      </c>
      <c r="E30" s="56" t="s">
        <v>22</v>
      </c>
      <c r="F30" s="56" t="n">
        <f aca="false">Rezultati!BB221</f>
        <v>3</v>
      </c>
      <c r="G30" s="56" t="n">
        <f aca="false">Rezultati!BA221</f>
        <v>525</v>
      </c>
      <c r="H30" s="57" t="n">
        <f aca="false">Rezultati!BD221</f>
        <v>175</v>
      </c>
      <c r="I30" s="58" t="n">
        <f aca="false">'Zaudējums Uzvara'!AY218</f>
        <v>2</v>
      </c>
      <c r="J30" s="59" t="n">
        <f aca="false">'Zaudējums Uzvara'!AZ218</f>
        <v>1</v>
      </c>
      <c r="K30" s="59" t="n">
        <f aca="false">'Zaudējums Uzvara'!BA218</f>
        <v>0</v>
      </c>
    </row>
    <row r="31" customFormat="false" ht="19.9" hidden="false" customHeight="true" outlineLevel="0" collapsed="false">
      <c r="B31" s="65" t="n">
        <v>27</v>
      </c>
      <c r="C31" s="55" t="str">
        <f aca="false">Rezultati!A212</f>
        <v>RTU</v>
      </c>
      <c r="D31" s="55" t="str">
        <f aca="false">Rezultati!B212</f>
        <v>Toms Burkovskis</v>
      </c>
      <c r="E31" s="56"/>
      <c r="F31" s="56" t="n">
        <f aca="false">Rezultati!BB212</f>
        <v>3</v>
      </c>
      <c r="G31" s="56" t="n">
        <f aca="false">Rezultati!BA212</f>
        <v>509</v>
      </c>
      <c r="H31" s="57" t="n">
        <f aca="false">Rezultati!BD212</f>
        <v>169.666666666667</v>
      </c>
      <c r="I31" s="58" t="n">
        <f aca="false">'Zaudējums Uzvara'!AY209</f>
        <v>2</v>
      </c>
      <c r="J31" s="59" t="n">
        <f aca="false">'Zaudējums Uzvara'!AZ209</f>
        <v>1</v>
      </c>
      <c r="K31" s="59" t="n">
        <f aca="false">'Zaudējums Uzvara'!BA209</f>
        <v>0</v>
      </c>
    </row>
    <row r="32" customFormat="false" ht="19.9" hidden="false" customHeight="true" outlineLevel="0" collapsed="false">
      <c r="B32" s="65" t="n">
        <v>28</v>
      </c>
      <c r="C32" s="55" t="str">
        <f aca="false">Rezultati!A207</f>
        <v>VissParBoulingu.lv</v>
      </c>
      <c r="D32" s="55" t="str">
        <f aca="false">Rezultati!B207</f>
        <v>Jevgēnijs Kobiļuks</v>
      </c>
      <c r="E32" s="56" t="s">
        <v>22</v>
      </c>
      <c r="F32" s="56" t="n">
        <f aca="false">Rezultati!BB207</f>
        <v>6</v>
      </c>
      <c r="G32" s="56" t="n">
        <f aca="false">Rezultati!BA207</f>
        <v>875</v>
      </c>
      <c r="H32" s="57" t="n">
        <f aca="false">Rezultati!BD207</f>
        <v>145.833333333333</v>
      </c>
      <c r="I32" s="58" t="n">
        <f aca="false">'Zaudējums Uzvara'!AY204</f>
        <v>2</v>
      </c>
      <c r="J32" s="59" t="n">
        <f aca="false">'Zaudējums Uzvara'!AZ204</f>
        <v>4</v>
      </c>
      <c r="K32" s="59" t="n">
        <f aca="false">'Zaudējums Uzvara'!BA204</f>
        <v>0</v>
      </c>
    </row>
    <row r="33" customFormat="false" ht="19.9" hidden="false" customHeight="true" outlineLevel="0" collapsed="false">
      <c r="B33" s="65" t="n">
        <v>29</v>
      </c>
      <c r="C33" s="55" t="str">
        <f aca="false">Rezultati!A249</f>
        <v>Molotov</v>
      </c>
      <c r="D33" s="55" t="str">
        <f aca="false">Rezultati!B249</f>
        <v>Viktors Gorohovs</v>
      </c>
      <c r="E33" s="56" t="s">
        <v>22</v>
      </c>
      <c r="F33" s="56" t="n">
        <f aca="false">Rezultati!BB249</f>
        <v>3</v>
      </c>
      <c r="G33" s="56" t="n">
        <f aca="false">Rezultati!BA249</f>
        <v>432</v>
      </c>
      <c r="H33" s="57" t="n">
        <f aca="false">Rezultati!BD249</f>
        <v>144</v>
      </c>
      <c r="I33" s="58" t="n">
        <f aca="false">'Zaudējums Uzvara'!AY246</f>
        <v>2</v>
      </c>
      <c r="J33" s="59" t="n">
        <f aca="false">'Zaudējums Uzvara'!AZ246</f>
        <v>1</v>
      </c>
      <c r="K33" s="59" t="n">
        <f aca="false">'Zaudējums Uzvara'!BA246</f>
        <v>0</v>
      </c>
    </row>
    <row r="34" customFormat="false" ht="19.9" hidden="false" customHeight="true" outlineLevel="0" collapsed="false">
      <c r="B34" s="65" t="n">
        <v>30</v>
      </c>
      <c r="C34" s="49" t="str">
        <f aca="false">Rezultati!A235</f>
        <v>Zaļie Pumpuri</v>
      </c>
      <c r="D34" s="49" t="str">
        <f aca="false">Rezultati!B235</f>
        <v>Guna Sedleniece</v>
      </c>
      <c r="E34" s="50" t="s">
        <v>23</v>
      </c>
      <c r="F34" s="50" t="n">
        <f aca="false">Rezultati!BB235</f>
        <v>18</v>
      </c>
      <c r="G34" s="50" t="n">
        <f aca="false">Rezultati!BA235</f>
        <v>2282</v>
      </c>
      <c r="H34" s="51" t="n">
        <f aca="false">Rezultati!BD235</f>
        <v>126.777777777778</v>
      </c>
      <c r="I34" s="52" t="n">
        <f aca="false">'Zaudējums Uzvara'!AY232</f>
        <v>2</v>
      </c>
      <c r="J34" s="53" t="n">
        <f aca="false">'Zaudējums Uzvara'!AZ232</f>
        <v>16</v>
      </c>
      <c r="K34" s="53" t="n">
        <f aca="false">'Zaudējums Uzvara'!BA232</f>
        <v>0</v>
      </c>
    </row>
    <row r="35" customFormat="false" ht="19.9" hidden="false" customHeight="true" outlineLevel="0" collapsed="false">
      <c r="B35" s="65" t="n">
        <v>31</v>
      </c>
      <c r="C35" s="55" t="str">
        <f aca="false">Rezultati!A201</f>
        <v>Amberfish</v>
      </c>
      <c r="D35" s="55" t="str">
        <f aca="false">Rezultati!B201</f>
        <v>Kirills Kaverzņevs</v>
      </c>
      <c r="E35" s="56" t="s">
        <v>22</v>
      </c>
      <c r="F35" s="56" t="n">
        <f aca="false">Rezultati!BB201</f>
        <v>3</v>
      </c>
      <c r="G35" s="56" t="n">
        <f aca="false">Rezultati!BA201</f>
        <v>457</v>
      </c>
      <c r="H35" s="57" t="n">
        <f aca="false">Rezultati!BD201</f>
        <v>152.333333333333</v>
      </c>
      <c r="I35" s="58" t="n">
        <f aca="false">'Zaudējums Uzvara'!AY198</f>
        <v>1</v>
      </c>
      <c r="J35" s="59" t="n">
        <f aca="false">'Zaudējums Uzvara'!AZ198</f>
        <v>2</v>
      </c>
      <c r="K35" s="59" t="n">
        <f aca="false">'Zaudējums Uzvara'!BA198</f>
        <v>0</v>
      </c>
    </row>
    <row r="36" customFormat="false" ht="17.35" hidden="false" customHeight="false" outlineLevel="0" collapsed="false">
      <c r="B36" s="65" t="n">
        <v>32</v>
      </c>
      <c r="C36" s="55" t="str">
        <f aca="false">Rezultati!A241</f>
        <v>Lursoft</v>
      </c>
      <c r="D36" s="55" t="str">
        <f aca="false">Rezultati!B241</f>
        <v>Mārtiņš Belickis</v>
      </c>
      <c r="E36" s="56" t="s">
        <v>22</v>
      </c>
      <c r="F36" s="56" t="n">
        <f aca="false">Rezultati!BB241</f>
        <v>9</v>
      </c>
      <c r="G36" s="56" t="n">
        <f aca="false">Rezultati!BA241</f>
        <v>1122</v>
      </c>
      <c r="H36" s="57" t="n">
        <f aca="false">Rezultati!BD241</f>
        <v>124.666666666667</v>
      </c>
      <c r="I36" s="58" t="n">
        <f aca="false">'Zaudējums Uzvara'!AY238</f>
        <v>1</v>
      </c>
      <c r="J36" s="59" t="n">
        <f aca="false">'Zaudējums Uzvara'!AZ238</f>
        <v>8</v>
      </c>
      <c r="K36" s="59" t="n">
        <f aca="false">'Zaudējums Uzvara'!BA238</f>
        <v>0</v>
      </c>
    </row>
    <row r="37" customFormat="false" ht="18.9" hidden="false" customHeight="true" outlineLevel="0" collapsed="false">
      <c r="B37" s="65" t="n">
        <v>33</v>
      </c>
      <c r="C37" s="55" t="str">
        <f aca="false">Rezultati!A247</f>
        <v>Molotov</v>
      </c>
      <c r="D37" s="55" t="str">
        <f aca="false">Rezultati!B247</f>
        <v>Jānis Cimdiņš</v>
      </c>
      <c r="E37" s="56" t="s">
        <v>22</v>
      </c>
      <c r="F37" s="56" t="n">
        <f aca="false">Rezultati!BB247</f>
        <v>9</v>
      </c>
      <c r="G37" s="56" t="n">
        <f aca="false">Rezultati!BA247</f>
        <v>943</v>
      </c>
      <c r="H37" s="57" t="n">
        <f aca="false">Rezultati!BD247</f>
        <v>104.777777777778</v>
      </c>
      <c r="I37" s="58" t="n">
        <f aca="false">'Zaudējums Uzvara'!AY244</f>
        <v>1</v>
      </c>
      <c r="J37" s="59" t="n">
        <f aca="false">'Zaudējums Uzvara'!AZ244</f>
        <v>8</v>
      </c>
      <c r="K37" s="59" t="n">
        <f aca="false">'Zaudējums Uzvara'!BA244</f>
        <v>0</v>
      </c>
    </row>
    <row r="38" customFormat="false" ht="17.35" hidden="false" customHeight="false" outlineLevel="0" collapsed="false">
      <c r="B38" s="65" t="n">
        <v>34</v>
      </c>
      <c r="C38" s="55" t="str">
        <f aca="false">Rezultati!A228</f>
        <v>Nopietni</v>
      </c>
      <c r="D38" s="55" t="str">
        <f aca="false">Rezultati!B228</f>
        <v>Artūrs Pugejs</v>
      </c>
      <c r="E38" s="56" t="s">
        <v>22</v>
      </c>
      <c r="F38" s="56" t="n">
        <f aca="false">Rezultati!BB228</f>
        <v>3</v>
      </c>
      <c r="G38" s="56" t="n">
        <f aca="false">Rezultati!BA228</f>
        <v>443</v>
      </c>
      <c r="H38" s="57" t="n">
        <f aca="false">Rezultati!BD228</f>
        <v>147.666666666667</v>
      </c>
      <c r="I38" s="58" t="n">
        <f aca="false">'Zaudējums Uzvara'!AY225</f>
        <v>0</v>
      </c>
      <c r="J38" s="59" t="n">
        <f aca="false">'Zaudējums Uzvara'!AZ225</f>
        <v>3</v>
      </c>
      <c r="K38" s="59" t="n">
        <f aca="false">'Zaudējums Uzvara'!BA225</f>
        <v>0</v>
      </c>
    </row>
    <row r="39" customFormat="false" ht="17.35" hidden="false" customHeight="false" outlineLevel="0" collapsed="false">
      <c r="B39" s="65" t="n">
        <v>35</v>
      </c>
      <c r="C39" s="49" t="str">
        <f aca="false">Rezultati!A236</f>
        <v>Zaļie Pumpuri</v>
      </c>
      <c r="D39" s="49" t="str">
        <f aca="false">Rezultati!B236</f>
        <v>Indra Segliņa</v>
      </c>
      <c r="E39" s="50" t="s">
        <v>23</v>
      </c>
      <c r="F39" s="50" t="n">
        <f aca="false">Rezultati!BB236</f>
        <v>15</v>
      </c>
      <c r="G39" s="50" t="n">
        <f aca="false">Rezultati!BA236</f>
        <v>1903</v>
      </c>
      <c r="H39" s="51" t="n">
        <f aca="false">Rezultati!BD236</f>
        <v>126.866666666667</v>
      </c>
      <c r="I39" s="52" t="n">
        <f aca="false">'Zaudējums Uzvara'!AY233</f>
        <v>0</v>
      </c>
      <c r="J39" s="53" t="n">
        <f aca="false">'Zaudējums Uzvara'!AZ233</f>
        <v>15</v>
      </c>
      <c r="K39" s="53" t="n">
        <f aca="false">'Zaudējums Uzvara'!BA233</f>
        <v>0</v>
      </c>
    </row>
    <row r="40" customFormat="false" ht="16.15" hidden="true" customHeight="false" outlineLevel="0" collapsed="false">
      <c r="B40" s="65"/>
      <c r="E40" s="0"/>
    </row>
    <row r="41" customFormat="false" ht="17.35" hidden="true" customHeight="false" outlineLevel="0" collapsed="false">
      <c r="B41" s="65"/>
      <c r="C41" s="49" t="str">
        <f aca="false">Rezultati!A196</f>
        <v>Amberfish</v>
      </c>
      <c r="D41" s="49" t="str">
        <f aca="false">Rezultati!B196</f>
        <v>Svetlana Jemeļjanova</v>
      </c>
      <c r="E41" s="50" t="s">
        <v>23</v>
      </c>
      <c r="F41" s="50" t="n">
        <f aca="false">Rezultati!BB196</f>
        <v>0</v>
      </c>
      <c r="G41" s="50" t="n">
        <f aca="false">Rezultati!BA196</f>
        <v>0</v>
      </c>
      <c r="H41" s="51" t="e">
        <f aca="false">Rezultati!BD196</f>
        <v>#DIV/0!</v>
      </c>
      <c r="I41" s="52" t="n">
        <f aca="false">'Zaudējums Uzvara'!AY193</f>
        <v>0</v>
      </c>
      <c r="J41" s="53" t="n">
        <f aca="false">'Zaudējums Uzvara'!AZ193</f>
        <v>0</v>
      </c>
      <c r="K41" s="53" t="n">
        <f aca="false">'Zaudējums Uzvara'!BA193</f>
        <v>0</v>
      </c>
    </row>
    <row r="42" customFormat="false" ht="17.35" hidden="true" customHeight="false" outlineLevel="0" collapsed="false">
      <c r="B42" s="65"/>
      <c r="C42" s="49" t="str">
        <f aca="false">Rezultati!A251</f>
        <v>Molotov</v>
      </c>
      <c r="D42" s="49" t="str">
        <f aca="false">Rezultati!B251</f>
        <v>Sabīne Koļesnikova</v>
      </c>
      <c r="E42" s="50" t="s">
        <v>23</v>
      </c>
      <c r="F42" s="50" t="n">
        <f aca="false">Rezultati!BB251</f>
        <v>0</v>
      </c>
      <c r="G42" s="50" t="n">
        <f aca="false">Rezultati!BA251</f>
        <v>0</v>
      </c>
      <c r="H42" s="51" t="e">
        <f aca="false">Rezultati!BD251</f>
        <v>#DIV/0!</v>
      </c>
      <c r="I42" s="52" t="n">
        <f aca="false">'Zaudējums Uzvara'!AY248</f>
        <v>0</v>
      </c>
      <c r="J42" s="53" t="n">
        <f aca="false">'Zaudējums Uzvara'!AZ248</f>
        <v>0</v>
      </c>
      <c r="K42" s="53" t="n">
        <f aca="false">'Zaudējums Uzvara'!BA248</f>
        <v>0</v>
      </c>
    </row>
    <row r="43" customFormat="false" ht="17.35" hidden="true" customHeight="false" outlineLevel="0" collapsed="false">
      <c r="B43" s="65"/>
      <c r="C43" s="49" t="str">
        <f aca="false">Rezultati!A252</f>
        <v>Molotov</v>
      </c>
      <c r="D43" s="49" t="str">
        <f aca="false">Rezultati!B252</f>
        <v>Marta Kāne</v>
      </c>
      <c r="E43" s="50" t="s">
        <v>23</v>
      </c>
      <c r="F43" s="50" t="n">
        <f aca="false">Rezultati!BB252</f>
        <v>0</v>
      </c>
      <c r="G43" s="50" t="n">
        <f aca="false">Rezultati!BA252</f>
        <v>0</v>
      </c>
      <c r="H43" s="51" t="e">
        <f aca="false">Rezultati!BD252</f>
        <v>#DIV/0!</v>
      </c>
      <c r="I43" s="52" t="n">
        <f aca="false">'Zaudējums Uzvara'!AY249</f>
        <v>0</v>
      </c>
      <c r="J43" s="53" t="n">
        <f aca="false">'Zaudējums Uzvara'!AZ249</f>
        <v>0</v>
      </c>
      <c r="K43" s="53" t="n">
        <f aca="false">'Zaudējums Uzvara'!BA249</f>
        <v>0</v>
      </c>
    </row>
    <row r="44" customFormat="false" ht="17.35" hidden="true" customHeight="false" outlineLevel="0" collapsed="false">
      <c r="B44" s="65"/>
      <c r="C44" s="55" t="str">
        <f aca="false">Rezultati!A250</f>
        <v>Molotov</v>
      </c>
      <c r="D44" s="55" t="str">
        <f aca="false">Rezultati!B250</f>
        <v>Artūrs Zigulins</v>
      </c>
      <c r="E44" s="56" t="s">
        <v>22</v>
      </c>
      <c r="F44" s="56" t="n">
        <f aca="false">Rezultati!BB250</f>
        <v>0</v>
      </c>
      <c r="G44" s="56" t="n">
        <f aca="false">Rezultati!BA250</f>
        <v>0</v>
      </c>
      <c r="H44" s="57" t="e">
        <f aca="false">Rezultati!BD250</f>
        <v>#DIV/0!</v>
      </c>
      <c r="I44" s="58" t="n">
        <f aca="false">'Zaudējums Uzvara'!AY247</f>
        <v>0</v>
      </c>
      <c r="J44" s="59" t="n">
        <f aca="false">'Zaudējums Uzvara'!AZ247</f>
        <v>0</v>
      </c>
      <c r="K44" s="59" t="n">
        <f aca="false">'Zaudējums Uzvara'!BA247</f>
        <v>0</v>
      </c>
    </row>
    <row r="45" customFormat="false" ht="17.35" hidden="true" customHeight="false" outlineLevel="0" collapsed="false">
      <c r="B45" s="65"/>
      <c r="C45" s="75" t="str">
        <f aca="false">Rezultati!A203</f>
        <v>VissParBoulingu.lv</v>
      </c>
      <c r="D45" s="75" t="n">
        <f aca="false">Rezultati!B203</f>
        <v>0</v>
      </c>
      <c r="E45" s="76"/>
      <c r="F45" s="76" t="n">
        <f aca="false">Rezultati!BB203</f>
        <v>0</v>
      </c>
      <c r="G45" s="76" t="n">
        <f aca="false">Rezultati!BA203</f>
        <v>0</v>
      </c>
      <c r="H45" s="77" t="e">
        <f aca="false">Rezultati!BD203</f>
        <v>#DIV/0!</v>
      </c>
      <c r="I45" s="78" t="n">
        <f aca="false">'Zaudējums Uzvara'!AY200</f>
        <v>0</v>
      </c>
      <c r="J45" s="79" t="n">
        <f aca="false">'Zaudējums Uzvara'!AZ200</f>
        <v>0</v>
      </c>
      <c r="K45" s="79" t="n">
        <f aca="false">'Zaudējums Uzvara'!BA200</f>
        <v>0</v>
      </c>
    </row>
    <row r="46" customFormat="false" ht="17.35" hidden="true" customHeight="false" outlineLevel="0" collapsed="false">
      <c r="B46" s="65"/>
      <c r="C46" s="75" t="str">
        <f aca="false">Rezultati!A205</f>
        <v>VissParBoulingu.lv</v>
      </c>
      <c r="D46" s="75" t="n">
        <f aca="false">Rezultati!B205</f>
        <v>0</v>
      </c>
      <c r="E46" s="76"/>
      <c r="F46" s="76" t="n">
        <f aca="false">Rezultati!BB205</f>
        <v>0</v>
      </c>
      <c r="G46" s="76" t="n">
        <f aca="false">Rezultati!BA205</f>
        <v>0</v>
      </c>
      <c r="H46" s="77" t="e">
        <f aca="false">Rezultati!BD205</f>
        <v>#DIV/0!</v>
      </c>
      <c r="I46" s="78" t="n">
        <f aca="false">'Zaudējums Uzvara'!AY202</f>
        <v>0</v>
      </c>
      <c r="J46" s="79" t="n">
        <f aca="false">'Zaudējums Uzvara'!AZ202</f>
        <v>0</v>
      </c>
      <c r="K46" s="79" t="n">
        <f aca="false">'Zaudējums Uzvara'!BA202</f>
        <v>0</v>
      </c>
    </row>
    <row r="47" customFormat="false" ht="17.35" hidden="true" customHeight="false" outlineLevel="0" collapsed="false">
      <c r="B47" s="65"/>
      <c r="C47" s="75" t="str">
        <f aca="false">Rezultati!A209</f>
        <v>VissParBoulingu.lv</v>
      </c>
      <c r="D47" s="75" t="str">
        <f aca="false">Rezultati!B209</f>
        <v>pieaicinātais spēlētājs</v>
      </c>
      <c r="E47" s="76"/>
      <c r="F47" s="76" t="n">
        <f aca="false">Rezultati!BB209</f>
        <v>9</v>
      </c>
      <c r="G47" s="76" t="n">
        <f aca="false">Rezultati!BA209</f>
        <v>1498</v>
      </c>
      <c r="H47" s="77" t="n">
        <f aca="false">Rezultati!BD209</f>
        <v>166.444444444444</v>
      </c>
      <c r="I47" s="78" t="n">
        <f aca="false">'Zaudējums Uzvara'!AY206</f>
        <v>7</v>
      </c>
      <c r="J47" s="79" t="n">
        <f aca="false">'Zaudējums Uzvara'!AZ206</f>
        <v>2</v>
      </c>
      <c r="K47" s="79" t="n">
        <f aca="false">'Zaudējums Uzvara'!BA206</f>
        <v>0</v>
      </c>
    </row>
    <row r="48" customFormat="false" ht="16.15" hidden="true" customHeight="false" outlineLevel="0" collapsed="false">
      <c r="B48" s="65"/>
      <c r="E48" s="0"/>
    </row>
    <row r="49" customFormat="false" ht="17.35" hidden="true" customHeight="false" outlineLevel="0" collapsed="false">
      <c r="B49" s="65"/>
      <c r="C49" s="75" t="str">
        <f aca="false">Rezultati!A213</f>
        <v>RTU</v>
      </c>
      <c r="D49" s="75" t="n">
        <f aca="false">Rezultati!B213</f>
        <v>0</v>
      </c>
      <c r="E49" s="76"/>
      <c r="F49" s="76" t="n">
        <f aca="false">Rezultati!BB213</f>
        <v>0</v>
      </c>
      <c r="G49" s="76" t="n">
        <f aca="false">Rezultati!BA213</f>
        <v>0</v>
      </c>
      <c r="H49" s="77" t="e">
        <f aca="false">Rezultati!BD213</f>
        <v>#DIV/0!</v>
      </c>
      <c r="I49" s="78" t="n">
        <f aca="false">'Zaudējums Uzvara'!AY210</f>
        <v>0</v>
      </c>
      <c r="J49" s="79" t="n">
        <f aca="false">'Zaudējums Uzvara'!AZ210</f>
        <v>0</v>
      </c>
      <c r="K49" s="79" t="n">
        <f aca="false">'Zaudējums Uzvara'!BA210</f>
        <v>0</v>
      </c>
    </row>
    <row r="50" customFormat="false" ht="17.35" hidden="true" customHeight="false" outlineLevel="0" collapsed="false">
      <c r="B50" s="65"/>
      <c r="C50" s="75" t="str">
        <f aca="false">Rezultati!A215</f>
        <v>RTU</v>
      </c>
      <c r="D50" s="75" t="str">
        <f aca="false">Rezultati!B215</f>
        <v>aklais rezultāts</v>
      </c>
      <c r="E50" s="76"/>
      <c r="F50" s="76" t="n">
        <f aca="false">Rezultati!BB215</f>
        <v>3</v>
      </c>
      <c r="G50" s="76" t="n">
        <f aca="false">Rezultati!BA215</f>
        <v>312</v>
      </c>
      <c r="H50" s="77" t="n">
        <f aca="false">Rezultati!BD215</f>
        <v>104</v>
      </c>
      <c r="I50" s="78" t="n">
        <f aca="false">'Zaudējums Uzvara'!AY212</f>
        <v>2</v>
      </c>
      <c r="J50" s="79" t="n">
        <f aca="false">'Zaudējums Uzvara'!AZ212</f>
        <v>1</v>
      </c>
      <c r="K50" s="79" t="n">
        <f aca="false">'Zaudējums Uzvara'!BA212</f>
        <v>0</v>
      </c>
    </row>
    <row r="51" customFormat="false" ht="17.35" hidden="true" customHeight="false" outlineLevel="0" collapsed="false">
      <c r="B51" s="65"/>
      <c r="C51" s="75" t="str">
        <f aca="false">Rezultati!A216</f>
        <v>RTU</v>
      </c>
      <c r="D51" s="75" t="n">
        <f aca="false">Rezultati!B216</f>
        <v>0</v>
      </c>
      <c r="E51" s="76"/>
      <c r="F51" s="76" t="n">
        <f aca="false">Rezultati!BB216</f>
        <v>0</v>
      </c>
      <c r="G51" s="76" t="n">
        <f aca="false">Rezultati!BA216</f>
        <v>0</v>
      </c>
      <c r="H51" s="77" t="e">
        <f aca="false">Rezultati!BD216</f>
        <v>#DIV/0!</v>
      </c>
      <c r="I51" s="78" t="n">
        <f aca="false">'Zaudējums Uzvara'!AY213</f>
        <v>0</v>
      </c>
      <c r="J51" s="79" t="n">
        <f aca="false">'Zaudējums Uzvara'!AZ213</f>
        <v>0</v>
      </c>
      <c r="K51" s="79" t="n">
        <f aca="false">'Zaudējums Uzvara'!BA213</f>
        <v>0</v>
      </c>
    </row>
    <row r="52" customFormat="false" ht="17.35" hidden="true" customHeight="false" outlineLevel="0" collapsed="false">
      <c r="B52" s="65"/>
      <c r="C52" s="75" t="str">
        <f aca="false">Rezultati!A217</f>
        <v>Wii sport resort</v>
      </c>
      <c r="D52" s="75" t="n">
        <f aca="false">Rezultati!B217</f>
        <v>0</v>
      </c>
      <c r="E52" s="76"/>
      <c r="F52" s="76" t="n">
        <f aca="false">Rezultati!BB217</f>
        <v>0</v>
      </c>
      <c r="G52" s="76" t="n">
        <f aca="false">Rezultati!BA217</f>
        <v>0</v>
      </c>
      <c r="H52" s="77" t="e">
        <f aca="false">Rezultati!BD217</f>
        <v>#DIV/0!</v>
      </c>
      <c r="I52" s="78" t="n">
        <f aca="false">'Zaudējums Uzvara'!AY214</f>
        <v>0</v>
      </c>
      <c r="J52" s="79" t="n">
        <f aca="false">'Zaudējums Uzvara'!AZ214</f>
        <v>0</v>
      </c>
      <c r="K52" s="79" t="n">
        <f aca="false">'Zaudējums Uzvara'!BA214</f>
        <v>0</v>
      </c>
    </row>
    <row r="53" customFormat="false" ht="17.35" hidden="true" customHeight="false" outlineLevel="0" collapsed="false">
      <c r="B53" s="65"/>
      <c r="C53" s="75" t="str">
        <f aca="false">Rezultati!A223</f>
        <v>Wii sport resort</v>
      </c>
      <c r="D53" s="75" t="str">
        <f aca="false">Rezultati!B223</f>
        <v>aklais rezultāts</v>
      </c>
      <c r="E53" s="76"/>
      <c r="F53" s="76" t="n">
        <f aca="false">Rezultati!BB223</f>
        <v>3</v>
      </c>
      <c r="G53" s="76" t="n">
        <f aca="false">Rezultati!BA223</f>
        <v>270</v>
      </c>
      <c r="H53" s="77" t="n">
        <f aca="false">Rezultati!BD223</f>
        <v>90</v>
      </c>
      <c r="I53" s="78" t="n">
        <f aca="false">'Zaudējums Uzvara'!AY220</f>
        <v>0</v>
      </c>
      <c r="J53" s="79" t="n">
        <f aca="false">'Zaudējums Uzvara'!AZ220</f>
        <v>0</v>
      </c>
      <c r="K53" s="79" t="n">
        <f aca="false">'Zaudējums Uzvara'!BA220</f>
        <v>0</v>
      </c>
    </row>
    <row r="54" customFormat="false" ht="17.35" hidden="true" customHeight="false" outlineLevel="0" collapsed="false">
      <c r="B54" s="65"/>
      <c r="C54" s="75" t="str">
        <f aca="false">Rezultati!A224</f>
        <v>Nopietni</v>
      </c>
      <c r="D54" s="75" t="n">
        <f aca="false">Rezultati!B224</f>
        <v>0</v>
      </c>
      <c r="E54" s="76"/>
      <c r="F54" s="76" t="n">
        <f aca="false">Rezultati!BB224</f>
        <v>0</v>
      </c>
      <c r="G54" s="76" t="n">
        <f aca="false">Rezultati!BA224</f>
        <v>0</v>
      </c>
      <c r="H54" s="77" t="e">
        <f aca="false">Rezultati!BD224</f>
        <v>#DIV/0!</v>
      </c>
      <c r="I54" s="78" t="n">
        <f aca="false">'Zaudējums Uzvara'!AY221</f>
        <v>0</v>
      </c>
      <c r="J54" s="79" t="n">
        <f aca="false">'Zaudējums Uzvara'!AZ221</f>
        <v>0</v>
      </c>
      <c r="K54" s="79" t="n">
        <f aca="false">'Zaudējums Uzvara'!BA221</f>
        <v>0</v>
      </c>
    </row>
    <row r="55" customFormat="false" ht="17.35" hidden="true" customHeight="false" outlineLevel="0" collapsed="false">
      <c r="B55" s="65"/>
      <c r="C55" s="75" t="str">
        <f aca="false">Rezultati!A229</f>
        <v>Nopietni</v>
      </c>
      <c r="D55" s="75" t="n">
        <f aca="false">Rezultati!B229</f>
        <v>0</v>
      </c>
      <c r="E55" s="76"/>
      <c r="F55" s="76" t="n">
        <f aca="false">Rezultati!BB229</f>
        <v>0</v>
      </c>
      <c r="G55" s="76" t="n">
        <f aca="false">Rezultati!BA229</f>
        <v>0</v>
      </c>
      <c r="H55" s="77" t="e">
        <f aca="false">Rezultati!BD229</f>
        <v>#DIV/0!</v>
      </c>
      <c r="I55" s="78" t="n">
        <f aca="false">'Zaudējums Uzvara'!AY226</f>
        <v>0</v>
      </c>
      <c r="J55" s="79" t="n">
        <f aca="false">'Zaudējums Uzvara'!AZ226</f>
        <v>0</v>
      </c>
      <c r="K55" s="79" t="n">
        <f aca="false">'Zaudējums Uzvara'!BA226</f>
        <v>0</v>
      </c>
    </row>
    <row r="56" customFormat="false" ht="17.35" hidden="true" customHeight="false" outlineLevel="0" collapsed="false">
      <c r="B56" s="65"/>
      <c r="C56" s="75" t="str">
        <f aca="false">Rezultati!A230</f>
        <v>Nopietni</v>
      </c>
      <c r="D56" s="75" t="n">
        <f aca="false">Rezultati!B230</f>
        <v>0</v>
      </c>
      <c r="E56" s="76"/>
      <c r="F56" s="76" t="n">
        <f aca="false">Rezultati!BB230</f>
        <v>0</v>
      </c>
      <c r="G56" s="76" t="n">
        <f aca="false">Rezultati!BA230</f>
        <v>0</v>
      </c>
      <c r="H56" s="77" t="e">
        <f aca="false">Rezultati!BD230</f>
        <v>#DIV/0!</v>
      </c>
      <c r="I56" s="78" t="n">
        <f aca="false">'Zaudējums Uzvara'!AY227</f>
        <v>0</v>
      </c>
      <c r="J56" s="79" t="n">
        <f aca="false">'Zaudējums Uzvara'!AZ227</f>
        <v>0</v>
      </c>
      <c r="K56" s="79" t="n">
        <f aca="false">'Zaudējums Uzvara'!BA227</f>
        <v>0</v>
      </c>
    </row>
    <row r="57" customFormat="false" ht="17.35" hidden="true" customHeight="false" outlineLevel="0" collapsed="false">
      <c r="B57" s="65"/>
      <c r="C57" s="75" t="str">
        <f aca="false">Rezultati!A232</f>
        <v>Zaļie Pumpuri</v>
      </c>
      <c r="D57" s="75" t="n">
        <f aca="false">Rezultati!B232</f>
        <v>0</v>
      </c>
      <c r="E57" s="76"/>
      <c r="F57" s="76" t="n">
        <f aca="false">Rezultati!BB232</f>
        <v>0</v>
      </c>
      <c r="G57" s="76" t="n">
        <f aca="false">Rezultati!BA232</f>
        <v>0</v>
      </c>
      <c r="H57" s="77" t="e">
        <f aca="false">Rezultati!BD232</f>
        <v>#DIV/0!</v>
      </c>
      <c r="I57" s="78" t="n">
        <f aca="false">'Zaudējums Uzvara'!AY229</f>
        <v>0</v>
      </c>
      <c r="J57" s="79" t="n">
        <f aca="false">'Zaudējums Uzvara'!AZ229</f>
        <v>0</v>
      </c>
      <c r="K57" s="79" t="n">
        <f aca="false">'Zaudējums Uzvara'!BA229</f>
        <v>0</v>
      </c>
    </row>
    <row r="58" customFormat="false" ht="17.35" hidden="true" customHeight="false" outlineLevel="0" collapsed="false">
      <c r="B58" s="65"/>
      <c r="C58" s="75" t="str">
        <f aca="false">Rezultati!A233</f>
        <v>Zaļie Pumpuri</v>
      </c>
      <c r="D58" s="75" t="n">
        <f aca="false">Rezultati!B233</f>
        <v>0</v>
      </c>
      <c r="E58" s="76"/>
      <c r="F58" s="76" t="n">
        <f aca="false">Rezultati!BB233</f>
        <v>0</v>
      </c>
      <c r="G58" s="76" t="n">
        <f aca="false">Rezultati!BA233</f>
        <v>0</v>
      </c>
      <c r="H58" s="77" t="e">
        <f aca="false">Rezultati!BD233</f>
        <v>#DIV/0!</v>
      </c>
      <c r="I58" s="78" t="n">
        <f aca="false">'Zaudējums Uzvara'!AY230</f>
        <v>0</v>
      </c>
      <c r="J58" s="79" t="n">
        <f aca="false">'Zaudējums Uzvara'!AZ230</f>
        <v>0</v>
      </c>
      <c r="K58" s="79" t="n">
        <f aca="false">'Zaudējums Uzvara'!BA230</f>
        <v>0</v>
      </c>
    </row>
    <row r="59" customFormat="false" ht="17.35" hidden="true" customHeight="false" outlineLevel="0" collapsed="false">
      <c r="B59" s="65"/>
      <c r="C59" s="75" t="str">
        <f aca="false">Rezultati!A234</f>
        <v>Zaļie Pumpuri</v>
      </c>
      <c r="D59" s="75" t="n">
        <f aca="false">Rezultati!B234</f>
        <v>0</v>
      </c>
      <c r="E59" s="76"/>
      <c r="F59" s="76" t="n">
        <f aca="false">Rezultati!BB234</f>
        <v>0</v>
      </c>
      <c r="G59" s="76" t="n">
        <f aca="false">Rezultati!BA234</f>
        <v>0</v>
      </c>
      <c r="H59" s="77" t="e">
        <f aca="false">Rezultati!BD234</f>
        <v>#DIV/0!</v>
      </c>
      <c r="I59" s="78" t="n">
        <f aca="false">'Zaudējums Uzvara'!AY231</f>
        <v>0</v>
      </c>
      <c r="J59" s="79" t="n">
        <f aca="false">'Zaudējums Uzvara'!AZ231</f>
        <v>0</v>
      </c>
      <c r="K59" s="79" t="n">
        <f aca="false">'Zaudējums Uzvara'!BA231</f>
        <v>0</v>
      </c>
    </row>
    <row r="60" customFormat="false" ht="17.35" hidden="true" customHeight="false" outlineLevel="0" collapsed="false">
      <c r="B60" s="65"/>
      <c r="C60" s="75" t="str">
        <f aca="false">Rezultati!A237</f>
        <v>Zaļie Pumpuri</v>
      </c>
      <c r="D60" s="75" t="str">
        <f aca="false">Rezultati!B237</f>
        <v>aklais rezultāts</v>
      </c>
      <c r="E60" s="76"/>
      <c r="F60" s="76" t="n">
        <f aca="false">Rezultati!BB237</f>
        <v>3</v>
      </c>
      <c r="G60" s="76" t="n">
        <f aca="false">Rezultati!BA237</f>
        <v>300</v>
      </c>
      <c r="H60" s="77" t="n">
        <f aca="false">Rezultati!BD237</f>
        <v>100</v>
      </c>
      <c r="I60" s="78" t="n">
        <f aca="false">'Zaudējums Uzvara'!AY234</f>
        <v>0</v>
      </c>
      <c r="J60" s="79" t="n">
        <f aca="false">'Zaudējums Uzvara'!AZ234</f>
        <v>3</v>
      </c>
      <c r="K60" s="79" t="n">
        <f aca="false">'Zaudējums Uzvara'!BA234</f>
        <v>0</v>
      </c>
    </row>
    <row r="61" customFormat="false" ht="17.35" hidden="true" customHeight="false" outlineLevel="0" collapsed="false">
      <c r="B61" s="65"/>
      <c r="C61" s="75" t="str">
        <f aca="false">Rezultati!A238</f>
        <v>Zaļie Pumpuri</v>
      </c>
      <c r="D61" s="75" t="n">
        <f aca="false">Rezultati!B238</f>
        <v>0</v>
      </c>
      <c r="E61" s="76"/>
      <c r="F61" s="76" t="n">
        <f aca="false">Rezultati!BB238</f>
        <v>0</v>
      </c>
      <c r="G61" s="76" t="n">
        <f aca="false">Rezultati!BA238</f>
        <v>0</v>
      </c>
      <c r="H61" s="77" t="e">
        <f aca="false">Rezultati!BD238</f>
        <v>#DIV/0!</v>
      </c>
      <c r="I61" s="78" t="n">
        <f aca="false">'Zaudējums Uzvara'!AY235</f>
        <v>0</v>
      </c>
      <c r="J61" s="79" t="n">
        <f aca="false">'Zaudējums Uzvara'!AZ235</f>
        <v>0</v>
      </c>
      <c r="K61" s="79" t="n">
        <f aca="false">'Zaudējums Uzvara'!BA235</f>
        <v>0</v>
      </c>
    </row>
    <row r="62" customFormat="false" ht="17.35" hidden="true" customHeight="false" outlineLevel="0" collapsed="false">
      <c r="B62" s="65"/>
      <c r="C62" s="75" t="str">
        <f aca="false">Rezultati!A239</f>
        <v>Lursoft</v>
      </c>
      <c r="D62" s="75" t="n">
        <f aca="false">Rezultati!B239</f>
        <v>0</v>
      </c>
      <c r="E62" s="76"/>
      <c r="F62" s="76" t="n">
        <f aca="false">Rezultati!BB239</f>
        <v>0</v>
      </c>
      <c r="G62" s="76" t="n">
        <f aca="false">Rezultati!BA239</f>
        <v>0</v>
      </c>
      <c r="H62" s="77" t="e">
        <f aca="false">Rezultati!BD239</f>
        <v>#DIV/0!</v>
      </c>
      <c r="I62" s="78" t="n">
        <f aca="false">'Zaudējums Uzvara'!AY236</f>
        <v>0</v>
      </c>
      <c r="J62" s="79" t="n">
        <f aca="false">'Zaudējums Uzvara'!AZ236</f>
        <v>0</v>
      </c>
      <c r="K62" s="79" t="n">
        <f aca="false">'Zaudējums Uzvara'!BA236</f>
        <v>0</v>
      </c>
    </row>
    <row r="63" customFormat="false" ht="17.35" hidden="true" customHeight="false" outlineLevel="0" collapsed="false">
      <c r="B63" s="65"/>
      <c r="C63" s="75" t="str">
        <f aca="false">Rezultati!A243</f>
        <v>Lursoft</v>
      </c>
      <c r="D63" s="75" t="n">
        <f aca="false">Rezultati!B243</f>
        <v>0</v>
      </c>
      <c r="E63" s="76"/>
      <c r="F63" s="76" t="n">
        <f aca="false">Rezultati!BB243</f>
        <v>0</v>
      </c>
      <c r="G63" s="76" t="n">
        <f aca="false">Rezultati!BA243</f>
        <v>0</v>
      </c>
      <c r="H63" s="77" t="e">
        <f aca="false">Rezultati!BD243</f>
        <v>#DIV/0!</v>
      </c>
      <c r="I63" s="78" t="n">
        <f aca="false">'Zaudējums Uzvara'!AY240</f>
        <v>0</v>
      </c>
      <c r="J63" s="79" t="n">
        <f aca="false">'Zaudējums Uzvara'!AZ240</f>
        <v>0</v>
      </c>
      <c r="K63" s="79" t="n">
        <f aca="false">'Zaudējums Uzvara'!BA240</f>
        <v>0</v>
      </c>
    </row>
    <row r="64" customFormat="false" ht="16.15" hidden="true" customHeight="false" outlineLevel="0" collapsed="false">
      <c r="B64" s="65"/>
      <c r="E64" s="0"/>
    </row>
    <row r="65" customFormat="false" ht="17.35" hidden="true" customHeight="false" outlineLevel="0" collapsed="false">
      <c r="B65" s="65"/>
      <c r="C65" s="75" t="str">
        <f aca="false">Rezultati!A245</f>
        <v>Lursoft</v>
      </c>
      <c r="D65" s="75" t="n">
        <f aca="false">Rezultati!B245</f>
        <v>0</v>
      </c>
      <c r="E65" s="76"/>
      <c r="F65" s="76" t="n">
        <f aca="false">Rezultati!BB245</f>
        <v>3</v>
      </c>
      <c r="G65" s="76" t="n">
        <f aca="false">Rezultati!BA245</f>
        <v>411</v>
      </c>
      <c r="H65" s="77" t="n">
        <f aca="false">Rezultati!BD245</f>
        <v>137</v>
      </c>
      <c r="I65" s="78" t="n">
        <f aca="false">'Zaudējums Uzvara'!AY242</f>
        <v>0</v>
      </c>
      <c r="J65" s="79" t="n">
        <f aca="false">'Zaudējums Uzvara'!AZ242</f>
        <v>0</v>
      </c>
      <c r="K65" s="79" t="n">
        <f aca="false">'Zaudējums Uzvara'!BA242</f>
        <v>0</v>
      </c>
    </row>
    <row r="66" customFormat="false" ht="17.35" hidden="true" customHeight="false" outlineLevel="0" collapsed="false">
      <c r="B66" s="65"/>
      <c r="C66" s="75" t="str">
        <f aca="false">Rezultati!A246</f>
        <v>Lursoft</v>
      </c>
      <c r="D66" s="75" t="n">
        <f aca="false">Rezultati!B246</f>
        <v>0</v>
      </c>
      <c r="E66" s="76"/>
      <c r="F66" s="76" t="n">
        <f aca="false">Rezultati!BB246</f>
        <v>0</v>
      </c>
      <c r="G66" s="76" t="n">
        <f aca="false">Rezultati!BA246</f>
        <v>0</v>
      </c>
      <c r="H66" s="77" t="e">
        <f aca="false">Rezultati!BD246</f>
        <v>#DIV/0!</v>
      </c>
      <c r="I66" s="78" t="n">
        <f aca="false">'Zaudējums Uzvara'!AY243</f>
        <v>0</v>
      </c>
      <c r="J66" s="79" t="n">
        <f aca="false">'Zaudējums Uzvara'!AZ243</f>
        <v>0</v>
      </c>
      <c r="K66" s="79" t="n">
        <f aca="false">'Zaudējums Uzvara'!BA243</f>
        <v>0</v>
      </c>
    </row>
    <row r="67" customFormat="false" ht="17.35" hidden="true" customHeight="false" outlineLevel="0" collapsed="false">
      <c r="B67" s="65"/>
      <c r="C67" s="75" t="str">
        <f aca="false">Rezultati!A253</f>
        <v>Molotov</v>
      </c>
      <c r="D67" s="75" t="str">
        <f aca="false">Rezultati!B253</f>
        <v>pieaicinātais spēlētājs</v>
      </c>
      <c r="E67" s="76"/>
      <c r="F67" s="76" t="n">
        <f aca="false">Rezultati!BB253</f>
        <v>12</v>
      </c>
      <c r="G67" s="76" t="n">
        <f aca="false">Rezultati!BA253</f>
        <v>1760</v>
      </c>
      <c r="H67" s="77" t="n">
        <f aca="false">Rezultati!BD253</f>
        <v>146.666666666667</v>
      </c>
      <c r="I67" s="78" t="n">
        <f aca="false">'Zaudējums Uzvara'!AY250</f>
        <v>3</v>
      </c>
      <c r="J67" s="79" t="n">
        <f aca="false">'Zaudējums Uzvara'!AZ250</f>
        <v>3</v>
      </c>
      <c r="K67" s="79" t="n">
        <f aca="false">'Zaudējums Uzvara'!BA250</f>
        <v>0</v>
      </c>
    </row>
    <row r="68" customFormat="false" ht="16.15" hidden="true" customHeight="false" outlineLevel="0" collapsed="false">
      <c r="B68" s="65"/>
      <c r="E68" s="0"/>
    </row>
    <row r="69" customFormat="false" ht="17.35" hidden="true" customHeight="false" outlineLevel="0" collapsed="false">
      <c r="B69" s="65"/>
      <c r="C69" s="75" t="str">
        <f aca="false">Rezultati!A257</f>
        <v>Molotov</v>
      </c>
      <c r="D69" s="75" t="n">
        <f aca="false">Rezultati!B257</f>
        <v>0</v>
      </c>
      <c r="E69" s="76"/>
      <c r="F69" s="76" t="n">
        <f aca="false">Rezultati!BB257</f>
        <v>0</v>
      </c>
      <c r="G69" s="76" t="n">
        <f aca="false">Rezultati!BA257</f>
        <v>0</v>
      </c>
      <c r="H69" s="77" t="e">
        <f aca="false">Rezultati!BD257</f>
        <v>#DIV/0!</v>
      </c>
      <c r="I69" s="78" t="n">
        <f aca="false">'Zaudējums Uzvara'!AY252</f>
        <v>3</v>
      </c>
      <c r="J69" s="79" t="n">
        <f aca="false">'Zaudējums Uzvara'!AZ252</f>
        <v>0</v>
      </c>
      <c r="K69" s="79" t="n">
        <f aca="false">'Zaudējums Uzvara'!BA252</f>
        <v>0</v>
      </c>
    </row>
    <row r="70" customFormat="false" ht="17.35" hidden="true" customHeight="false" outlineLevel="0" collapsed="false">
      <c r="C70" s="75" t="str">
        <f aca="false">Rezultati!A199</f>
        <v>Amberfish</v>
      </c>
      <c r="D70" s="75" t="n">
        <f aca="false">Rezultati!B199</f>
        <v>0</v>
      </c>
      <c r="E70" s="76"/>
      <c r="F70" s="76" t="n">
        <f aca="false">Rezultati!BB199</f>
        <v>0</v>
      </c>
      <c r="G70" s="76" t="n">
        <f aca="false">Rezultati!BA199</f>
        <v>0</v>
      </c>
      <c r="H70" s="77" t="e">
        <f aca="false">Rezultati!BD199</f>
        <v>#DIV/0!</v>
      </c>
      <c r="I70" s="78" t="n">
        <f aca="false">'Zaudējums Uzvara'!AY196</f>
        <v>0</v>
      </c>
      <c r="J70" s="79" t="n">
        <f aca="false">'Zaudējums Uzvara'!AZ196</f>
        <v>0</v>
      </c>
      <c r="K70" s="79" t="n">
        <f aca="false">'Zaudējums Uzvara'!BA196</f>
        <v>0</v>
      </c>
    </row>
    <row r="71" customFormat="false" ht="12.8" hidden="false" customHeight="false" outlineLevel="0" collapsed="false"/>
    <row r="75" customFormat="false" ht="12.8" hidden="false" customHeight="false" outlineLevel="0" collapsed="false"/>
    <row r="80" customFormat="false" ht="12.8" hidden="false" customHeight="false" outlineLevel="0" collapsed="false"/>
    <row r="82" customFormat="false" ht="12.8" hidden="false" customHeight="false" outlineLevel="0" collapsed="false"/>
  </sheetData>
  <mergeCells count="1">
    <mergeCell ref="B3:K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Roman,Parasts"&amp;12&amp;A</oddHeader>
    <oddFooter>&amp;C&amp;"Times New Roman,Parasts"&amp;12Lappuse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10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pane xSplit="1" ySplit="4" topLeftCell="B23" activePane="bottomRight" state="frozen"/>
      <selection pane="topLeft" activeCell="A1" activeCellId="0" sqref="A1"/>
      <selection pane="topRight" activeCell="B1" activeCellId="0" sqref="B1"/>
      <selection pane="bottomLeft" activeCell="A23" activeCellId="0" sqref="A23"/>
      <selection pane="bottomRight" activeCell="Z31" activeCellId="0" sqref="Z31"/>
    </sheetView>
  </sheetViews>
  <sheetFormatPr defaultRowHeight="12.75"/>
  <cols>
    <col collapsed="false" hidden="false" max="1" min="1" style="0" width="37.5714285714286"/>
    <col collapsed="false" hidden="false" max="18" min="2" style="0" width="5.70408163265306"/>
    <col collapsed="false" hidden="false" max="19" min="19" style="0" width="5.57142857142857"/>
    <col collapsed="false" hidden="false" max="22" min="20" style="0" width="5.70408163265306"/>
    <col collapsed="false" hidden="false" max="49" min="23" style="0" width="6.00510204081633"/>
    <col collapsed="false" hidden="false" max="50" min="50" style="0" width="25.4234693877551"/>
    <col collapsed="false" hidden="false" max="52" min="51" style="0" width="8.70918367346939"/>
    <col collapsed="false" hidden="false" max="54" min="53" style="0" width="10.1428571428571"/>
    <col collapsed="false" hidden="false" max="55" min="55" style="74" width="16.2908163265306"/>
    <col collapsed="false" hidden="false" max="57" min="56" style="74" width="14.4285714285714"/>
    <col collapsed="false" hidden="false" max="1025" min="58" style="0" width="14.4285714285714"/>
  </cols>
  <sheetData>
    <row r="1" customFormat="false" ht="12.75" hidden="false" customHeight="true" outlineLevel="0" collapsed="false">
      <c r="A1" s="30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30"/>
      <c r="AY1" s="47"/>
      <c r="AZ1" s="47"/>
      <c r="BA1" s="47"/>
      <c r="BB1" s="47"/>
      <c r="BC1" s="0"/>
      <c r="BD1" s="0"/>
      <c r="BE1" s="0"/>
    </row>
    <row r="2" s="93" customFormat="true" ht="15.75" hidden="false" customHeight="false" outlineLevel="0" collapsed="false">
      <c r="A2" s="89"/>
      <c r="B2" s="90" t="str">
        <f aca="false">Punkti!A5</f>
        <v>BASK APS</v>
      </c>
      <c r="C2" s="90"/>
      <c r="D2" s="90"/>
      <c r="E2" s="90" t="str">
        <f aca="false">Punkti!A8</f>
        <v>Ten Pin</v>
      </c>
      <c r="F2" s="90"/>
      <c r="G2" s="90"/>
      <c r="H2" s="90" t="str">
        <f aca="false">Punkti!A11</f>
        <v>Jaunie Buki</v>
      </c>
      <c r="I2" s="90"/>
      <c r="J2" s="90"/>
      <c r="K2" s="90" t="str">
        <f aca="false">Punkti!A14</f>
        <v>Wolverine</v>
      </c>
      <c r="L2" s="90"/>
      <c r="M2" s="90"/>
      <c r="N2" s="90" t="str">
        <f aca="false">Punkti!A17</f>
        <v>Wolfpack</v>
      </c>
      <c r="O2" s="90"/>
      <c r="P2" s="90"/>
      <c r="Q2" s="90" t="str">
        <f aca="false">Punkti!A20</f>
        <v>RR Dziednieks</v>
      </c>
      <c r="R2" s="90"/>
      <c r="S2" s="90"/>
      <c r="T2" s="90" t="str">
        <f aca="false">Punkti!A23</f>
        <v>Liquid Time</v>
      </c>
      <c r="U2" s="90"/>
      <c r="V2" s="90"/>
      <c r="W2" s="90" t="str">
        <f aca="false">A26</f>
        <v>Returned</v>
      </c>
      <c r="X2" s="90"/>
      <c r="Y2" s="90"/>
      <c r="Z2" s="90" t="str">
        <f aca="false">A29</f>
        <v>SIB</v>
      </c>
      <c r="AA2" s="90"/>
      <c r="AB2" s="90"/>
      <c r="AC2" s="90" t="str">
        <f aca="false">A32</f>
        <v>CAPAROL</v>
      </c>
      <c r="AD2" s="90"/>
      <c r="AE2" s="90"/>
      <c r="AF2" s="90" t="str">
        <f aca="false">A35</f>
        <v>Sun Ball</v>
      </c>
      <c r="AG2" s="90"/>
      <c r="AH2" s="90"/>
      <c r="AI2" s="90" t="str">
        <f aca="false">A38</f>
        <v>Universal Services</v>
      </c>
      <c r="AJ2" s="90"/>
      <c r="AK2" s="90"/>
      <c r="AL2" s="90" t="str">
        <f aca="false">A41</f>
        <v>Pārdaugavas AVANGARDS</v>
      </c>
      <c r="AM2" s="90"/>
      <c r="AN2" s="90"/>
      <c r="AO2" s="90" t="str">
        <f aca="false">A44</f>
        <v>Šarmageddon</v>
      </c>
      <c r="AP2" s="90"/>
      <c r="AQ2" s="90"/>
      <c r="AR2" s="90" t="str">
        <f aca="false">A47</f>
        <v>NB Seniors</v>
      </c>
      <c r="AS2" s="90"/>
      <c r="AT2" s="90"/>
      <c r="AU2" s="90" t="str">
        <f aca="false">A50</f>
        <v>ALDENS Holding</v>
      </c>
      <c r="AV2" s="90"/>
      <c r="AW2" s="90"/>
      <c r="AX2" s="89"/>
      <c r="AY2" s="91"/>
      <c r="AZ2" s="91"/>
      <c r="BA2" s="91"/>
      <c r="BB2" s="91"/>
      <c r="BC2" s="92"/>
      <c r="BD2" s="92"/>
      <c r="BE2" s="92"/>
    </row>
    <row r="3" customFormat="false" ht="12.75" hidden="false" customHeight="true" outlineLevel="0" collapsed="false">
      <c r="A3" s="94"/>
      <c r="B3" s="95" t="s">
        <v>27</v>
      </c>
      <c r="C3" s="95"/>
      <c r="D3" s="95"/>
      <c r="E3" s="95" t="s">
        <v>27</v>
      </c>
      <c r="F3" s="95"/>
      <c r="G3" s="95"/>
      <c r="H3" s="95" t="s">
        <v>27</v>
      </c>
      <c r="I3" s="95"/>
      <c r="J3" s="95"/>
      <c r="K3" s="95" t="s">
        <v>27</v>
      </c>
      <c r="L3" s="95"/>
      <c r="M3" s="95"/>
      <c r="N3" s="95" t="s">
        <v>27</v>
      </c>
      <c r="O3" s="95"/>
      <c r="P3" s="95"/>
      <c r="Q3" s="95" t="s">
        <v>27</v>
      </c>
      <c r="R3" s="95"/>
      <c r="S3" s="95"/>
      <c r="T3" s="95" t="s">
        <v>27</v>
      </c>
      <c r="U3" s="95"/>
      <c r="V3" s="95"/>
      <c r="W3" s="95" t="s">
        <v>27</v>
      </c>
      <c r="X3" s="95"/>
      <c r="Y3" s="95"/>
      <c r="Z3" s="95" t="s">
        <v>27</v>
      </c>
      <c r="AA3" s="95"/>
      <c r="AB3" s="95"/>
      <c r="AC3" s="95" t="s">
        <v>27</v>
      </c>
      <c r="AD3" s="95"/>
      <c r="AE3" s="95"/>
      <c r="AF3" s="95" t="s">
        <v>27</v>
      </c>
      <c r="AG3" s="95"/>
      <c r="AH3" s="95"/>
      <c r="AI3" s="95" t="s">
        <v>27</v>
      </c>
      <c r="AJ3" s="95"/>
      <c r="AK3" s="95"/>
      <c r="AL3" s="95" t="s">
        <v>27</v>
      </c>
      <c r="AM3" s="95"/>
      <c r="AN3" s="95"/>
      <c r="AO3" s="95" t="s">
        <v>27</v>
      </c>
      <c r="AP3" s="95"/>
      <c r="AQ3" s="95"/>
      <c r="AR3" s="95" t="s">
        <v>27</v>
      </c>
      <c r="AS3" s="95"/>
      <c r="AT3" s="95"/>
      <c r="AU3" s="95" t="s">
        <v>27</v>
      </c>
      <c r="AV3" s="95"/>
      <c r="AW3" s="95"/>
      <c r="AX3" s="94"/>
      <c r="AY3" s="47"/>
      <c r="AZ3" s="47"/>
      <c r="BA3" s="47"/>
      <c r="BB3" s="47"/>
      <c r="BC3" s="0"/>
      <c r="BD3" s="0"/>
      <c r="BE3" s="0"/>
    </row>
    <row r="4" customFormat="false" ht="12.75" hidden="false" customHeight="true" outlineLevel="0" collapsed="false">
      <c r="A4" s="94"/>
      <c r="B4" s="96" t="s">
        <v>28</v>
      </c>
      <c r="C4" s="96" t="s">
        <v>29</v>
      </c>
      <c r="D4" s="96" t="s">
        <v>30</v>
      </c>
      <c r="E4" s="96" t="s">
        <v>28</v>
      </c>
      <c r="F4" s="96" t="s">
        <v>29</v>
      </c>
      <c r="G4" s="96" t="s">
        <v>30</v>
      </c>
      <c r="H4" s="96" t="s">
        <v>28</v>
      </c>
      <c r="I4" s="96" t="s">
        <v>29</v>
      </c>
      <c r="J4" s="96" t="s">
        <v>30</v>
      </c>
      <c r="K4" s="96" t="s">
        <v>28</v>
      </c>
      <c r="L4" s="96" t="s">
        <v>29</v>
      </c>
      <c r="M4" s="96" t="s">
        <v>30</v>
      </c>
      <c r="N4" s="96" t="s">
        <v>28</v>
      </c>
      <c r="O4" s="96" t="s">
        <v>29</v>
      </c>
      <c r="P4" s="96" t="s">
        <v>30</v>
      </c>
      <c r="Q4" s="96" t="s">
        <v>28</v>
      </c>
      <c r="R4" s="96" t="s">
        <v>29</v>
      </c>
      <c r="S4" s="96" t="s">
        <v>30</v>
      </c>
      <c r="T4" s="96" t="s">
        <v>28</v>
      </c>
      <c r="U4" s="96" t="s">
        <v>29</v>
      </c>
      <c r="V4" s="96" t="s">
        <v>30</v>
      </c>
      <c r="W4" s="96" t="s">
        <v>28</v>
      </c>
      <c r="X4" s="96" t="s">
        <v>29</v>
      </c>
      <c r="Y4" s="96" t="s">
        <v>30</v>
      </c>
      <c r="Z4" s="96" t="s">
        <v>28</v>
      </c>
      <c r="AA4" s="96" t="s">
        <v>29</v>
      </c>
      <c r="AB4" s="96" t="s">
        <v>30</v>
      </c>
      <c r="AC4" s="96" t="s">
        <v>28</v>
      </c>
      <c r="AD4" s="96" t="s">
        <v>29</v>
      </c>
      <c r="AE4" s="96" t="s">
        <v>30</v>
      </c>
      <c r="AF4" s="96" t="s">
        <v>28</v>
      </c>
      <c r="AG4" s="96" t="s">
        <v>29</v>
      </c>
      <c r="AH4" s="96" t="s">
        <v>30</v>
      </c>
      <c r="AI4" s="96" t="s">
        <v>28</v>
      </c>
      <c r="AJ4" s="96" t="s">
        <v>29</v>
      </c>
      <c r="AK4" s="96" t="s">
        <v>30</v>
      </c>
      <c r="AL4" s="96" t="s">
        <v>28</v>
      </c>
      <c r="AM4" s="96" t="s">
        <v>29</v>
      </c>
      <c r="AN4" s="96" t="s">
        <v>30</v>
      </c>
      <c r="AO4" s="96" t="s">
        <v>28</v>
      </c>
      <c r="AP4" s="96" t="s">
        <v>29</v>
      </c>
      <c r="AQ4" s="96" t="s">
        <v>30</v>
      </c>
      <c r="AR4" s="96" t="s">
        <v>28</v>
      </c>
      <c r="AS4" s="96" t="s">
        <v>29</v>
      </c>
      <c r="AT4" s="96" t="s">
        <v>30</v>
      </c>
      <c r="AU4" s="96" t="s">
        <v>28</v>
      </c>
      <c r="AV4" s="96" t="s">
        <v>29</v>
      </c>
      <c r="AW4" s="96" t="s">
        <v>30</v>
      </c>
      <c r="AX4" s="94"/>
      <c r="AY4" s="97" t="s">
        <v>31</v>
      </c>
      <c r="AZ4" s="97" t="s">
        <v>32</v>
      </c>
      <c r="BA4" s="97" t="s">
        <v>33</v>
      </c>
      <c r="BB4" s="97" t="s">
        <v>34</v>
      </c>
      <c r="BC4" s="0"/>
      <c r="BD4" s="0"/>
      <c r="BE4" s="0"/>
    </row>
    <row r="5" customFormat="false" ht="19.5" hidden="false" customHeight="true" outlineLevel="0" collapsed="false">
      <c r="A5" s="98" t="s">
        <v>35</v>
      </c>
      <c r="B5" s="99"/>
      <c r="C5" s="100"/>
      <c r="D5" s="100"/>
      <c r="E5" s="101" t="n">
        <v>2</v>
      </c>
      <c r="F5" s="102" t="n">
        <v>4</v>
      </c>
      <c r="G5" s="102" t="n">
        <v>2</v>
      </c>
      <c r="H5" s="101" t="n">
        <v>2</v>
      </c>
      <c r="I5" s="102" t="n">
        <v>2</v>
      </c>
      <c r="J5" s="102" t="n">
        <v>2</v>
      </c>
      <c r="K5" s="101" t="n">
        <v>6</v>
      </c>
      <c r="L5" s="102" t="n">
        <v>6</v>
      </c>
      <c r="M5" s="102" t="n">
        <v>6</v>
      </c>
      <c r="N5" s="101" t="n">
        <v>2</v>
      </c>
      <c r="O5" s="102" t="n">
        <v>2</v>
      </c>
      <c r="P5" s="102" t="n">
        <v>2</v>
      </c>
      <c r="Q5" s="101" t="n">
        <v>2</v>
      </c>
      <c r="R5" s="102" t="n">
        <v>4</v>
      </c>
      <c r="S5" s="102" t="n">
        <v>2</v>
      </c>
      <c r="T5" s="101" t="n">
        <v>4</v>
      </c>
      <c r="U5" s="102" t="n">
        <v>2</v>
      </c>
      <c r="V5" s="102" t="n">
        <v>6</v>
      </c>
      <c r="W5" s="101" t="n">
        <v>4</v>
      </c>
      <c r="X5" s="102" t="n">
        <v>4</v>
      </c>
      <c r="Y5" s="102" t="n">
        <v>4</v>
      </c>
      <c r="Z5" s="101"/>
      <c r="AA5" s="102"/>
      <c r="AB5" s="102"/>
      <c r="AC5" s="101"/>
      <c r="AD5" s="102"/>
      <c r="AE5" s="102"/>
      <c r="AF5" s="101"/>
      <c r="AG5" s="102"/>
      <c r="AH5" s="102"/>
      <c r="AI5" s="101"/>
      <c r="AJ5" s="102"/>
      <c r="AK5" s="102"/>
      <c r="AL5" s="101"/>
      <c r="AM5" s="102"/>
      <c r="AN5" s="102"/>
      <c r="AO5" s="101"/>
      <c r="AP5" s="102"/>
      <c r="AQ5" s="102"/>
      <c r="AR5" s="101"/>
      <c r="AS5" s="102"/>
      <c r="AT5" s="102"/>
      <c r="AU5" s="101"/>
      <c r="AV5" s="102"/>
      <c r="AW5" s="102"/>
      <c r="AX5" s="103" t="str">
        <f aca="false">Punkti!A5</f>
        <v>BASK APS</v>
      </c>
      <c r="AY5" s="104" t="n">
        <f aca="false">SUM(Punkti!B5:AW5)</f>
        <v>70</v>
      </c>
      <c r="AZ5" s="104" t="n">
        <f aca="false">SUM(Punkti!B6:AW6)</f>
        <v>35</v>
      </c>
      <c r="BA5" s="104" t="n">
        <f aca="false">SUM(E7+H7+K7+N7+Q7+T7+W7+C7+B7)</f>
        <v>28</v>
      </c>
      <c r="BB5" s="104" t="n">
        <f aca="false">SUM(F7+I7+L7+O7+R7+U7+X7+AA7+AD7+AG7+AJ7+AM7+AP7+AS7+AV7+C7)</f>
        <v>0</v>
      </c>
      <c r="BC5" s="30" t="s">
        <v>36</v>
      </c>
      <c r="BD5" s="30" t="s">
        <v>37</v>
      </c>
      <c r="BE5" s="30" t="s">
        <v>38</v>
      </c>
    </row>
    <row r="6" customFormat="false" ht="19.5" hidden="false" customHeight="true" outlineLevel="0" collapsed="false">
      <c r="A6" s="98"/>
      <c r="B6" s="105"/>
      <c r="C6" s="106"/>
      <c r="D6" s="106"/>
      <c r="E6" s="105" t="n">
        <v>1</v>
      </c>
      <c r="F6" s="106" t="n">
        <v>2</v>
      </c>
      <c r="G6" s="106" t="n">
        <v>1</v>
      </c>
      <c r="H6" s="105" t="n">
        <v>1</v>
      </c>
      <c r="I6" s="106" t="n">
        <v>1</v>
      </c>
      <c r="J6" s="106" t="n">
        <v>1</v>
      </c>
      <c r="K6" s="105" t="n">
        <v>3</v>
      </c>
      <c r="L6" s="106" t="n">
        <v>3</v>
      </c>
      <c r="M6" s="106" t="n">
        <v>3</v>
      </c>
      <c r="N6" s="105" t="n">
        <v>1</v>
      </c>
      <c r="O6" s="106" t="n">
        <v>1</v>
      </c>
      <c r="P6" s="106" t="n">
        <v>1</v>
      </c>
      <c r="Q6" s="105" t="n">
        <v>1</v>
      </c>
      <c r="R6" s="106" t="n">
        <v>2</v>
      </c>
      <c r="S6" s="106" t="n">
        <v>1</v>
      </c>
      <c r="T6" s="105" t="n">
        <v>2</v>
      </c>
      <c r="U6" s="106" t="n">
        <v>1</v>
      </c>
      <c r="V6" s="106" t="n">
        <v>3</v>
      </c>
      <c r="W6" s="105" t="n">
        <v>2</v>
      </c>
      <c r="X6" s="106" t="n">
        <v>2</v>
      </c>
      <c r="Y6" s="106" t="n">
        <v>2</v>
      </c>
      <c r="Z6" s="105"/>
      <c r="AA6" s="106"/>
      <c r="AB6" s="106"/>
      <c r="AC6" s="105"/>
      <c r="AD6" s="106"/>
      <c r="AE6" s="106"/>
      <c r="AF6" s="105"/>
      <c r="AG6" s="106"/>
      <c r="AH6" s="106"/>
      <c r="AI6" s="105"/>
      <c r="AJ6" s="106"/>
      <c r="AK6" s="106"/>
      <c r="AL6" s="105"/>
      <c r="AM6" s="106"/>
      <c r="AN6" s="106"/>
      <c r="AO6" s="105"/>
      <c r="AP6" s="106"/>
      <c r="AQ6" s="106"/>
      <c r="AR6" s="105"/>
      <c r="AS6" s="106"/>
      <c r="AT6" s="106"/>
      <c r="AU6" s="105"/>
      <c r="AV6" s="106"/>
      <c r="AW6" s="106"/>
      <c r="AX6" s="103"/>
      <c r="AY6" s="104"/>
      <c r="AZ6" s="104"/>
      <c r="BA6" s="104"/>
      <c r="BB6" s="104"/>
      <c r="BC6" s="30" t="s">
        <v>39</v>
      </c>
      <c r="BD6" s="30" t="s">
        <v>40</v>
      </c>
      <c r="BE6" s="30" t="s">
        <v>41</v>
      </c>
    </row>
    <row r="7" customFormat="false" ht="19.5" hidden="false" customHeight="true" outlineLevel="0" collapsed="false">
      <c r="A7" s="98"/>
      <c r="B7" s="107"/>
      <c r="C7" s="108"/>
      <c r="D7" s="108"/>
      <c r="E7" s="109" t="n">
        <v>5</v>
      </c>
      <c r="F7" s="110" t="n">
        <v>0</v>
      </c>
      <c r="G7" s="110"/>
      <c r="H7" s="109" t="n">
        <v>6</v>
      </c>
      <c r="I7" s="110" t="n">
        <v>0</v>
      </c>
      <c r="J7" s="110"/>
      <c r="K7" s="109" t="n">
        <v>0</v>
      </c>
      <c r="L7" s="110" t="n">
        <v>0</v>
      </c>
      <c r="M7" s="110"/>
      <c r="N7" s="109" t="n">
        <v>6</v>
      </c>
      <c r="O7" s="110" t="n">
        <v>0</v>
      </c>
      <c r="P7" s="110"/>
      <c r="Q7" s="109" t="n">
        <v>5</v>
      </c>
      <c r="R7" s="110" t="n">
        <v>0</v>
      </c>
      <c r="S7" s="110"/>
      <c r="T7" s="109" t="n">
        <v>3</v>
      </c>
      <c r="U7" s="110" t="n">
        <v>0</v>
      </c>
      <c r="V7" s="110"/>
      <c r="W7" s="109" t="n">
        <v>3</v>
      </c>
      <c r="X7" s="110" t="n">
        <v>0</v>
      </c>
      <c r="Y7" s="110"/>
      <c r="Z7" s="109"/>
      <c r="AA7" s="110"/>
      <c r="AB7" s="110"/>
      <c r="AC7" s="109"/>
      <c r="AD7" s="110"/>
      <c r="AE7" s="110"/>
      <c r="AF7" s="109"/>
      <c r="AG7" s="110"/>
      <c r="AH7" s="110"/>
      <c r="AI7" s="109"/>
      <c r="AJ7" s="110"/>
      <c r="AK7" s="110"/>
      <c r="AL7" s="109"/>
      <c r="AM7" s="110"/>
      <c r="AN7" s="110"/>
      <c r="AO7" s="109"/>
      <c r="AP7" s="110"/>
      <c r="AQ7" s="110"/>
      <c r="AR7" s="109"/>
      <c r="AS7" s="110"/>
      <c r="AT7" s="110"/>
      <c r="AU7" s="109"/>
      <c r="AV7" s="110"/>
      <c r="AW7" s="110"/>
      <c r="AX7" s="103"/>
      <c r="AY7" s="104"/>
      <c r="AZ7" s="104"/>
      <c r="BA7" s="104"/>
      <c r="BB7" s="104"/>
      <c r="BC7" s="30" t="s">
        <v>42</v>
      </c>
      <c r="BD7" s="30" t="s">
        <v>43</v>
      </c>
    </row>
    <row r="8" customFormat="false" ht="19.5" hidden="false" customHeight="true" outlineLevel="0" collapsed="false">
      <c r="A8" s="98" t="s">
        <v>44</v>
      </c>
      <c r="B8" s="101" t="n">
        <v>4</v>
      </c>
      <c r="C8" s="102" t="n">
        <v>2</v>
      </c>
      <c r="D8" s="102" t="n">
        <v>4</v>
      </c>
      <c r="E8" s="99"/>
      <c r="F8" s="111"/>
      <c r="G8" s="111"/>
      <c r="H8" s="101" t="n">
        <v>6</v>
      </c>
      <c r="I8" s="102" t="n">
        <v>6</v>
      </c>
      <c r="J8" s="102" t="n">
        <v>4</v>
      </c>
      <c r="K8" s="101" t="n">
        <v>6</v>
      </c>
      <c r="L8" s="102" t="n">
        <v>4</v>
      </c>
      <c r="M8" s="102" t="n">
        <v>0</v>
      </c>
      <c r="N8" s="101" t="n">
        <v>2</v>
      </c>
      <c r="O8" s="102" t="n">
        <v>6</v>
      </c>
      <c r="P8" s="102" t="n">
        <v>2</v>
      </c>
      <c r="Q8" s="101" t="n">
        <v>4</v>
      </c>
      <c r="R8" s="102" t="n">
        <v>4</v>
      </c>
      <c r="S8" s="102" t="n">
        <v>2</v>
      </c>
      <c r="T8" s="101" t="n">
        <v>6</v>
      </c>
      <c r="U8" s="102" t="n">
        <v>2</v>
      </c>
      <c r="V8" s="102" t="n">
        <v>6</v>
      </c>
      <c r="W8" s="101" t="n">
        <v>6</v>
      </c>
      <c r="X8" s="102" t="n">
        <v>6</v>
      </c>
      <c r="Y8" s="102" t="n">
        <v>4</v>
      </c>
      <c r="Z8" s="101"/>
      <c r="AA8" s="102"/>
      <c r="AB8" s="102"/>
      <c r="AC8" s="101"/>
      <c r="AD8" s="102"/>
      <c r="AE8" s="102"/>
      <c r="AF8" s="101"/>
      <c r="AG8" s="102"/>
      <c r="AH8" s="102"/>
      <c r="AI8" s="101"/>
      <c r="AJ8" s="102"/>
      <c r="AK8" s="102"/>
      <c r="AL8" s="101"/>
      <c r="AM8" s="102"/>
      <c r="AN8" s="102"/>
      <c r="AO8" s="101"/>
      <c r="AP8" s="102"/>
      <c r="AQ8" s="102"/>
      <c r="AR8" s="101"/>
      <c r="AS8" s="102"/>
      <c r="AT8" s="102"/>
      <c r="AU8" s="101"/>
      <c r="AV8" s="102"/>
      <c r="AW8" s="102"/>
      <c r="AX8" s="103" t="str">
        <f aca="false">Punkti!A8</f>
        <v>Ten Pin</v>
      </c>
      <c r="AY8" s="104" t="n">
        <f aca="false">SUM(Punkti!B8:AW8)</f>
        <v>86</v>
      </c>
      <c r="AZ8" s="104" t="n">
        <f aca="false">SUM(Punkti!B9:AW9)</f>
        <v>43</v>
      </c>
      <c r="BA8" s="104" t="n">
        <f aca="false">SUM(E10+H10+K10+N10+Q10+T10+W10+C10+B10)</f>
        <v>20</v>
      </c>
      <c r="BB8" s="104" t="n">
        <f aca="false">SUM(F10+I10+L10+O10+R10+U10+X10+AA10+AD10+AG10+AJ10+AM10+AP10+AS10+AV10+C10)</f>
        <v>0</v>
      </c>
    </row>
    <row r="9" customFormat="false" ht="19.5" hidden="false" customHeight="true" outlineLevel="0" collapsed="false">
      <c r="A9" s="98"/>
      <c r="B9" s="105" t="n">
        <v>2</v>
      </c>
      <c r="C9" s="106" t="n">
        <v>1</v>
      </c>
      <c r="D9" s="106" t="n">
        <v>2</v>
      </c>
      <c r="E9" s="105"/>
      <c r="F9" s="106"/>
      <c r="G9" s="106"/>
      <c r="H9" s="105" t="n">
        <v>3</v>
      </c>
      <c r="I9" s="106" t="n">
        <v>3</v>
      </c>
      <c r="J9" s="106" t="n">
        <v>2</v>
      </c>
      <c r="K9" s="105" t="n">
        <v>3</v>
      </c>
      <c r="L9" s="106" t="n">
        <v>2</v>
      </c>
      <c r="M9" s="106" t="n">
        <v>0</v>
      </c>
      <c r="N9" s="105" t="n">
        <v>1</v>
      </c>
      <c r="O9" s="106" t="n">
        <v>3</v>
      </c>
      <c r="P9" s="106" t="n">
        <v>1</v>
      </c>
      <c r="Q9" s="105" t="n">
        <v>2</v>
      </c>
      <c r="R9" s="106" t="n">
        <v>2</v>
      </c>
      <c r="S9" s="106" t="n">
        <v>1</v>
      </c>
      <c r="T9" s="105" t="n">
        <v>3</v>
      </c>
      <c r="U9" s="106" t="n">
        <v>1</v>
      </c>
      <c r="V9" s="106" t="n">
        <v>3</v>
      </c>
      <c r="W9" s="105" t="n">
        <v>3</v>
      </c>
      <c r="X9" s="106" t="n">
        <v>3</v>
      </c>
      <c r="Y9" s="106" t="n">
        <v>2</v>
      </c>
      <c r="Z9" s="105"/>
      <c r="AA9" s="106"/>
      <c r="AB9" s="106"/>
      <c r="AC9" s="105"/>
      <c r="AD9" s="106"/>
      <c r="AE9" s="106"/>
      <c r="AF9" s="105"/>
      <c r="AG9" s="106"/>
      <c r="AH9" s="106"/>
      <c r="AI9" s="105"/>
      <c r="AJ9" s="106"/>
      <c r="AK9" s="106"/>
      <c r="AL9" s="105"/>
      <c r="AM9" s="106"/>
      <c r="AN9" s="106"/>
      <c r="AO9" s="105"/>
      <c r="AP9" s="106"/>
      <c r="AQ9" s="106"/>
      <c r="AR9" s="105"/>
      <c r="AS9" s="106"/>
      <c r="AT9" s="106"/>
      <c r="AU9" s="105"/>
      <c r="AV9" s="106"/>
      <c r="AW9" s="106"/>
      <c r="AX9" s="103"/>
      <c r="AY9" s="104"/>
      <c r="AZ9" s="104"/>
      <c r="BA9" s="104"/>
      <c r="BB9" s="104"/>
    </row>
    <row r="10" customFormat="false" ht="19.5" hidden="false" customHeight="true" outlineLevel="0" collapsed="false">
      <c r="A10" s="98"/>
      <c r="B10" s="109" t="n">
        <v>4</v>
      </c>
      <c r="C10" s="110" t="n">
        <v>0</v>
      </c>
      <c r="D10" s="110"/>
      <c r="E10" s="107"/>
      <c r="F10" s="108"/>
      <c r="G10" s="108"/>
      <c r="H10" s="109" t="n">
        <v>1</v>
      </c>
      <c r="I10" s="110" t="n">
        <v>0</v>
      </c>
      <c r="J10" s="110"/>
      <c r="K10" s="109" t="n">
        <v>4</v>
      </c>
      <c r="L10" s="110" t="n">
        <v>0</v>
      </c>
      <c r="M10" s="110"/>
      <c r="N10" s="109" t="n">
        <v>4</v>
      </c>
      <c r="O10" s="110" t="n">
        <v>0</v>
      </c>
      <c r="P10" s="110"/>
      <c r="Q10" s="109" t="n">
        <v>4</v>
      </c>
      <c r="R10" s="110" t="n">
        <v>0</v>
      </c>
      <c r="S10" s="110"/>
      <c r="T10" s="109" t="n">
        <v>2</v>
      </c>
      <c r="U10" s="110" t="n">
        <v>0</v>
      </c>
      <c r="V10" s="110"/>
      <c r="W10" s="109" t="n">
        <v>1</v>
      </c>
      <c r="X10" s="110" t="n">
        <v>0</v>
      </c>
      <c r="Y10" s="110"/>
      <c r="Z10" s="109"/>
      <c r="AA10" s="110"/>
      <c r="AB10" s="110"/>
      <c r="AC10" s="109"/>
      <c r="AD10" s="110"/>
      <c r="AE10" s="110"/>
      <c r="AF10" s="109"/>
      <c r="AG10" s="110"/>
      <c r="AH10" s="110"/>
      <c r="AI10" s="109"/>
      <c r="AJ10" s="110"/>
      <c r="AK10" s="110"/>
      <c r="AL10" s="109"/>
      <c r="AM10" s="110"/>
      <c r="AN10" s="110"/>
      <c r="AO10" s="109"/>
      <c r="AP10" s="110"/>
      <c r="AQ10" s="110"/>
      <c r="AR10" s="109"/>
      <c r="AS10" s="110"/>
      <c r="AT10" s="110"/>
      <c r="AU10" s="109"/>
      <c r="AV10" s="110"/>
      <c r="AW10" s="110"/>
      <c r="AX10" s="103"/>
      <c r="AY10" s="104"/>
      <c r="AZ10" s="104"/>
      <c r="BA10" s="104"/>
      <c r="BB10" s="104"/>
    </row>
    <row r="11" customFormat="false" ht="19.5" hidden="false" customHeight="true" outlineLevel="0" collapsed="false">
      <c r="A11" s="98" t="s">
        <v>45</v>
      </c>
      <c r="B11" s="101" t="n">
        <v>4</v>
      </c>
      <c r="C11" s="102" t="n">
        <v>4</v>
      </c>
      <c r="D11" s="102" t="n">
        <v>4</v>
      </c>
      <c r="E11" s="101" t="n">
        <v>0</v>
      </c>
      <c r="F11" s="102" t="n">
        <v>0</v>
      </c>
      <c r="G11" s="102" t="n">
        <v>2</v>
      </c>
      <c r="H11" s="99"/>
      <c r="I11" s="111"/>
      <c r="J11" s="111"/>
      <c r="K11" s="101" t="n">
        <v>4</v>
      </c>
      <c r="L11" s="102" t="n">
        <v>4</v>
      </c>
      <c r="M11" s="102" t="n">
        <v>4</v>
      </c>
      <c r="N11" s="101" t="n">
        <v>0</v>
      </c>
      <c r="O11" s="102" t="n">
        <v>2</v>
      </c>
      <c r="P11" s="102" t="n">
        <v>4</v>
      </c>
      <c r="Q11" s="101" t="n">
        <v>0</v>
      </c>
      <c r="R11" s="102" t="n">
        <v>2</v>
      </c>
      <c r="S11" s="102" t="n">
        <v>4</v>
      </c>
      <c r="T11" s="101" t="n">
        <v>4</v>
      </c>
      <c r="U11" s="102" t="n">
        <v>3</v>
      </c>
      <c r="V11" s="102" t="n">
        <v>2</v>
      </c>
      <c r="W11" s="101" t="n">
        <v>2</v>
      </c>
      <c r="X11" s="102" t="n">
        <v>4</v>
      </c>
      <c r="Y11" s="102" t="n">
        <v>2</v>
      </c>
      <c r="Z11" s="101"/>
      <c r="AA11" s="102"/>
      <c r="AB11" s="102"/>
      <c r="AC11" s="101"/>
      <c r="AD11" s="102"/>
      <c r="AE11" s="102"/>
      <c r="AF11" s="101"/>
      <c r="AG11" s="102"/>
      <c r="AH11" s="102"/>
      <c r="AI11" s="101"/>
      <c r="AJ11" s="102"/>
      <c r="AK11" s="102"/>
      <c r="AL11" s="101"/>
      <c r="AM11" s="102"/>
      <c r="AN11" s="102"/>
      <c r="AO11" s="101"/>
      <c r="AP11" s="102"/>
      <c r="AQ11" s="102"/>
      <c r="AR11" s="101"/>
      <c r="AS11" s="102"/>
      <c r="AT11" s="102"/>
      <c r="AU11" s="101"/>
      <c r="AV11" s="102"/>
      <c r="AW11" s="102"/>
      <c r="AX11" s="103" t="str">
        <f aca="false">Punkti!A11</f>
        <v>Jaunie Buki</v>
      </c>
      <c r="AY11" s="104" t="n">
        <f aca="false">SUM(Punkti!B11:AW11)</f>
        <v>55</v>
      </c>
      <c r="AZ11" s="104" t="n">
        <f aca="false">SUM(Punkti!B12:AW12)</f>
        <v>27.5</v>
      </c>
      <c r="BA11" s="104" t="n">
        <f aca="false">SUM(E13+H13+K13+N13+Q13+T13+W13+C13+B13)</f>
        <v>35.5</v>
      </c>
      <c r="BB11" s="104" t="n">
        <f aca="false">SUM(F13+I13+L13+O13+R13+U13+X13+AA13+AD13+AG13+AJ13+AM13+AP13+AS13+AV13+C13)</f>
        <v>0</v>
      </c>
    </row>
    <row r="12" customFormat="false" ht="19.5" hidden="false" customHeight="true" outlineLevel="0" collapsed="false">
      <c r="A12" s="98"/>
      <c r="B12" s="105" t="n">
        <v>2</v>
      </c>
      <c r="C12" s="106" t="n">
        <v>2</v>
      </c>
      <c r="D12" s="106" t="n">
        <v>2</v>
      </c>
      <c r="E12" s="105" t="n">
        <v>0</v>
      </c>
      <c r="F12" s="106" t="n">
        <v>0</v>
      </c>
      <c r="G12" s="106" t="n">
        <v>1</v>
      </c>
      <c r="H12" s="105"/>
      <c r="I12" s="106"/>
      <c r="J12" s="106"/>
      <c r="K12" s="105" t="n">
        <v>2</v>
      </c>
      <c r="L12" s="106" t="n">
        <v>2</v>
      </c>
      <c r="M12" s="106" t="n">
        <v>2</v>
      </c>
      <c r="N12" s="105" t="n">
        <v>0</v>
      </c>
      <c r="O12" s="106" t="n">
        <v>1</v>
      </c>
      <c r="P12" s="106" t="n">
        <v>2</v>
      </c>
      <c r="Q12" s="105" t="n">
        <v>0</v>
      </c>
      <c r="R12" s="106" t="n">
        <v>1</v>
      </c>
      <c r="S12" s="106" t="n">
        <v>2</v>
      </c>
      <c r="T12" s="105" t="n">
        <v>2</v>
      </c>
      <c r="U12" s="106" t="n">
        <v>1.5</v>
      </c>
      <c r="V12" s="106" t="n">
        <v>1</v>
      </c>
      <c r="W12" s="105" t="n">
        <v>1</v>
      </c>
      <c r="X12" s="106" t="n">
        <v>2</v>
      </c>
      <c r="Y12" s="106" t="n">
        <v>1</v>
      </c>
      <c r="Z12" s="105"/>
      <c r="AA12" s="106"/>
      <c r="AB12" s="106"/>
      <c r="AC12" s="105"/>
      <c r="AD12" s="106"/>
      <c r="AE12" s="106"/>
      <c r="AF12" s="105"/>
      <c r="AG12" s="106"/>
      <c r="AH12" s="106"/>
      <c r="AI12" s="105"/>
      <c r="AJ12" s="106"/>
      <c r="AK12" s="106"/>
      <c r="AL12" s="105"/>
      <c r="AM12" s="106"/>
      <c r="AN12" s="106"/>
      <c r="AO12" s="105"/>
      <c r="AP12" s="106"/>
      <c r="AQ12" s="106"/>
      <c r="AR12" s="105"/>
      <c r="AS12" s="106"/>
      <c r="AT12" s="106"/>
      <c r="AU12" s="105"/>
      <c r="AV12" s="106"/>
      <c r="AW12" s="106"/>
      <c r="AX12" s="103"/>
      <c r="AY12" s="104"/>
      <c r="AZ12" s="104"/>
      <c r="BA12" s="104"/>
      <c r="BB12" s="104"/>
    </row>
    <row r="13" customFormat="false" ht="19.5" hidden="false" customHeight="true" outlineLevel="0" collapsed="false">
      <c r="A13" s="98"/>
      <c r="B13" s="109" t="n">
        <v>3</v>
      </c>
      <c r="C13" s="110" t="n">
        <v>0</v>
      </c>
      <c r="D13" s="110"/>
      <c r="E13" s="109" t="n">
        <v>8</v>
      </c>
      <c r="F13" s="110" t="n">
        <v>0</v>
      </c>
      <c r="G13" s="110"/>
      <c r="H13" s="107"/>
      <c r="I13" s="108"/>
      <c r="J13" s="108"/>
      <c r="K13" s="109" t="n">
        <v>3</v>
      </c>
      <c r="L13" s="110" t="n">
        <v>0</v>
      </c>
      <c r="M13" s="110"/>
      <c r="N13" s="109" t="n">
        <v>6</v>
      </c>
      <c r="O13" s="110" t="n">
        <v>0</v>
      </c>
      <c r="P13" s="110"/>
      <c r="Q13" s="109" t="n">
        <v>6</v>
      </c>
      <c r="R13" s="110" t="n">
        <v>0</v>
      </c>
      <c r="S13" s="110"/>
      <c r="T13" s="109" t="n">
        <v>4.5</v>
      </c>
      <c r="U13" s="110" t="n">
        <v>0</v>
      </c>
      <c r="V13" s="110"/>
      <c r="W13" s="109" t="n">
        <v>5</v>
      </c>
      <c r="X13" s="110" t="n">
        <v>0</v>
      </c>
      <c r="Y13" s="110"/>
      <c r="Z13" s="109"/>
      <c r="AA13" s="110"/>
      <c r="AB13" s="110"/>
      <c r="AC13" s="109"/>
      <c r="AD13" s="110"/>
      <c r="AE13" s="110"/>
      <c r="AF13" s="109"/>
      <c r="AG13" s="110"/>
      <c r="AH13" s="110"/>
      <c r="AI13" s="109"/>
      <c r="AJ13" s="110"/>
      <c r="AK13" s="110"/>
      <c r="AL13" s="109"/>
      <c r="AM13" s="110"/>
      <c r="AN13" s="110"/>
      <c r="AO13" s="109"/>
      <c r="AP13" s="110"/>
      <c r="AQ13" s="110"/>
      <c r="AR13" s="109"/>
      <c r="AS13" s="110"/>
      <c r="AT13" s="110"/>
      <c r="AU13" s="109"/>
      <c r="AV13" s="110"/>
      <c r="AW13" s="110"/>
      <c r="AX13" s="103"/>
      <c r="AY13" s="104"/>
      <c r="AZ13" s="104"/>
      <c r="BA13" s="104"/>
      <c r="BB13" s="104"/>
    </row>
    <row r="14" customFormat="false" ht="19.5" hidden="false" customHeight="true" outlineLevel="0" collapsed="false">
      <c r="A14" s="112" t="s">
        <v>46</v>
      </c>
      <c r="B14" s="101" t="n">
        <v>0</v>
      </c>
      <c r="C14" s="102" t="n">
        <v>0</v>
      </c>
      <c r="D14" s="102" t="n">
        <v>0</v>
      </c>
      <c r="E14" s="101" t="n">
        <v>0</v>
      </c>
      <c r="F14" s="102" t="n">
        <v>2</v>
      </c>
      <c r="G14" s="102" t="n">
        <v>6</v>
      </c>
      <c r="H14" s="101" t="n">
        <v>2</v>
      </c>
      <c r="I14" s="102" t="n">
        <v>2</v>
      </c>
      <c r="J14" s="102" t="n">
        <v>2</v>
      </c>
      <c r="K14" s="99"/>
      <c r="L14" s="111"/>
      <c r="M14" s="111"/>
      <c r="N14" s="101" t="n">
        <v>4</v>
      </c>
      <c r="O14" s="102" t="n">
        <v>2</v>
      </c>
      <c r="P14" s="102" t="n">
        <v>4</v>
      </c>
      <c r="Q14" s="101" t="n">
        <v>2</v>
      </c>
      <c r="R14" s="102" t="n">
        <v>2</v>
      </c>
      <c r="S14" s="102" t="n">
        <v>0</v>
      </c>
      <c r="T14" s="101" t="n">
        <v>1</v>
      </c>
      <c r="U14" s="102" t="n">
        <v>2</v>
      </c>
      <c r="V14" s="102" t="n">
        <v>4</v>
      </c>
      <c r="W14" s="101" t="n">
        <v>6</v>
      </c>
      <c r="X14" s="102" t="n">
        <v>2</v>
      </c>
      <c r="Y14" s="102" t="n">
        <v>4</v>
      </c>
      <c r="Z14" s="101"/>
      <c r="AA14" s="102"/>
      <c r="AB14" s="102"/>
      <c r="AC14" s="101"/>
      <c r="AD14" s="102"/>
      <c r="AE14" s="102"/>
      <c r="AF14" s="101"/>
      <c r="AG14" s="102"/>
      <c r="AH14" s="102"/>
      <c r="AI14" s="101"/>
      <c r="AJ14" s="102"/>
      <c r="AK14" s="102"/>
      <c r="AL14" s="101"/>
      <c r="AM14" s="102"/>
      <c r="AN14" s="102"/>
      <c r="AO14" s="101"/>
      <c r="AP14" s="102"/>
      <c r="AQ14" s="102"/>
      <c r="AR14" s="101"/>
      <c r="AS14" s="102"/>
      <c r="AT14" s="102"/>
      <c r="AU14" s="101"/>
      <c r="AV14" s="102"/>
      <c r="AW14" s="102"/>
      <c r="AX14" s="103" t="str">
        <f aca="false">Punkti!A14</f>
        <v>Wolverine</v>
      </c>
      <c r="AY14" s="104" t="n">
        <f aca="false">SUM(Punkti!B14:AW14)</f>
        <v>47</v>
      </c>
      <c r="AZ14" s="104" t="n">
        <f aca="false">SUM(Punkti!B15:AW15)</f>
        <v>23</v>
      </c>
      <c r="BA14" s="104" t="n">
        <f aca="false">SUM(E16+H16+K16+N16+Q16+T16+W16+C16+B16)</f>
        <v>39</v>
      </c>
      <c r="BB14" s="104" t="n">
        <f aca="false">SUM(F16+I16+L16+O16+R16+U16+X16+AA16+AD16+AG16+AJ16+AM16+AP16+AS16+AV16+C16)</f>
        <v>1</v>
      </c>
    </row>
    <row r="15" customFormat="false" ht="19.5" hidden="false" customHeight="true" outlineLevel="0" collapsed="false">
      <c r="A15" s="112"/>
      <c r="B15" s="105" t="n">
        <v>0</v>
      </c>
      <c r="C15" s="106" t="n">
        <v>0</v>
      </c>
      <c r="D15" s="106" t="n">
        <v>0</v>
      </c>
      <c r="E15" s="105" t="n">
        <v>0</v>
      </c>
      <c r="F15" s="106" t="n">
        <v>1</v>
      </c>
      <c r="G15" s="106" t="n">
        <v>3</v>
      </c>
      <c r="H15" s="105" t="n">
        <v>1</v>
      </c>
      <c r="I15" s="106" t="n">
        <v>1</v>
      </c>
      <c r="J15" s="106" t="n">
        <v>1</v>
      </c>
      <c r="K15" s="105"/>
      <c r="L15" s="106"/>
      <c r="M15" s="106"/>
      <c r="N15" s="105" t="n">
        <v>2</v>
      </c>
      <c r="O15" s="106" t="n">
        <v>1</v>
      </c>
      <c r="P15" s="106" t="n">
        <v>2</v>
      </c>
      <c r="Q15" s="105" t="n">
        <v>1</v>
      </c>
      <c r="R15" s="106" t="n">
        <v>1</v>
      </c>
      <c r="S15" s="106" t="n">
        <v>0</v>
      </c>
      <c r="T15" s="105" t="n">
        <v>0</v>
      </c>
      <c r="U15" s="106" t="n">
        <v>1</v>
      </c>
      <c r="V15" s="106" t="n">
        <v>2</v>
      </c>
      <c r="W15" s="105" t="n">
        <v>3</v>
      </c>
      <c r="X15" s="106" t="n">
        <v>1</v>
      </c>
      <c r="Y15" s="106" t="n">
        <v>2</v>
      </c>
      <c r="Z15" s="105"/>
      <c r="AA15" s="106"/>
      <c r="AB15" s="106"/>
      <c r="AC15" s="105"/>
      <c r="AD15" s="106"/>
      <c r="AE15" s="106"/>
      <c r="AF15" s="105"/>
      <c r="AG15" s="106"/>
      <c r="AH15" s="106"/>
      <c r="AI15" s="105"/>
      <c r="AJ15" s="106"/>
      <c r="AK15" s="106"/>
      <c r="AL15" s="105"/>
      <c r="AM15" s="106"/>
      <c r="AN15" s="106"/>
      <c r="AO15" s="105"/>
      <c r="AP15" s="106"/>
      <c r="AQ15" s="106"/>
      <c r="AR15" s="105"/>
      <c r="AS15" s="106"/>
      <c r="AT15" s="106"/>
      <c r="AU15" s="105"/>
      <c r="AV15" s="106"/>
      <c r="AW15" s="106"/>
      <c r="AX15" s="103"/>
      <c r="AY15" s="104"/>
      <c r="AZ15" s="104"/>
      <c r="BA15" s="104"/>
      <c r="BB15" s="104"/>
    </row>
    <row r="16" customFormat="false" ht="19.5" hidden="false" customHeight="true" outlineLevel="0" collapsed="false">
      <c r="A16" s="112"/>
      <c r="B16" s="109" t="n">
        <v>9</v>
      </c>
      <c r="C16" s="110" t="n">
        <v>0</v>
      </c>
      <c r="D16" s="110"/>
      <c r="E16" s="109" t="n">
        <v>5</v>
      </c>
      <c r="F16" s="110" t="n">
        <v>0</v>
      </c>
      <c r="G16" s="110"/>
      <c r="H16" s="109" t="n">
        <v>6</v>
      </c>
      <c r="I16" s="110" t="n">
        <v>0</v>
      </c>
      <c r="J16" s="110"/>
      <c r="K16" s="105"/>
      <c r="L16" s="106"/>
      <c r="M16" s="106"/>
      <c r="N16" s="109" t="n">
        <v>4</v>
      </c>
      <c r="O16" s="110" t="n">
        <v>0</v>
      </c>
      <c r="P16" s="110"/>
      <c r="Q16" s="109" t="n">
        <v>7</v>
      </c>
      <c r="R16" s="110" t="n">
        <v>0</v>
      </c>
      <c r="S16" s="110"/>
      <c r="T16" s="109" t="n">
        <v>5</v>
      </c>
      <c r="U16" s="110" t="n">
        <v>1</v>
      </c>
      <c r="V16" s="110"/>
      <c r="W16" s="109" t="n">
        <v>3</v>
      </c>
      <c r="X16" s="110"/>
      <c r="Y16" s="110"/>
      <c r="Z16" s="109"/>
      <c r="AA16" s="110"/>
      <c r="AB16" s="110"/>
      <c r="AC16" s="109"/>
      <c r="AD16" s="110"/>
      <c r="AE16" s="110"/>
      <c r="AF16" s="109"/>
      <c r="AG16" s="110"/>
      <c r="AH16" s="110"/>
      <c r="AI16" s="109"/>
      <c r="AJ16" s="110"/>
      <c r="AK16" s="110"/>
      <c r="AL16" s="109"/>
      <c r="AM16" s="110"/>
      <c r="AN16" s="110"/>
      <c r="AO16" s="109"/>
      <c r="AP16" s="110"/>
      <c r="AQ16" s="110"/>
      <c r="AR16" s="109"/>
      <c r="AS16" s="110"/>
      <c r="AT16" s="110"/>
      <c r="AU16" s="109"/>
      <c r="AV16" s="110"/>
      <c r="AW16" s="110"/>
      <c r="AX16" s="103"/>
      <c r="AY16" s="104"/>
      <c r="AZ16" s="104"/>
      <c r="BA16" s="104"/>
      <c r="BB16" s="104"/>
    </row>
    <row r="17" customFormat="false" ht="19.5" hidden="false" customHeight="true" outlineLevel="0" collapsed="false">
      <c r="A17" s="113" t="s">
        <v>47</v>
      </c>
      <c r="B17" s="101" t="n">
        <v>4</v>
      </c>
      <c r="C17" s="102" t="n">
        <v>4</v>
      </c>
      <c r="D17" s="102" t="n">
        <v>4</v>
      </c>
      <c r="E17" s="101" t="n">
        <v>4</v>
      </c>
      <c r="F17" s="102" t="n">
        <v>0</v>
      </c>
      <c r="G17" s="102" t="n">
        <v>4</v>
      </c>
      <c r="H17" s="101" t="n">
        <v>6</v>
      </c>
      <c r="I17" s="102" t="n">
        <v>4</v>
      </c>
      <c r="J17" s="102" t="n">
        <v>2</v>
      </c>
      <c r="K17" s="101" t="n">
        <v>2</v>
      </c>
      <c r="L17" s="102" t="n">
        <v>4</v>
      </c>
      <c r="M17" s="102" t="n">
        <v>2</v>
      </c>
      <c r="N17" s="99"/>
      <c r="O17" s="111"/>
      <c r="P17" s="111"/>
      <c r="Q17" s="101" t="n">
        <v>0</v>
      </c>
      <c r="R17" s="102" t="n">
        <v>0</v>
      </c>
      <c r="S17" s="102" t="n">
        <v>2</v>
      </c>
      <c r="T17" s="101" t="n">
        <v>6</v>
      </c>
      <c r="U17" s="102" t="n">
        <v>4</v>
      </c>
      <c r="V17" s="102" t="n">
        <v>2</v>
      </c>
      <c r="W17" s="101" t="n">
        <v>0</v>
      </c>
      <c r="X17" s="102" t="n">
        <v>4</v>
      </c>
      <c r="Y17" s="102" t="n">
        <v>4</v>
      </c>
      <c r="Z17" s="101"/>
      <c r="AA17" s="102"/>
      <c r="AB17" s="102"/>
      <c r="AC17" s="101"/>
      <c r="AD17" s="102"/>
      <c r="AE17" s="102"/>
      <c r="AF17" s="101"/>
      <c r="AG17" s="102"/>
      <c r="AH17" s="102"/>
      <c r="AI17" s="101"/>
      <c r="AJ17" s="102"/>
      <c r="AK17" s="102"/>
      <c r="AL17" s="101"/>
      <c r="AM17" s="102"/>
      <c r="AN17" s="102"/>
      <c r="AO17" s="101"/>
      <c r="AP17" s="102"/>
      <c r="AQ17" s="102"/>
      <c r="AR17" s="101"/>
      <c r="AS17" s="102"/>
      <c r="AT17" s="102"/>
      <c r="AU17" s="101"/>
      <c r="AV17" s="102"/>
      <c r="AW17" s="102"/>
      <c r="AX17" s="103" t="str">
        <f aca="false">Punkti!A17</f>
        <v>Wolfpack</v>
      </c>
      <c r="AY17" s="104" t="n">
        <f aca="false">SUM(Punkti!B17:AW17)</f>
        <v>62</v>
      </c>
      <c r="AZ17" s="104" t="n">
        <f aca="false">SUM(Punkti!B18:AW18)</f>
        <v>31</v>
      </c>
      <c r="BA17" s="104" t="n">
        <f aca="false">SUM(E19+H19+K19+N19+Q19+T19+W19+C19+B19)</f>
        <v>32</v>
      </c>
      <c r="BB17" s="104" t="n">
        <f aca="false">SUM(F19+I19+L19+O19+R19+U19+X19+AA19+AD19+AG19+AJ19+AM19+AP19+AS19+AV19+C19)</f>
        <v>0</v>
      </c>
    </row>
    <row r="18" customFormat="false" ht="19.5" hidden="false" customHeight="true" outlineLevel="0" collapsed="false">
      <c r="A18" s="113"/>
      <c r="B18" s="105" t="n">
        <v>2</v>
      </c>
      <c r="C18" s="106" t="n">
        <v>2</v>
      </c>
      <c r="D18" s="106" t="n">
        <v>2</v>
      </c>
      <c r="E18" s="105" t="n">
        <v>2</v>
      </c>
      <c r="F18" s="106" t="n">
        <v>0</v>
      </c>
      <c r="G18" s="106" t="n">
        <v>2</v>
      </c>
      <c r="H18" s="105" t="n">
        <v>3</v>
      </c>
      <c r="I18" s="106" t="n">
        <v>2</v>
      </c>
      <c r="J18" s="106" t="n">
        <v>1</v>
      </c>
      <c r="K18" s="105" t="n">
        <v>1</v>
      </c>
      <c r="L18" s="106" t="n">
        <v>2</v>
      </c>
      <c r="M18" s="106" t="n">
        <v>1</v>
      </c>
      <c r="N18" s="105"/>
      <c r="O18" s="106"/>
      <c r="P18" s="106"/>
      <c r="Q18" s="105" t="n">
        <v>0</v>
      </c>
      <c r="R18" s="106" t="n">
        <v>0</v>
      </c>
      <c r="S18" s="106" t="n">
        <v>1</v>
      </c>
      <c r="T18" s="105" t="n">
        <v>3</v>
      </c>
      <c r="U18" s="106" t="n">
        <v>2</v>
      </c>
      <c r="V18" s="106" t="n">
        <v>1</v>
      </c>
      <c r="W18" s="105" t="n">
        <v>0</v>
      </c>
      <c r="X18" s="106" t="n">
        <v>2</v>
      </c>
      <c r="Y18" s="106" t="n">
        <v>2</v>
      </c>
      <c r="Z18" s="105"/>
      <c r="AA18" s="106"/>
      <c r="AB18" s="106"/>
      <c r="AC18" s="105"/>
      <c r="AD18" s="106"/>
      <c r="AE18" s="106"/>
      <c r="AF18" s="105"/>
      <c r="AG18" s="106"/>
      <c r="AH18" s="106"/>
      <c r="AI18" s="105"/>
      <c r="AJ18" s="106"/>
      <c r="AK18" s="106"/>
      <c r="AL18" s="105"/>
      <c r="AM18" s="106"/>
      <c r="AN18" s="106"/>
      <c r="AO18" s="105"/>
      <c r="AP18" s="106"/>
      <c r="AQ18" s="106"/>
      <c r="AR18" s="105"/>
      <c r="AS18" s="106"/>
      <c r="AT18" s="106"/>
      <c r="AU18" s="105"/>
      <c r="AV18" s="106"/>
      <c r="AW18" s="106"/>
      <c r="AX18" s="103"/>
      <c r="AY18" s="104"/>
      <c r="AZ18" s="104"/>
      <c r="BA18" s="104"/>
      <c r="BB18" s="104"/>
    </row>
    <row r="19" customFormat="false" ht="19.5" hidden="false" customHeight="true" outlineLevel="0" collapsed="false">
      <c r="A19" s="113"/>
      <c r="B19" s="109" t="n">
        <v>3</v>
      </c>
      <c r="C19" s="110" t="n">
        <v>0</v>
      </c>
      <c r="D19" s="110"/>
      <c r="E19" s="109" t="n">
        <v>5</v>
      </c>
      <c r="F19" s="110" t="n">
        <v>0</v>
      </c>
      <c r="G19" s="110"/>
      <c r="H19" s="109" t="n">
        <v>3</v>
      </c>
      <c r="I19" s="110" t="n">
        <v>0</v>
      </c>
      <c r="J19" s="110"/>
      <c r="K19" s="109" t="n">
        <v>5</v>
      </c>
      <c r="L19" s="110"/>
      <c r="M19" s="110"/>
      <c r="N19" s="105"/>
      <c r="O19" s="106"/>
      <c r="P19" s="106"/>
      <c r="Q19" s="109" t="n">
        <v>8</v>
      </c>
      <c r="R19" s="110" t="n">
        <v>0</v>
      </c>
      <c r="S19" s="110"/>
      <c r="T19" s="109" t="n">
        <v>3</v>
      </c>
      <c r="U19" s="110"/>
      <c r="V19" s="110"/>
      <c r="W19" s="109" t="n">
        <v>5</v>
      </c>
      <c r="X19" s="110" t="n">
        <v>0</v>
      </c>
      <c r="Y19" s="110"/>
      <c r="Z19" s="109"/>
      <c r="AA19" s="110"/>
      <c r="AB19" s="110"/>
      <c r="AC19" s="109"/>
      <c r="AD19" s="110"/>
      <c r="AE19" s="110"/>
      <c r="AF19" s="109"/>
      <c r="AG19" s="110"/>
      <c r="AH19" s="110"/>
      <c r="AI19" s="109"/>
      <c r="AJ19" s="110"/>
      <c r="AK19" s="110"/>
      <c r="AL19" s="109"/>
      <c r="AM19" s="110"/>
      <c r="AN19" s="110"/>
      <c r="AO19" s="109"/>
      <c r="AP19" s="110"/>
      <c r="AQ19" s="110"/>
      <c r="AR19" s="109"/>
      <c r="AS19" s="110"/>
      <c r="AT19" s="110"/>
      <c r="AU19" s="109"/>
      <c r="AV19" s="110"/>
      <c r="AW19" s="110"/>
      <c r="AX19" s="103"/>
      <c r="AY19" s="104"/>
      <c r="AZ19" s="104"/>
      <c r="BA19" s="104"/>
      <c r="BB19" s="104"/>
    </row>
    <row r="20" customFormat="false" ht="19.5" hidden="false" customHeight="true" outlineLevel="0" collapsed="false">
      <c r="A20" s="112" t="s">
        <v>48</v>
      </c>
      <c r="B20" s="101" t="n">
        <v>4</v>
      </c>
      <c r="C20" s="102" t="n">
        <v>2</v>
      </c>
      <c r="D20" s="102" t="n">
        <v>4</v>
      </c>
      <c r="E20" s="101" t="n">
        <v>2</v>
      </c>
      <c r="F20" s="102" t="n">
        <v>2</v>
      </c>
      <c r="G20" s="102" t="n">
        <v>4</v>
      </c>
      <c r="H20" s="101" t="n">
        <v>6</v>
      </c>
      <c r="I20" s="102" t="n">
        <v>4</v>
      </c>
      <c r="J20" s="102" t="n">
        <v>2</v>
      </c>
      <c r="K20" s="101" t="n">
        <v>4</v>
      </c>
      <c r="L20" s="102" t="n">
        <v>4</v>
      </c>
      <c r="M20" s="102" t="n">
        <v>6</v>
      </c>
      <c r="N20" s="101" t="n">
        <v>6</v>
      </c>
      <c r="O20" s="102" t="n">
        <v>6</v>
      </c>
      <c r="P20" s="102" t="n">
        <v>4</v>
      </c>
      <c r="Q20" s="99"/>
      <c r="R20" s="100"/>
      <c r="S20" s="100"/>
      <c r="T20" s="101" t="n">
        <v>6</v>
      </c>
      <c r="U20" s="102" t="n">
        <v>2</v>
      </c>
      <c r="V20" s="102" t="n">
        <v>4</v>
      </c>
      <c r="W20" s="101" t="n">
        <v>4</v>
      </c>
      <c r="X20" s="102" t="n">
        <v>4</v>
      </c>
      <c r="Y20" s="102" t="n">
        <v>2</v>
      </c>
      <c r="Z20" s="101"/>
      <c r="AA20" s="102"/>
      <c r="AB20" s="102"/>
      <c r="AC20" s="101"/>
      <c r="AD20" s="102"/>
      <c r="AE20" s="102"/>
      <c r="AF20" s="101"/>
      <c r="AG20" s="102"/>
      <c r="AH20" s="102"/>
      <c r="AI20" s="101"/>
      <c r="AJ20" s="102"/>
      <c r="AK20" s="102"/>
      <c r="AL20" s="101"/>
      <c r="AM20" s="102"/>
      <c r="AN20" s="102"/>
      <c r="AO20" s="101"/>
      <c r="AP20" s="102"/>
      <c r="AQ20" s="102"/>
      <c r="AR20" s="101"/>
      <c r="AS20" s="102"/>
      <c r="AT20" s="102"/>
      <c r="AU20" s="101"/>
      <c r="AV20" s="102"/>
      <c r="AW20" s="102"/>
      <c r="AX20" s="103" t="str">
        <f aca="false">Punkti!A20</f>
        <v>RR Dziednieks</v>
      </c>
      <c r="AY20" s="104" t="n">
        <f aca="false">SUM(Punkti!B20:AW20)</f>
        <v>82</v>
      </c>
      <c r="AZ20" s="104" t="n">
        <f aca="false">SUM(Punkti!B21:AW21)</f>
        <v>41</v>
      </c>
      <c r="BA20" s="104" t="n">
        <f aca="false">SUM(E22+H22+K22+N22+Q22+T22+W22+C22+B22)</f>
        <v>22</v>
      </c>
      <c r="BB20" s="104" t="n">
        <f aca="false">SUM(F22+I22+L22+O22+R22+U22+X22+AA22+AD22+AG22+AJ22+AM22+AP22+AS22+AV22+C22)</f>
        <v>0</v>
      </c>
    </row>
    <row r="21" customFormat="false" ht="19.5" hidden="false" customHeight="true" outlineLevel="0" collapsed="false">
      <c r="A21" s="112"/>
      <c r="B21" s="105" t="n">
        <v>2</v>
      </c>
      <c r="C21" s="106" t="n">
        <v>1</v>
      </c>
      <c r="D21" s="106" t="n">
        <v>2</v>
      </c>
      <c r="E21" s="105" t="n">
        <v>1</v>
      </c>
      <c r="F21" s="106" t="n">
        <v>1</v>
      </c>
      <c r="G21" s="106" t="n">
        <v>2</v>
      </c>
      <c r="H21" s="105" t="n">
        <v>3</v>
      </c>
      <c r="I21" s="106" t="n">
        <v>2</v>
      </c>
      <c r="J21" s="106" t="n">
        <v>1</v>
      </c>
      <c r="K21" s="105" t="n">
        <v>2</v>
      </c>
      <c r="L21" s="106" t="n">
        <v>2</v>
      </c>
      <c r="M21" s="106" t="n">
        <v>3</v>
      </c>
      <c r="N21" s="105" t="n">
        <v>3</v>
      </c>
      <c r="O21" s="106" t="n">
        <v>3</v>
      </c>
      <c r="P21" s="106" t="n">
        <v>2</v>
      </c>
      <c r="Q21" s="105"/>
      <c r="R21" s="106"/>
      <c r="S21" s="106"/>
      <c r="T21" s="105" t="n">
        <v>3</v>
      </c>
      <c r="U21" s="106" t="n">
        <v>1</v>
      </c>
      <c r="V21" s="106" t="n">
        <v>2</v>
      </c>
      <c r="W21" s="105" t="n">
        <v>2</v>
      </c>
      <c r="X21" s="106" t="n">
        <v>2</v>
      </c>
      <c r="Y21" s="106" t="n">
        <v>1</v>
      </c>
      <c r="Z21" s="105"/>
      <c r="AA21" s="106"/>
      <c r="AB21" s="106"/>
      <c r="AC21" s="105"/>
      <c r="AD21" s="106"/>
      <c r="AE21" s="106"/>
      <c r="AF21" s="105"/>
      <c r="AG21" s="106"/>
      <c r="AH21" s="106"/>
      <c r="AI21" s="105"/>
      <c r="AJ21" s="106"/>
      <c r="AK21" s="106"/>
      <c r="AL21" s="105"/>
      <c r="AM21" s="106"/>
      <c r="AN21" s="106"/>
      <c r="AO21" s="105"/>
      <c r="AP21" s="106"/>
      <c r="AQ21" s="106"/>
      <c r="AR21" s="105"/>
      <c r="AS21" s="106"/>
      <c r="AT21" s="106"/>
      <c r="AU21" s="105"/>
      <c r="AV21" s="106"/>
      <c r="AW21" s="106"/>
      <c r="AX21" s="103"/>
      <c r="AY21" s="104"/>
      <c r="AZ21" s="104"/>
      <c r="BA21" s="104"/>
      <c r="BB21" s="104"/>
    </row>
    <row r="22" customFormat="false" ht="19.5" hidden="false" customHeight="true" outlineLevel="0" collapsed="false">
      <c r="A22" s="112"/>
      <c r="B22" s="109" t="n">
        <v>4</v>
      </c>
      <c r="C22" s="110" t="n">
        <v>0</v>
      </c>
      <c r="D22" s="110"/>
      <c r="E22" s="109" t="n">
        <v>5</v>
      </c>
      <c r="F22" s="110" t="n">
        <v>0</v>
      </c>
      <c r="G22" s="110"/>
      <c r="H22" s="109" t="n">
        <v>3</v>
      </c>
      <c r="I22" s="110" t="n">
        <v>0</v>
      </c>
      <c r="J22" s="110"/>
      <c r="K22" s="109" t="n">
        <v>2</v>
      </c>
      <c r="L22" s="110" t="n">
        <v>0</v>
      </c>
      <c r="M22" s="110"/>
      <c r="N22" s="109" t="n">
        <v>1</v>
      </c>
      <c r="O22" s="110" t="n">
        <v>0</v>
      </c>
      <c r="P22" s="110"/>
      <c r="Q22" s="107"/>
      <c r="R22" s="108"/>
      <c r="S22" s="108"/>
      <c r="T22" s="109" t="n">
        <v>3</v>
      </c>
      <c r="U22" s="110" t="n">
        <v>0</v>
      </c>
      <c r="V22" s="110"/>
      <c r="W22" s="109" t="n">
        <v>4</v>
      </c>
      <c r="X22" s="110" t="n">
        <v>0</v>
      </c>
      <c r="Y22" s="110"/>
      <c r="Z22" s="109"/>
      <c r="AA22" s="110"/>
      <c r="AB22" s="110"/>
      <c r="AC22" s="109"/>
      <c r="AD22" s="110"/>
      <c r="AE22" s="110"/>
      <c r="AF22" s="109"/>
      <c r="AG22" s="110"/>
      <c r="AH22" s="110"/>
      <c r="AI22" s="109"/>
      <c r="AJ22" s="110"/>
      <c r="AK22" s="110"/>
      <c r="AL22" s="109"/>
      <c r="AM22" s="110"/>
      <c r="AN22" s="110"/>
      <c r="AO22" s="109"/>
      <c r="AP22" s="110"/>
      <c r="AQ22" s="110"/>
      <c r="AR22" s="109"/>
      <c r="AS22" s="110"/>
      <c r="AT22" s="110"/>
      <c r="AU22" s="109"/>
      <c r="AV22" s="110"/>
      <c r="AW22" s="110"/>
      <c r="AX22" s="103"/>
      <c r="AY22" s="104"/>
      <c r="AZ22" s="104"/>
      <c r="BA22" s="104"/>
      <c r="BB22" s="104"/>
    </row>
    <row r="23" customFormat="false" ht="19.5" hidden="false" customHeight="true" outlineLevel="0" collapsed="false">
      <c r="A23" s="113" t="s">
        <v>49</v>
      </c>
      <c r="B23" s="101" t="n">
        <v>2</v>
      </c>
      <c r="C23" s="102" t="n">
        <v>4</v>
      </c>
      <c r="D23" s="102" t="n">
        <v>0</v>
      </c>
      <c r="E23" s="101" t="n">
        <v>0</v>
      </c>
      <c r="F23" s="102" t="n">
        <v>4</v>
      </c>
      <c r="G23" s="102" t="n">
        <v>0</v>
      </c>
      <c r="H23" s="101" t="n">
        <v>2</v>
      </c>
      <c r="I23" s="102" t="n">
        <v>3</v>
      </c>
      <c r="J23" s="102" t="n">
        <v>4</v>
      </c>
      <c r="K23" s="101" t="n">
        <v>5</v>
      </c>
      <c r="L23" s="102" t="n">
        <v>4</v>
      </c>
      <c r="M23" s="102" t="n">
        <v>2</v>
      </c>
      <c r="N23" s="101" t="n">
        <v>0</v>
      </c>
      <c r="O23" s="102" t="n">
        <v>2</v>
      </c>
      <c r="P23" s="102" t="n">
        <v>4</v>
      </c>
      <c r="Q23" s="101" t="n">
        <v>0</v>
      </c>
      <c r="R23" s="102" t="n">
        <v>4</v>
      </c>
      <c r="S23" s="102" t="n">
        <v>2</v>
      </c>
      <c r="T23" s="99"/>
      <c r="U23" s="100"/>
      <c r="V23" s="100"/>
      <c r="W23" s="101" t="n">
        <v>4</v>
      </c>
      <c r="X23" s="102" t="n">
        <v>2</v>
      </c>
      <c r="Y23" s="102" t="n">
        <v>4</v>
      </c>
      <c r="Z23" s="101"/>
      <c r="AA23" s="102"/>
      <c r="AB23" s="102"/>
      <c r="AC23" s="101"/>
      <c r="AD23" s="102"/>
      <c r="AE23" s="102"/>
      <c r="AF23" s="101"/>
      <c r="AG23" s="102"/>
      <c r="AH23" s="102"/>
      <c r="AI23" s="101"/>
      <c r="AJ23" s="102"/>
      <c r="AK23" s="102"/>
      <c r="AL23" s="101"/>
      <c r="AM23" s="102"/>
      <c r="AN23" s="102"/>
      <c r="AO23" s="101"/>
      <c r="AP23" s="102"/>
      <c r="AQ23" s="102"/>
      <c r="AR23" s="101"/>
      <c r="AS23" s="102"/>
      <c r="AT23" s="102"/>
      <c r="AU23" s="101"/>
      <c r="AV23" s="102"/>
      <c r="AW23" s="102"/>
      <c r="AX23" s="103" t="str">
        <f aca="false">Punkti!A23</f>
        <v>Liquid Time</v>
      </c>
      <c r="AY23" s="104" t="n">
        <f aca="false">SUM(Punkti!B23:AW23)</f>
        <v>52</v>
      </c>
      <c r="AZ23" s="104" t="n">
        <f aca="false">SUM(Punkti!B24:AW24)</f>
        <v>25.5</v>
      </c>
      <c r="BA23" s="104" t="n">
        <f aca="false">SUM(E25+H25+K25+N25+Q25+T25+W25+C25+B25)</f>
        <v>36.5</v>
      </c>
      <c r="BB23" s="104" t="n">
        <f aca="false">SUM(F25+I25+L25+O25+R25+U25+X25+AA25+AD25+AG25+AJ25+AM25+AP25+AS25+AV25+C25)</f>
        <v>1</v>
      </c>
    </row>
    <row r="24" customFormat="false" ht="19.5" hidden="false" customHeight="true" outlineLevel="0" collapsed="false">
      <c r="A24" s="113"/>
      <c r="B24" s="105" t="n">
        <v>1</v>
      </c>
      <c r="C24" s="106" t="n">
        <v>2</v>
      </c>
      <c r="D24" s="106" t="n">
        <v>0</v>
      </c>
      <c r="E24" s="105" t="n">
        <v>0</v>
      </c>
      <c r="F24" s="106" t="n">
        <v>2</v>
      </c>
      <c r="G24" s="106" t="n">
        <v>0</v>
      </c>
      <c r="H24" s="105" t="n">
        <v>1</v>
      </c>
      <c r="I24" s="106" t="n">
        <v>1.5</v>
      </c>
      <c r="J24" s="106" t="n">
        <v>2</v>
      </c>
      <c r="K24" s="105" t="n">
        <v>2</v>
      </c>
      <c r="L24" s="106" t="n">
        <v>2</v>
      </c>
      <c r="M24" s="106" t="n">
        <v>1</v>
      </c>
      <c r="N24" s="105" t="n">
        <v>0</v>
      </c>
      <c r="O24" s="106" t="n">
        <v>1</v>
      </c>
      <c r="P24" s="106" t="n">
        <v>2</v>
      </c>
      <c r="Q24" s="105" t="n">
        <v>0</v>
      </c>
      <c r="R24" s="106" t="n">
        <v>2</v>
      </c>
      <c r="S24" s="106" t="n">
        <v>1</v>
      </c>
      <c r="T24" s="105"/>
      <c r="U24" s="106"/>
      <c r="V24" s="106"/>
      <c r="W24" s="105" t="n">
        <v>2</v>
      </c>
      <c r="X24" s="106" t="n">
        <v>1</v>
      </c>
      <c r="Y24" s="106" t="n">
        <v>2</v>
      </c>
      <c r="Z24" s="105"/>
      <c r="AA24" s="106"/>
      <c r="AB24" s="106"/>
      <c r="AC24" s="105"/>
      <c r="AD24" s="106"/>
      <c r="AE24" s="106"/>
      <c r="AF24" s="105"/>
      <c r="AG24" s="106"/>
      <c r="AH24" s="106"/>
      <c r="AI24" s="105"/>
      <c r="AJ24" s="106"/>
      <c r="AK24" s="106"/>
      <c r="AL24" s="105"/>
      <c r="AM24" s="106"/>
      <c r="AN24" s="106"/>
      <c r="AO24" s="105"/>
      <c r="AP24" s="106"/>
      <c r="AQ24" s="106"/>
      <c r="AR24" s="105"/>
      <c r="AS24" s="106"/>
      <c r="AT24" s="106"/>
      <c r="AU24" s="105"/>
      <c r="AV24" s="106"/>
      <c r="AW24" s="106"/>
      <c r="AX24" s="103"/>
      <c r="AY24" s="104"/>
      <c r="AZ24" s="104"/>
      <c r="BA24" s="104"/>
      <c r="BB24" s="104"/>
    </row>
    <row r="25" customFormat="false" ht="19.5" hidden="false" customHeight="true" outlineLevel="0" collapsed="false">
      <c r="A25" s="113"/>
      <c r="B25" s="109" t="n">
        <v>6</v>
      </c>
      <c r="C25" s="110" t="n">
        <v>0</v>
      </c>
      <c r="D25" s="110"/>
      <c r="E25" s="109" t="n">
        <v>7</v>
      </c>
      <c r="F25" s="110" t="n">
        <v>0</v>
      </c>
      <c r="G25" s="110"/>
      <c r="H25" s="109" t="n">
        <v>4.5</v>
      </c>
      <c r="I25" s="110" t="n">
        <v>0</v>
      </c>
      <c r="J25" s="110"/>
      <c r="K25" s="109" t="n">
        <v>3</v>
      </c>
      <c r="L25" s="110" t="n">
        <v>1</v>
      </c>
      <c r="M25" s="110"/>
      <c r="N25" s="109" t="n">
        <v>6</v>
      </c>
      <c r="O25" s="110" t="n">
        <v>0</v>
      </c>
      <c r="P25" s="110"/>
      <c r="Q25" s="109" t="n">
        <v>6</v>
      </c>
      <c r="R25" s="110" t="n">
        <v>0</v>
      </c>
      <c r="S25" s="110"/>
      <c r="T25" s="107"/>
      <c r="U25" s="108"/>
      <c r="V25" s="108"/>
      <c r="W25" s="109" t="n">
        <v>4</v>
      </c>
      <c r="X25" s="110" t="n">
        <v>0</v>
      </c>
      <c r="Y25" s="110"/>
      <c r="Z25" s="109"/>
      <c r="AA25" s="110"/>
      <c r="AB25" s="110"/>
      <c r="AC25" s="109"/>
      <c r="AD25" s="110"/>
      <c r="AE25" s="110"/>
      <c r="AF25" s="109"/>
      <c r="AG25" s="110"/>
      <c r="AH25" s="110"/>
      <c r="AI25" s="109"/>
      <c r="AJ25" s="110"/>
      <c r="AK25" s="110"/>
      <c r="AL25" s="109"/>
      <c r="AM25" s="110"/>
      <c r="AN25" s="110"/>
      <c r="AO25" s="109"/>
      <c r="AP25" s="110"/>
      <c r="AQ25" s="110"/>
      <c r="AR25" s="109"/>
      <c r="AS25" s="110"/>
      <c r="AT25" s="110"/>
      <c r="AU25" s="109"/>
      <c r="AV25" s="110"/>
      <c r="AW25" s="110"/>
      <c r="AX25" s="103"/>
      <c r="AY25" s="104"/>
      <c r="AZ25" s="104"/>
      <c r="BA25" s="104"/>
      <c r="BB25" s="104"/>
    </row>
    <row r="26" customFormat="false" ht="19.5" hidden="false" customHeight="true" outlineLevel="0" collapsed="false">
      <c r="A26" s="113" t="s">
        <v>50</v>
      </c>
      <c r="B26" s="101" t="n">
        <v>2</v>
      </c>
      <c r="C26" s="102" t="n">
        <v>2</v>
      </c>
      <c r="D26" s="102" t="n">
        <v>2</v>
      </c>
      <c r="E26" s="101" t="n">
        <v>0</v>
      </c>
      <c r="F26" s="102" t="n">
        <v>0</v>
      </c>
      <c r="G26" s="102" t="n">
        <v>2</v>
      </c>
      <c r="H26" s="101" t="n">
        <v>4</v>
      </c>
      <c r="I26" s="102" t="n">
        <v>2</v>
      </c>
      <c r="J26" s="102" t="n">
        <v>4</v>
      </c>
      <c r="K26" s="101" t="n">
        <v>0</v>
      </c>
      <c r="L26" s="102" t="n">
        <v>4</v>
      </c>
      <c r="M26" s="102" t="n">
        <v>2</v>
      </c>
      <c r="N26" s="101" t="n">
        <v>6</v>
      </c>
      <c r="O26" s="102" t="n">
        <v>2</v>
      </c>
      <c r="P26" s="102" t="n">
        <v>2</v>
      </c>
      <c r="Q26" s="101" t="n">
        <v>2</v>
      </c>
      <c r="R26" s="102" t="n">
        <v>2</v>
      </c>
      <c r="S26" s="102" t="n">
        <v>4</v>
      </c>
      <c r="T26" s="101" t="n">
        <v>2</v>
      </c>
      <c r="U26" s="102" t="n">
        <v>4</v>
      </c>
      <c r="V26" s="102" t="n">
        <v>2</v>
      </c>
      <c r="W26" s="99"/>
      <c r="X26" s="100"/>
      <c r="Y26" s="100"/>
      <c r="Z26" s="101"/>
      <c r="AA26" s="102"/>
      <c r="AB26" s="102"/>
      <c r="AC26" s="101"/>
      <c r="AD26" s="102"/>
      <c r="AE26" s="102"/>
      <c r="AF26" s="101"/>
      <c r="AG26" s="102"/>
      <c r="AH26" s="102"/>
      <c r="AI26" s="101"/>
      <c r="AJ26" s="102"/>
      <c r="AK26" s="102"/>
      <c r="AL26" s="101"/>
      <c r="AM26" s="102"/>
      <c r="AN26" s="102"/>
      <c r="AO26" s="101"/>
      <c r="AP26" s="102"/>
      <c r="AQ26" s="102"/>
      <c r="AR26" s="101"/>
      <c r="AS26" s="102"/>
      <c r="AT26" s="102"/>
      <c r="AU26" s="101"/>
      <c r="AV26" s="102"/>
      <c r="AW26" s="102"/>
      <c r="AX26" s="103" t="str">
        <f aca="false">Punkti!A26</f>
        <v>Returned</v>
      </c>
      <c r="AY26" s="104" t="n">
        <f aca="false">SUM(Punkti!B26:AW26)</f>
        <v>50</v>
      </c>
      <c r="AZ26" s="104" t="n">
        <f aca="false">SUM(Punkti!B27:AW27)</f>
        <v>25</v>
      </c>
      <c r="BA26" s="104" t="n">
        <f aca="false">SUM(E28+H28+K28+N28+Q28+T28+W28+C28+B28)</f>
        <v>38</v>
      </c>
      <c r="BB26" s="104" t="n">
        <f aca="false">SUM(F28+I28+L28+O28+R28+U28+X28+AA28+AD28+AG28+AJ28+AM28+AP28+AS28+AV28+C28)</f>
        <v>0</v>
      </c>
    </row>
    <row r="27" customFormat="false" ht="19.5" hidden="false" customHeight="true" outlineLevel="0" collapsed="false">
      <c r="A27" s="113"/>
      <c r="B27" s="105" t="n">
        <v>1</v>
      </c>
      <c r="C27" s="106" t="n">
        <v>1</v>
      </c>
      <c r="D27" s="106" t="n">
        <v>1</v>
      </c>
      <c r="E27" s="105" t="n">
        <v>0</v>
      </c>
      <c r="F27" s="106" t="n">
        <v>0</v>
      </c>
      <c r="G27" s="106" t="n">
        <v>1</v>
      </c>
      <c r="H27" s="105" t="n">
        <v>2</v>
      </c>
      <c r="I27" s="106" t="n">
        <v>1</v>
      </c>
      <c r="J27" s="106" t="n">
        <v>2</v>
      </c>
      <c r="K27" s="105" t="n">
        <v>0</v>
      </c>
      <c r="L27" s="106" t="n">
        <v>2</v>
      </c>
      <c r="M27" s="106" t="n">
        <v>1</v>
      </c>
      <c r="N27" s="105" t="n">
        <v>3</v>
      </c>
      <c r="O27" s="106" t="n">
        <v>1</v>
      </c>
      <c r="P27" s="106" t="n">
        <v>1</v>
      </c>
      <c r="Q27" s="105" t="n">
        <v>1</v>
      </c>
      <c r="R27" s="106" t="n">
        <v>1</v>
      </c>
      <c r="S27" s="106" t="n">
        <v>2</v>
      </c>
      <c r="T27" s="105" t="n">
        <v>1</v>
      </c>
      <c r="U27" s="106" t="n">
        <v>2</v>
      </c>
      <c r="V27" s="106" t="n">
        <v>1</v>
      </c>
      <c r="W27" s="105"/>
      <c r="X27" s="106"/>
      <c r="Y27" s="106"/>
      <c r="Z27" s="105"/>
      <c r="AA27" s="106"/>
      <c r="AB27" s="106"/>
      <c r="AC27" s="105"/>
      <c r="AD27" s="106"/>
      <c r="AE27" s="106"/>
      <c r="AF27" s="105"/>
      <c r="AG27" s="106"/>
      <c r="AH27" s="106"/>
      <c r="AI27" s="105"/>
      <c r="AJ27" s="106"/>
      <c r="AK27" s="106"/>
      <c r="AL27" s="105"/>
      <c r="AM27" s="106"/>
      <c r="AN27" s="106"/>
      <c r="AO27" s="105"/>
      <c r="AP27" s="106"/>
      <c r="AQ27" s="106"/>
      <c r="AR27" s="105"/>
      <c r="AS27" s="106"/>
      <c r="AT27" s="106"/>
      <c r="AU27" s="105"/>
      <c r="AV27" s="106"/>
      <c r="AW27" s="106"/>
      <c r="AX27" s="103"/>
      <c r="AY27" s="104"/>
      <c r="AZ27" s="104"/>
      <c r="BA27" s="104"/>
      <c r="BB27" s="104"/>
    </row>
    <row r="28" customFormat="false" ht="19.5" hidden="false" customHeight="true" outlineLevel="0" collapsed="false">
      <c r="A28" s="113"/>
      <c r="B28" s="109" t="n">
        <v>6</v>
      </c>
      <c r="C28" s="110" t="n">
        <v>0</v>
      </c>
      <c r="D28" s="110"/>
      <c r="E28" s="109" t="n">
        <v>8</v>
      </c>
      <c r="F28" s="110" t="n">
        <v>0</v>
      </c>
      <c r="G28" s="110"/>
      <c r="H28" s="109" t="n">
        <v>4</v>
      </c>
      <c r="I28" s="110" t="n">
        <v>0</v>
      </c>
      <c r="J28" s="110"/>
      <c r="K28" s="109" t="n">
        <v>6</v>
      </c>
      <c r="L28" s="110" t="n">
        <v>0</v>
      </c>
      <c r="M28" s="110"/>
      <c r="N28" s="109" t="n">
        <v>4</v>
      </c>
      <c r="O28" s="110" t="n">
        <v>0</v>
      </c>
      <c r="P28" s="110"/>
      <c r="Q28" s="109" t="n">
        <v>5</v>
      </c>
      <c r="R28" s="110" t="n">
        <v>0</v>
      </c>
      <c r="S28" s="110"/>
      <c r="T28" s="109" t="n">
        <v>5</v>
      </c>
      <c r="U28" s="110" t="n">
        <v>0</v>
      </c>
      <c r="V28" s="110"/>
      <c r="W28" s="107"/>
      <c r="X28" s="108"/>
      <c r="Y28" s="108"/>
      <c r="Z28" s="109"/>
      <c r="AA28" s="110"/>
      <c r="AB28" s="110"/>
      <c r="AC28" s="109"/>
      <c r="AD28" s="110"/>
      <c r="AE28" s="110"/>
      <c r="AF28" s="109"/>
      <c r="AG28" s="110"/>
      <c r="AH28" s="110"/>
      <c r="AI28" s="109"/>
      <c r="AJ28" s="110"/>
      <c r="AK28" s="110"/>
      <c r="AL28" s="109"/>
      <c r="AM28" s="110"/>
      <c r="AN28" s="110"/>
      <c r="AO28" s="109"/>
      <c r="AP28" s="110"/>
      <c r="AQ28" s="110"/>
      <c r="AR28" s="109"/>
      <c r="AS28" s="110"/>
      <c r="AT28" s="110"/>
      <c r="AU28" s="109"/>
      <c r="AV28" s="110"/>
      <c r="AW28" s="110"/>
      <c r="AX28" s="103"/>
      <c r="AY28" s="104"/>
      <c r="AZ28" s="104"/>
      <c r="BA28" s="104"/>
      <c r="BB28" s="104"/>
    </row>
    <row r="29" customFormat="false" ht="19.5" hidden="false" customHeight="true" outlineLevel="0" collapsed="false">
      <c r="A29" s="114" t="s">
        <v>51</v>
      </c>
      <c r="B29" s="115"/>
      <c r="C29" s="116"/>
      <c r="D29" s="116"/>
      <c r="E29" s="115"/>
      <c r="F29" s="116"/>
      <c r="G29" s="116"/>
      <c r="H29" s="115"/>
      <c r="I29" s="116"/>
      <c r="J29" s="116"/>
      <c r="K29" s="115"/>
      <c r="L29" s="116"/>
      <c r="M29" s="116"/>
      <c r="N29" s="115"/>
      <c r="O29" s="116"/>
      <c r="P29" s="116"/>
      <c r="Q29" s="115"/>
      <c r="R29" s="116"/>
      <c r="S29" s="116"/>
      <c r="T29" s="115"/>
      <c r="U29" s="116"/>
      <c r="V29" s="116"/>
      <c r="W29" s="115"/>
      <c r="X29" s="116"/>
      <c r="Y29" s="116"/>
      <c r="Z29" s="117"/>
      <c r="AA29" s="118"/>
      <c r="AB29" s="118"/>
      <c r="AC29" s="115" t="n">
        <v>4</v>
      </c>
      <c r="AD29" s="116" t="n">
        <v>2</v>
      </c>
      <c r="AE29" s="116" t="n">
        <v>3</v>
      </c>
      <c r="AF29" s="115" t="n">
        <v>4</v>
      </c>
      <c r="AG29" s="116" t="n">
        <v>4</v>
      </c>
      <c r="AH29" s="116" t="n">
        <v>6</v>
      </c>
      <c r="AI29" s="115" t="n">
        <v>6</v>
      </c>
      <c r="AJ29" s="116" t="n">
        <v>6</v>
      </c>
      <c r="AK29" s="116" t="n">
        <v>6</v>
      </c>
      <c r="AL29" s="115" t="n">
        <v>2</v>
      </c>
      <c r="AM29" s="116" t="n">
        <v>0</v>
      </c>
      <c r="AN29" s="116" t="n">
        <v>4</v>
      </c>
      <c r="AO29" s="115" t="n">
        <v>6</v>
      </c>
      <c r="AP29" s="116" t="n">
        <v>2</v>
      </c>
      <c r="AQ29" s="116" t="n">
        <v>4</v>
      </c>
      <c r="AR29" s="115" t="n">
        <v>0</v>
      </c>
      <c r="AS29" s="116" t="n">
        <v>2</v>
      </c>
      <c r="AT29" s="116" t="n">
        <v>2</v>
      </c>
      <c r="AU29" s="115" t="n">
        <v>6</v>
      </c>
      <c r="AV29" s="116" t="n">
        <v>6</v>
      </c>
      <c r="AW29" s="116" t="n">
        <v>2</v>
      </c>
      <c r="AX29" s="119" t="str">
        <f aca="false">Punkti!A29</f>
        <v>SIB</v>
      </c>
      <c r="AY29" s="120" t="n">
        <f aca="false">SUM(Punkti!B29:AW29)</f>
        <v>77</v>
      </c>
      <c r="AZ29" s="120" t="n">
        <f aca="false">SUM(Punkti!B30:AW30)</f>
        <v>38</v>
      </c>
      <c r="BA29" s="120" t="n">
        <f aca="false">SUM(E31+H31+K31+N31+Q31+T31+W31+C31+B31+AC31+AF31+AI31+AL31+AO31+AR31+AU31+Z31)</f>
        <v>24</v>
      </c>
      <c r="BB29" s="120" t="n">
        <f aca="false">SUM(F31+I31+L31+O31+R31+U31+X31+AA31+AD31+AG31+AJ31+AM31+AP31+AS31+AV31+C31)</f>
        <v>1</v>
      </c>
    </row>
    <row r="30" customFormat="false" ht="19.5" hidden="false" customHeight="true" outlineLevel="0" collapsed="false">
      <c r="A30" s="114"/>
      <c r="B30" s="121"/>
      <c r="C30" s="122"/>
      <c r="D30" s="122"/>
      <c r="E30" s="121"/>
      <c r="F30" s="122"/>
      <c r="G30" s="122"/>
      <c r="H30" s="121"/>
      <c r="I30" s="122"/>
      <c r="J30" s="122"/>
      <c r="K30" s="121"/>
      <c r="L30" s="122"/>
      <c r="M30" s="122"/>
      <c r="N30" s="121"/>
      <c r="O30" s="122"/>
      <c r="P30" s="122"/>
      <c r="Q30" s="121"/>
      <c r="R30" s="122"/>
      <c r="S30" s="122"/>
      <c r="T30" s="121"/>
      <c r="U30" s="122"/>
      <c r="V30" s="122"/>
      <c r="W30" s="121"/>
      <c r="X30" s="122"/>
      <c r="Y30" s="122"/>
      <c r="Z30" s="121"/>
      <c r="AA30" s="122"/>
      <c r="AB30" s="122"/>
      <c r="AC30" s="121" t="n">
        <v>2</v>
      </c>
      <c r="AD30" s="122" t="n">
        <v>1</v>
      </c>
      <c r="AE30" s="122" t="n">
        <v>1</v>
      </c>
      <c r="AF30" s="121" t="n">
        <v>2</v>
      </c>
      <c r="AG30" s="122" t="n">
        <v>2</v>
      </c>
      <c r="AH30" s="122" t="n">
        <v>3</v>
      </c>
      <c r="AI30" s="121" t="n">
        <v>3</v>
      </c>
      <c r="AJ30" s="122" t="n">
        <v>3</v>
      </c>
      <c r="AK30" s="122" t="n">
        <v>3</v>
      </c>
      <c r="AL30" s="121" t="n">
        <v>1</v>
      </c>
      <c r="AM30" s="122" t="n">
        <v>0</v>
      </c>
      <c r="AN30" s="122" t="n">
        <v>2</v>
      </c>
      <c r="AO30" s="121" t="n">
        <v>3</v>
      </c>
      <c r="AP30" s="122" t="n">
        <v>1</v>
      </c>
      <c r="AQ30" s="122" t="n">
        <v>2</v>
      </c>
      <c r="AR30" s="121" t="n">
        <v>0</v>
      </c>
      <c r="AS30" s="122" t="n">
        <v>1</v>
      </c>
      <c r="AT30" s="122" t="n">
        <v>1</v>
      </c>
      <c r="AU30" s="121" t="n">
        <v>3</v>
      </c>
      <c r="AV30" s="122" t="n">
        <v>3</v>
      </c>
      <c r="AW30" s="122" t="n">
        <v>1</v>
      </c>
      <c r="AX30" s="119"/>
      <c r="AY30" s="120"/>
      <c r="AZ30" s="120"/>
      <c r="BA30" s="120"/>
      <c r="BB30" s="120"/>
    </row>
    <row r="31" customFormat="false" ht="19.5" hidden="false" customHeight="true" outlineLevel="0" collapsed="false">
      <c r="A31" s="114"/>
      <c r="B31" s="123"/>
      <c r="C31" s="124"/>
      <c r="D31" s="124"/>
      <c r="E31" s="123"/>
      <c r="F31" s="124"/>
      <c r="G31" s="124"/>
      <c r="H31" s="123"/>
      <c r="I31" s="124"/>
      <c r="J31" s="124"/>
      <c r="K31" s="123"/>
      <c r="L31" s="124"/>
      <c r="M31" s="124"/>
      <c r="N31" s="123"/>
      <c r="O31" s="124"/>
      <c r="P31" s="124"/>
      <c r="Q31" s="123"/>
      <c r="R31" s="124"/>
      <c r="S31" s="124"/>
      <c r="T31" s="123"/>
      <c r="U31" s="124"/>
      <c r="V31" s="124"/>
      <c r="W31" s="123"/>
      <c r="X31" s="124"/>
      <c r="Y31" s="124"/>
      <c r="Z31" s="125"/>
      <c r="AA31" s="126"/>
      <c r="AB31" s="126"/>
      <c r="AC31" s="123" t="n">
        <v>4</v>
      </c>
      <c r="AD31" s="124" t="n">
        <v>1</v>
      </c>
      <c r="AE31" s="124"/>
      <c r="AF31" s="123" t="n">
        <v>2</v>
      </c>
      <c r="AG31" s="124" t="n">
        <v>0</v>
      </c>
      <c r="AH31" s="124"/>
      <c r="AI31" s="123" t="n">
        <v>0</v>
      </c>
      <c r="AJ31" s="124" t="n">
        <v>0</v>
      </c>
      <c r="AK31" s="124"/>
      <c r="AL31" s="123" t="n">
        <v>6</v>
      </c>
      <c r="AM31" s="124" t="n">
        <v>0</v>
      </c>
      <c r="AN31" s="124"/>
      <c r="AO31" s="123" t="n">
        <v>3</v>
      </c>
      <c r="AP31" s="124" t="n">
        <v>0</v>
      </c>
      <c r="AQ31" s="124"/>
      <c r="AR31" s="123" t="n">
        <v>7</v>
      </c>
      <c r="AS31" s="124" t="n">
        <v>0</v>
      </c>
      <c r="AT31" s="124"/>
      <c r="AU31" s="123" t="n">
        <v>2</v>
      </c>
      <c r="AV31" s="124" t="n">
        <v>0</v>
      </c>
      <c r="AW31" s="124"/>
      <c r="AX31" s="119"/>
      <c r="AY31" s="120"/>
      <c r="AZ31" s="120"/>
      <c r="BA31" s="120"/>
      <c r="BB31" s="120"/>
    </row>
    <row r="32" customFormat="false" ht="19.5" hidden="false" customHeight="true" outlineLevel="0" collapsed="false">
      <c r="A32" s="114" t="s">
        <v>52</v>
      </c>
      <c r="B32" s="115"/>
      <c r="C32" s="116"/>
      <c r="D32" s="116"/>
      <c r="E32" s="115"/>
      <c r="F32" s="116"/>
      <c r="G32" s="116"/>
      <c r="H32" s="115"/>
      <c r="I32" s="116"/>
      <c r="J32" s="116"/>
      <c r="K32" s="115"/>
      <c r="L32" s="116"/>
      <c r="M32" s="116"/>
      <c r="N32" s="115"/>
      <c r="O32" s="116"/>
      <c r="P32" s="116"/>
      <c r="Q32" s="115"/>
      <c r="R32" s="116"/>
      <c r="S32" s="116"/>
      <c r="T32" s="115"/>
      <c r="U32" s="116"/>
      <c r="V32" s="116"/>
      <c r="W32" s="115"/>
      <c r="X32" s="116"/>
      <c r="Y32" s="116"/>
      <c r="Z32" s="115" t="n">
        <v>2</v>
      </c>
      <c r="AA32" s="116" t="n">
        <v>4</v>
      </c>
      <c r="AB32" s="116" t="n">
        <v>3</v>
      </c>
      <c r="AC32" s="117"/>
      <c r="AD32" s="118"/>
      <c r="AE32" s="118"/>
      <c r="AF32" s="115" t="n">
        <v>2</v>
      </c>
      <c r="AG32" s="116" t="n">
        <v>2</v>
      </c>
      <c r="AH32" s="116" t="n">
        <v>0</v>
      </c>
      <c r="AI32" s="115" t="n">
        <v>2</v>
      </c>
      <c r="AJ32" s="116" t="n">
        <v>2</v>
      </c>
      <c r="AK32" s="116" t="n">
        <v>2</v>
      </c>
      <c r="AL32" s="115" t="n">
        <v>2</v>
      </c>
      <c r="AM32" s="116" t="n">
        <v>4</v>
      </c>
      <c r="AN32" s="116" t="n">
        <v>4</v>
      </c>
      <c r="AO32" s="115" t="n">
        <v>4</v>
      </c>
      <c r="AP32" s="116" t="n">
        <v>2</v>
      </c>
      <c r="AQ32" s="116" t="n">
        <v>4</v>
      </c>
      <c r="AR32" s="115" t="n">
        <v>2</v>
      </c>
      <c r="AS32" s="116" t="n">
        <v>0</v>
      </c>
      <c r="AT32" s="116" t="n">
        <v>2</v>
      </c>
      <c r="AU32" s="115" t="n">
        <v>0</v>
      </c>
      <c r="AV32" s="116" t="n">
        <v>4</v>
      </c>
      <c r="AW32" s="116" t="n">
        <v>2</v>
      </c>
      <c r="AX32" s="119" t="str">
        <f aca="false">Punkti!A32</f>
        <v>CAPAROL</v>
      </c>
      <c r="AY32" s="120" t="n">
        <f aca="false">SUM(Punkti!B32:AW32)</f>
        <v>49</v>
      </c>
      <c r="AZ32" s="120" t="n">
        <f aca="false">SUM(Punkti!B33:AW33)</f>
        <v>24</v>
      </c>
      <c r="BA32" s="120" t="n">
        <f aca="false">SUM(E34+H34+K34+N34+Q34+T34+W34+C34+B34+AC34+AF34+AI34+AL34+AO34+AR34+AU34+Z34)</f>
        <v>38</v>
      </c>
      <c r="BB32" s="120" t="n">
        <f aca="false">SUM(F34+I34+L34+O34+R34+U34+X34+AA34+AD34+AG34+AJ34+AM34+AP34+AS34+AV34+C34)</f>
        <v>1</v>
      </c>
    </row>
    <row r="33" customFormat="false" ht="19.5" hidden="false" customHeight="true" outlineLevel="0" collapsed="false">
      <c r="A33" s="114"/>
      <c r="B33" s="121"/>
      <c r="C33" s="122"/>
      <c r="D33" s="122"/>
      <c r="E33" s="121"/>
      <c r="F33" s="122"/>
      <c r="G33" s="122"/>
      <c r="H33" s="121"/>
      <c r="I33" s="122"/>
      <c r="J33" s="122"/>
      <c r="K33" s="121"/>
      <c r="L33" s="122"/>
      <c r="M33" s="122"/>
      <c r="N33" s="121"/>
      <c r="O33" s="122"/>
      <c r="P33" s="122"/>
      <c r="Q33" s="121"/>
      <c r="R33" s="122"/>
      <c r="S33" s="122"/>
      <c r="T33" s="121"/>
      <c r="U33" s="122"/>
      <c r="V33" s="122"/>
      <c r="W33" s="121"/>
      <c r="X33" s="122"/>
      <c r="Y33" s="122"/>
      <c r="Z33" s="121" t="n">
        <v>1</v>
      </c>
      <c r="AA33" s="122" t="n">
        <v>2</v>
      </c>
      <c r="AB33" s="122" t="n">
        <v>1</v>
      </c>
      <c r="AC33" s="121"/>
      <c r="AD33" s="122"/>
      <c r="AE33" s="122"/>
      <c r="AF33" s="121" t="n">
        <v>1</v>
      </c>
      <c r="AG33" s="122" t="n">
        <v>1</v>
      </c>
      <c r="AH33" s="122" t="n">
        <v>0</v>
      </c>
      <c r="AI33" s="121" t="n">
        <v>1</v>
      </c>
      <c r="AJ33" s="122" t="n">
        <v>1</v>
      </c>
      <c r="AK33" s="122" t="n">
        <v>1</v>
      </c>
      <c r="AL33" s="121" t="n">
        <v>1</v>
      </c>
      <c r="AM33" s="122" t="n">
        <v>2</v>
      </c>
      <c r="AN33" s="122" t="n">
        <v>2</v>
      </c>
      <c r="AO33" s="121" t="n">
        <v>2</v>
      </c>
      <c r="AP33" s="122" t="n">
        <v>1</v>
      </c>
      <c r="AQ33" s="122" t="n">
        <v>2</v>
      </c>
      <c r="AR33" s="121" t="n">
        <v>1</v>
      </c>
      <c r="AS33" s="122" t="n">
        <v>0</v>
      </c>
      <c r="AT33" s="122" t="n">
        <v>1</v>
      </c>
      <c r="AU33" s="121" t="n">
        <v>0</v>
      </c>
      <c r="AV33" s="122" t="n">
        <v>2</v>
      </c>
      <c r="AW33" s="122" t="n">
        <v>1</v>
      </c>
      <c r="AX33" s="119"/>
      <c r="AY33" s="120"/>
      <c r="AZ33" s="120"/>
      <c r="BA33" s="120"/>
      <c r="BB33" s="120"/>
    </row>
    <row r="34" customFormat="false" ht="19.5" hidden="false" customHeight="true" outlineLevel="0" collapsed="false">
      <c r="A34" s="114"/>
      <c r="B34" s="123"/>
      <c r="C34" s="124"/>
      <c r="D34" s="124"/>
      <c r="E34" s="123"/>
      <c r="F34" s="124"/>
      <c r="G34" s="124"/>
      <c r="H34" s="123"/>
      <c r="I34" s="124"/>
      <c r="J34" s="124"/>
      <c r="K34" s="123"/>
      <c r="L34" s="124"/>
      <c r="M34" s="124"/>
      <c r="N34" s="123"/>
      <c r="O34" s="124"/>
      <c r="P34" s="124"/>
      <c r="Q34" s="123"/>
      <c r="R34" s="124"/>
      <c r="S34" s="124"/>
      <c r="T34" s="123"/>
      <c r="U34" s="124"/>
      <c r="V34" s="124"/>
      <c r="W34" s="123"/>
      <c r="X34" s="124"/>
      <c r="Y34" s="124"/>
      <c r="Z34" s="123" t="n">
        <v>4</v>
      </c>
      <c r="AA34" s="124" t="n">
        <v>1</v>
      </c>
      <c r="AB34" s="124"/>
      <c r="AC34" s="125"/>
      <c r="AD34" s="126"/>
      <c r="AE34" s="126"/>
      <c r="AF34" s="123" t="n">
        <v>7</v>
      </c>
      <c r="AG34" s="124" t="n">
        <v>0</v>
      </c>
      <c r="AH34" s="124"/>
      <c r="AI34" s="123" t="n">
        <v>6</v>
      </c>
      <c r="AJ34" s="124" t="n">
        <v>0</v>
      </c>
      <c r="AK34" s="124"/>
      <c r="AL34" s="123" t="n">
        <v>4</v>
      </c>
      <c r="AM34" s="124" t="n">
        <v>0</v>
      </c>
      <c r="AN34" s="124"/>
      <c r="AO34" s="123" t="n">
        <v>4</v>
      </c>
      <c r="AP34" s="124" t="n">
        <v>0</v>
      </c>
      <c r="AQ34" s="124"/>
      <c r="AR34" s="123" t="n">
        <v>7</v>
      </c>
      <c r="AS34" s="124" t="n">
        <v>0</v>
      </c>
      <c r="AT34" s="124"/>
      <c r="AU34" s="123" t="n">
        <v>6</v>
      </c>
      <c r="AV34" s="124" t="n">
        <v>0</v>
      </c>
      <c r="AW34" s="124"/>
      <c r="AX34" s="119"/>
      <c r="AY34" s="120"/>
      <c r="AZ34" s="120"/>
      <c r="BA34" s="120"/>
      <c r="BB34" s="120"/>
    </row>
    <row r="35" customFormat="false" ht="19.5" hidden="false" customHeight="true" outlineLevel="0" collapsed="false">
      <c r="A35" s="114" t="s">
        <v>53</v>
      </c>
      <c r="B35" s="115"/>
      <c r="C35" s="116"/>
      <c r="D35" s="116"/>
      <c r="E35" s="115"/>
      <c r="F35" s="116"/>
      <c r="G35" s="116"/>
      <c r="H35" s="115"/>
      <c r="I35" s="116"/>
      <c r="J35" s="116"/>
      <c r="K35" s="115"/>
      <c r="L35" s="116"/>
      <c r="M35" s="116"/>
      <c r="N35" s="115"/>
      <c r="O35" s="116"/>
      <c r="P35" s="116"/>
      <c r="Q35" s="115"/>
      <c r="R35" s="116"/>
      <c r="S35" s="116"/>
      <c r="T35" s="115"/>
      <c r="U35" s="116"/>
      <c r="V35" s="116"/>
      <c r="W35" s="115"/>
      <c r="X35" s="116"/>
      <c r="Y35" s="116"/>
      <c r="Z35" s="115" t="n">
        <v>2</v>
      </c>
      <c r="AA35" s="116" t="n">
        <v>2</v>
      </c>
      <c r="AB35" s="116" t="n">
        <v>0</v>
      </c>
      <c r="AC35" s="115" t="n">
        <v>4</v>
      </c>
      <c r="AD35" s="116" t="n">
        <v>4</v>
      </c>
      <c r="AE35" s="116" t="n">
        <v>6</v>
      </c>
      <c r="AF35" s="117"/>
      <c r="AG35" s="118"/>
      <c r="AH35" s="118"/>
      <c r="AI35" s="115" t="n">
        <v>6</v>
      </c>
      <c r="AJ35" s="116" t="n">
        <v>6</v>
      </c>
      <c r="AK35" s="116" t="n">
        <v>6</v>
      </c>
      <c r="AL35" s="115" t="n">
        <v>0</v>
      </c>
      <c r="AM35" s="116" t="n">
        <v>4</v>
      </c>
      <c r="AN35" s="116" t="n">
        <v>2</v>
      </c>
      <c r="AO35" s="115" t="n">
        <v>4</v>
      </c>
      <c r="AP35" s="116" t="n">
        <v>2</v>
      </c>
      <c r="AQ35" s="116" t="n">
        <v>4</v>
      </c>
      <c r="AR35" s="115" t="n">
        <v>4</v>
      </c>
      <c r="AS35" s="116" t="n">
        <v>4</v>
      </c>
      <c r="AT35" s="116" t="n">
        <v>4</v>
      </c>
      <c r="AU35" s="115" t="n">
        <v>2</v>
      </c>
      <c r="AV35" s="116" t="n">
        <v>0</v>
      </c>
      <c r="AW35" s="116" t="n">
        <v>0</v>
      </c>
      <c r="AX35" s="119" t="str">
        <f aca="false">Punkti!A35</f>
        <v>Sun Ball</v>
      </c>
      <c r="AY35" s="120" t="n">
        <f aca="false">SUM(Punkti!B35:AW35)</f>
        <v>66</v>
      </c>
      <c r="AZ35" s="120" t="n">
        <f aca="false">SUM(Punkti!B36:AW36)</f>
        <v>33</v>
      </c>
      <c r="BA35" s="120" t="n">
        <f aca="false">SUM(E37+H37+K37+N37+Q37+T37+W37+C37+B37+AC37+AF37+AI37+AL37+AO37+AR37+AU37+Z37)</f>
        <v>30</v>
      </c>
      <c r="BB35" s="120" t="n">
        <f aca="false">SUM(F37+I37+L37+O37+R37+U37+X37+AA37+AD37+AG37+AJ37+AM37+AP37+AS37+AV37+C37)</f>
        <v>0</v>
      </c>
    </row>
    <row r="36" customFormat="false" ht="19.5" hidden="false" customHeight="true" outlineLevel="0" collapsed="false">
      <c r="A36" s="114"/>
      <c r="B36" s="121"/>
      <c r="C36" s="122"/>
      <c r="D36" s="122"/>
      <c r="E36" s="121"/>
      <c r="F36" s="122"/>
      <c r="G36" s="122"/>
      <c r="H36" s="121"/>
      <c r="I36" s="122"/>
      <c r="J36" s="122"/>
      <c r="K36" s="121"/>
      <c r="L36" s="122"/>
      <c r="M36" s="122"/>
      <c r="N36" s="121"/>
      <c r="O36" s="122"/>
      <c r="P36" s="122"/>
      <c r="Q36" s="121"/>
      <c r="R36" s="122"/>
      <c r="S36" s="122"/>
      <c r="T36" s="121"/>
      <c r="U36" s="122"/>
      <c r="V36" s="122"/>
      <c r="W36" s="121"/>
      <c r="X36" s="122"/>
      <c r="Y36" s="122"/>
      <c r="Z36" s="121" t="n">
        <v>1</v>
      </c>
      <c r="AA36" s="122" t="n">
        <v>1</v>
      </c>
      <c r="AB36" s="122" t="n">
        <v>0</v>
      </c>
      <c r="AC36" s="121" t="n">
        <v>2</v>
      </c>
      <c r="AD36" s="122" t="n">
        <v>2</v>
      </c>
      <c r="AE36" s="122" t="n">
        <v>3</v>
      </c>
      <c r="AF36" s="121"/>
      <c r="AG36" s="122"/>
      <c r="AH36" s="122"/>
      <c r="AI36" s="121" t="n">
        <v>3</v>
      </c>
      <c r="AJ36" s="122" t="n">
        <v>3</v>
      </c>
      <c r="AK36" s="122" t="n">
        <v>3</v>
      </c>
      <c r="AL36" s="121" t="n">
        <v>0</v>
      </c>
      <c r="AM36" s="122" t="n">
        <v>2</v>
      </c>
      <c r="AN36" s="122" t="n">
        <v>1</v>
      </c>
      <c r="AO36" s="121" t="n">
        <v>2</v>
      </c>
      <c r="AP36" s="122" t="n">
        <v>1</v>
      </c>
      <c r="AQ36" s="122" t="n">
        <v>2</v>
      </c>
      <c r="AR36" s="121" t="n">
        <v>2</v>
      </c>
      <c r="AS36" s="122" t="n">
        <v>2</v>
      </c>
      <c r="AT36" s="122" t="n">
        <v>2</v>
      </c>
      <c r="AU36" s="121" t="n">
        <v>1</v>
      </c>
      <c r="AV36" s="122" t="n">
        <v>0</v>
      </c>
      <c r="AW36" s="122" t="n">
        <v>0</v>
      </c>
      <c r="AX36" s="119"/>
      <c r="AY36" s="120"/>
      <c r="AZ36" s="120"/>
      <c r="BA36" s="120"/>
      <c r="BB36" s="120"/>
    </row>
    <row r="37" customFormat="false" ht="19.5" hidden="false" customHeight="true" outlineLevel="0" collapsed="false">
      <c r="A37" s="114"/>
      <c r="B37" s="123"/>
      <c r="C37" s="124"/>
      <c r="D37" s="124"/>
      <c r="E37" s="123"/>
      <c r="F37" s="124"/>
      <c r="G37" s="124"/>
      <c r="H37" s="123"/>
      <c r="I37" s="124"/>
      <c r="J37" s="124"/>
      <c r="K37" s="123"/>
      <c r="L37" s="124"/>
      <c r="M37" s="124"/>
      <c r="N37" s="123"/>
      <c r="O37" s="124"/>
      <c r="P37" s="124"/>
      <c r="Q37" s="123"/>
      <c r="R37" s="124"/>
      <c r="S37" s="124"/>
      <c r="T37" s="123"/>
      <c r="U37" s="124"/>
      <c r="V37" s="124"/>
      <c r="W37" s="123"/>
      <c r="X37" s="124"/>
      <c r="Y37" s="124"/>
      <c r="Z37" s="123" t="n">
        <v>7</v>
      </c>
      <c r="AA37" s="124" t="n">
        <v>0</v>
      </c>
      <c r="AB37" s="124"/>
      <c r="AC37" s="123" t="n">
        <v>2</v>
      </c>
      <c r="AD37" s="124" t="n">
        <v>0</v>
      </c>
      <c r="AE37" s="124"/>
      <c r="AF37" s="125"/>
      <c r="AG37" s="126"/>
      <c r="AH37" s="126"/>
      <c r="AI37" s="123" t="n">
        <v>0</v>
      </c>
      <c r="AJ37" s="124" t="n">
        <v>0</v>
      </c>
      <c r="AK37" s="124"/>
      <c r="AL37" s="123" t="n">
        <v>6</v>
      </c>
      <c r="AM37" s="124" t="n">
        <v>0</v>
      </c>
      <c r="AN37" s="124"/>
      <c r="AO37" s="123" t="n">
        <v>4</v>
      </c>
      <c r="AP37" s="124" t="n">
        <v>0</v>
      </c>
      <c r="AQ37" s="124"/>
      <c r="AR37" s="123" t="n">
        <v>3</v>
      </c>
      <c r="AS37" s="124" t="n">
        <v>0</v>
      </c>
      <c r="AT37" s="124"/>
      <c r="AU37" s="123" t="n">
        <v>8</v>
      </c>
      <c r="AV37" s="124" t="n">
        <v>0</v>
      </c>
      <c r="AW37" s="124"/>
      <c r="AX37" s="119"/>
      <c r="AY37" s="120"/>
      <c r="AZ37" s="120"/>
      <c r="BA37" s="120"/>
      <c r="BB37" s="120"/>
    </row>
    <row r="38" customFormat="false" ht="19.5" hidden="false" customHeight="true" outlineLevel="0" collapsed="false">
      <c r="A38" s="127" t="s">
        <v>54</v>
      </c>
      <c r="B38" s="115"/>
      <c r="C38" s="116"/>
      <c r="D38" s="116"/>
      <c r="E38" s="115"/>
      <c r="F38" s="116"/>
      <c r="G38" s="116"/>
      <c r="H38" s="115"/>
      <c r="I38" s="116"/>
      <c r="J38" s="116"/>
      <c r="K38" s="115"/>
      <c r="L38" s="116"/>
      <c r="M38" s="116"/>
      <c r="N38" s="115"/>
      <c r="O38" s="116"/>
      <c r="P38" s="116"/>
      <c r="Q38" s="115"/>
      <c r="R38" s="116"/>
      <c r="S38" s="116"/>
      <c r="T38" s="115"/>
      <c r="U38" s="116"/>
      <c r="V38" s="116"/>
      <c r="W38" s="115"/>
      <c r="X38" s="116"/>
      <c r="Y38" s="116"/>
      <c r="Z38" s="115" t="n">
        <v>0</v>
      </c>
      <c r="AA38" s="116" t="n">
        <v>0</v>
      </c>
      <c r="AB38" s="116" t="n">
        <v>0</v>
      </c>
      <c r="AC38" s="115" t="n">
        <v>4</v>
      </c>
      <c r="AD38" s="116" t="n">
        <v>4</v>
      </c>
      <c r="AE38" s="116" t="n">
        <v>4</v>
      </c>
      <c r="AF38" s="115" t="n">
        <v>0</v>
      </c>
      <c r="AG38" s="116" t="n">
        <v>0</v>
      </c>
      <c r="AH38" s="116" t="n">
        <v>0</v>
      </c>
      <c r="AI38" s="117"/>
      <c r="AJ38" s="118"/>
      <c r="AK38" s="118"/>
      <c r="AL38" s="115" t="n">
        <v>0</v>
      </c>
      <c r="AM38" s="116" t="n">
        <v>4</v>
      </c>
      <c r="AN38" s="116" t="n">
        <v>3</v>
      </c>
      <c r="AO38" s="115" t="n">
        <v>2</v>
      </c>
      <c r="AP38" s="116" t="n">
        <v>2</v>
      </c>
      <c r="AQ38" s="116" t="n">
        <v>2</v>
      </c>
      <c r="AR38" s="115" t="n">
        <v>2</v>
      </c>
      <c r="AS38" s="116" t="n">
        <v>2</v>
      </c>
      <c r="AT38" s="116" t="n">
        <v>2</v>
      </c>
      <c r="AU38" s="115" t="n">
        <v>2</v>
      </c>
      <c r="AV38" s="116" t="n">
        <v>2</v>
      </c>
      <c r="AW38" s="116" t="n">
        <v>2</v>
      </c>
      <c r="AX38" s="119" t="str">
        <f aca="false">Punkti!A38</f>
        <v>Universal Services</v>
      </c>
      <c r="AY38" s="120" t="n">
        <f aca="false">SUM(Punkti!B38:AW38)</f>
        <v>37</v>
      </c>
      <c r="AZ38" s="120" t="n">
        <f aca="false">SUM(Punkti!B39:AW39)</f>
        <v>18</v>
      </c>
      <c r="BA38" s="120" t="n">
        <f aca="false">SUM(E40+H40+K40+N40+Q40+T40+W40+C40+B40+AC40+AF40+AI40+AL40+AO40+AR40+AU40+Z40)</f>
        <v>44</v>
      </c>
      <c r="BB38" s="120" t="n">
        <f aca="false">SUM(F40+I40+L40+O40+R40+U40+X40+AA40+AD40+AG40+AJ40+AM40+AP40+AS40+AV40+C40)</f>
        <v>1</v>
      </c>
    </row>
    <row r="39" customFormat="false" ht="19.5" hidden="false" customHeight="true" outlineLevel="0" collapsed="false">
      <c r="A39" s="127"/>
      <c r="B39" s="121"/>
      <c r="C39" s="122"/>
      <c r="D39" s="122"/>
      <c r="E39" s="121"/>
      <c r="F39" s="122"/>
      <c r="G39" s="122"/>
      <c r="H39" s="121"/>
      <c r="I39" s="122"/>
      <c r="J39" s="122"/>
      <c r="K39" s="121"/>
      <c r="L39" s="122"/>
      <c r="M39" s="122"/>
      <c r="N39" s="121"/>
      <c r="O39" s="122"/>
      <c r="P39" s="122"/>
      <c r="Q39" s="121"/>
      <c r="R39" s="122"/>
      <c r="S39" s="122"/>
      <c r="T39" s="121"/>
      <c r="U39" s="122"/>
      <c r="V39" s="122"/>
      <c r="W39" s="121"/>
      <c r="X39" s="122"/>
      <c r="Y39" s="122"/>
      <c r="Z39" s="121" t="n">
        <v>0</v>
      </c>
      <c r="AA39" s="122" t="n">
        <v>0</v>
      </c>
      <c r="AB39" s="122" t="n">
        <v>0</v>
      </c>
      <c r="AC39" s="121" t="n">
        <v>2</v>
      </c>
      <c r="AD39" s="122" t="n">
        <v>2</v>
      </c>
      <c r="AE39" s="122" t="n">
        <v>2</v>
      </c>
      <c r="AF39" s="121" t="n">
        <v>0</v>
      </c>
      <c r="AG39" s="122" t="n">
        <v>0</v>
      </c>
      <c r="AH39" s="122" t="n">
        <v>0</v>
      </c>
      <c r="AI39" s="121"/>
      <c r="AJ39" s="122"/>
      <c r="AK39" s="122"/>
      <c r="AL39" s="121" t="n">
        <v>0</v>
      </c>
      <c r="AM39" s="122" t="n">
        <v>2</v>
      </c>
      <c r="AN39" s="122" t="n">
        <v>1</v>
      </c>
      <c r="AO39" s="121" t="n">
        <v>1</v>
      </c>
      <c r="AP39" s="122" t="n">
        <v>1</v>
      </c>
      <c r="AQ39" s="122" t="n">
        <v>1</v>
      </c>
      <c r="AR39" s="121" t="n">
        <v>1</v>
      </c>
      <c r="AS39" s="122" t="n">
        <v>1</v>
      </c>
      <c r="AT39" s="122" t="n">
        <v>1</v>
      </c>
      <c r="AU39" s="121" t="n">
        <v>1</v>
      </c>
      <c r="AV39" s="122" t="n">
        <v>1</v>
      </c>
      <c r="AW39" s="122" t="n">
        <v>1</v>
      </c>
      <c r="AX39" s="119"/>
      <c r="AY39" s="120"/>
      <c r="AZ39" s="120"/>
      <c r="BA39" s="120"/>
      <c r="BB39" s="120"/>
    </row>
    <row r="40" customFormat="false" ht="19.5" hidden="false" customHeight="true" outlineLevel="0" collapsed="false">
      <c r="A40" s="127"/>
      <c r="B40" s="123"/>
      <c r="C40" s="124"/>
      <c r="D40" s="124"/>
      <c r="E40" s="123"/>
      <c r="F40" s="124"/>
      <c r="G40" s="124"/>
      <c r="H40" s="123"/>
      <c r="I40" s="124"/>
      <c r="J40" s="124"/>
      <c r="K40" s="123"/>
      <c r="L40" s="124"/>
      <c r="M40" s="124"/>
      <c r="N40" s="123"/>
      <c r="O40" s="124"/>
      <c r="P40" s="124"/>
      <c r="Q40" s="123"/>
      <c r="R40" s="124"/>
      <c r="S40" s="124"/>
      <c r="T40" s="123"/>
      <c r="U40" s="124"/>
      <c r="V40" s="124"/>
      <c r="W40" s="123"/>
      <c r="X40" s="124"/>
      <c r="Y40" s="124"/>
      <c r="Z40" s="123" t="n">
        <v>9</v>
      </c>
      <c r="AA40" s="124" t="n">
        <v>0</v>
      </c>
      <c r="AB40" s="124"/>
      <c r="AC40" s="123" t="n">
        <v>3</v>
      </c>
      <c r="AD40" s="124" t="n">
        <v>0</v>
      </c>
      <c r="AE40" s="124"/>
      <c r="AF40" s="123" t="n">
        <v>9</v>
      </c>
      <c r="AG40" s="124" t="n">
        <v>0</v>
      </c>
      <c r="AH40" s="124"/>
      <c r="AI40" s="125"/>
      <c r="AJ40" s="126"/>
      <c r="AK40" s="126"/>
      <c r="AL40" s="123" t="n">
        <v>5</v>
      </c>
      <c r="AM40" s="124" t="n">
        <v>1</v>
      </c>
      <c r="AN40" s="124"/>
      <c r="AO40" s="123" t="n">
        <v>6</v>
      </c>
      <c r="AP40" s="124" t="n">
        <v>0</v>
      </c>
      <c r="AQ40" s="124"/>
      <c r="AR40" s="123" t="n">
        <v>6</v>
      </c>
      <c r="AS40" s="124" t="n">
        <v>0</v>
      </c>
      <c r="AT40" s="124"/>
      <c r="AU40" s="123" t="n">
        <v>6</v>
      </c>
      <c r="AV40" s="124" t="n">
        <v>0</v>
      </c>
      <c r="AW40" s="124"/>
      <c r="AX40" s="119"/>
      <c r="AY40" s="120"/>
      <c r="AZ40" s="120"/>
      <c r="BA40" s="120"/>
      <c r="BB40" s="120"/>
    </row>
    <row r="41" customFormat="false" ht="19.5" hidden="false" customHeight="true" outlineLevel="0" collapsed="false">
      <c r="A41" s="128" t="s">
        <v>55</v>
      </c>
      <c r="B41" s="115"/>
      <c r="C41" s="116"/>
      <c r="D41" s="116"/>
      <c r="E41" s="115"/>
      <c r="F41" s="116"/>
      <c r="G41" s="116"/>
      <c r="H41" s="115"/>
      <c r="I41" s="116"/>
      <c r="J41" s="116"/>
      <c r="K41" s="115"/>
      <c r="L41" s="116"/>
      <c r="M41" s="116"/>
      <c r="N41" s="115"/>
      <c r="O41" s="116"/>
      <c r="P41" s="116"/>
      <c r="Q41" s="115"/>
      <c r="R41" s="116"/>
      <c r="S41" s="116"/>
      <c r="T41" s="115"/>
      <c r="U41" s="116"/>
      <c r="V41" s="116"/>
      <c r="W41" s="115"/>
      <c r="X41" s="116"/>
      <c r="Y41" s="116"/>
      <c r="Z41" s="115" t="n">
        <v>4</v>
      </c>
      <c r="AA41" s="116" t="n">
        <v>6</v>
      </c>
      <c r="AB41" s="116" t="n">
        <v>2</v>
      </c>
      <c r="AC41" s="115" t="n">
        <v>4</v>
      </c>
      <c r="AD41" s="116" t="n">
        <v>2</v>
      </c>
      <c r="AE41" s="116" t="n">
        <v>2</v>
      </c>
      <c r="AF41" s="115" t="n">
        <v>6</v>
      </c>
      <c r="AG41" s="116" t="n">
        <v>2</v>
      </c>
      <c r="AH41" s="116" t="n">
        <v>4</v>
      </c>
      <c r="AI41" s="115" t="n">
        <v>6</v>
      </c>
      <c r="AJ41" s="116" t="n">
        <v>2</v>
      </c>
      <c r="AK41" s="116" t="n">
        <v>3</v>
      </c>
      <c r="AL41" s="117"/>
      <c r="AM41" s="118"/>
      <c r="AN41" s="118"/>
      <c r="AO41" s="115" t="n">
        <v>6</v>
      </c>
      <c r="AP41" s="116" t="n">
        <v>6</v>
      </c>
      <c r="AQ41" s="116" t="n">
        <v>4</v>
      </c>
      <c r="AR41" s="115" t="n">
        <v>4</v>
      </c>
      <c r="AS41" s="116" t="n">
        <v>2</v>
      </c>
      <c r="AT41" s="116" t="n">
        <v>4</v>
      </c>
      <c r="AU41" s="115" t="n">
        <v>4</v>
      </c>
      <c r="AV41" s="116" t="n">
        <v>2</v>
      </c>
      <c r="AW41" s="116" t="n">
        <v>4</v>
      </c>
      <c r="AX41" s="119" t="str">
        <f aca="false">Punkti!A41</f>
        <v>Pārdaugavas AVANGARDS</v>
      </c>
      <c r="AY41" s="120" t="n">
        <f aca="false">SUM(Punkti!B41:AW41)</f>
        <v>79</v>
      </c>
      <c r="AZ41" s="120" t="n">
        <f aca="false">SUM(Punkti!B42:AW42)</f>
        <v>39</v>
      </c>
      <c r="BA41" s="120" t="n">
        <f aca="false">SUM(E43+H43+K43+N43+Q43+T43+W43+C43+B43+AC43+AF43+AI43+AL43+AO43+AR43+AU43+Z43)</f>
        <v>23</v>
      </c>
      <c r="BB41" s="120" t="n">
        <f aca="false">SUM(F43+I43+L43+O43+R43+U43+X43+AA43+AD43+AG43+AJ43+AM43+AP43+AS43+AV43+C43)</f>
        <v>1</v>
      </c>
    </row>
    <row r="42" customFormat="false" ht="19.5" hidden="false" customHeight="true" outlineLevel="0" collapsed="false">
      <c r="A42" s="128"/>
      <c r="B42" s="121"/>
      <c r="C42" s="122"/>
      <c r="D42" s="122"/>
      <c r="E42" s="121"/>
      <c r="F42" s="122"/>
      <c r="G42" s="122"/>
      <c r="H42" s="121"/>
      <c r="I42" s="122"/>
      <c r="J42" s="122"/>
      <c r="K42" s="121"/>
      <c r="L42" s="122"/>
      <c r="M42" s="122"/>
      <c r="N42" s="121"/>
      <c r="O42" s="122"/>
      <c r="P42" s="122"/>
      <c r="Q42" s="121"/>
      <c r="R42" s="122"/>
      <c r="S42" s="122"/>
      <c r="T42" s="121"/>
      <c r="U42" s="122"/>
      <c r="V42" s="122"/>
      <c r="W42" s="121"/>
      <c r="X42" s="122"/>
      <c r="Y42" s="122"/>
      <c r="Z42" s="121" t="n">
        <v>2</v>
      </c>
      <c r="AA42" s="122" t="n">
        <v>3</v>
      </c>
      <c r="AB42" s="122" t="n">
        <v>1</v>
      </c>
      <c r="AC42" s="121" t="n">
        <v>2</v>
      </c>
      <c r="AD42" s="122" t="n">
        <v>1</v>
      </c>
      <c r="AE42" s="122" t="n">
        <v>1</v>
      </c>
      <c r="AF42" s="121" t="n">
        <v>3</v>
      </c>
      <c r="AG42" s="122" t="n">
        <v>1</v>
      </c>
      <c r="AH42" s="122" t="n">
        <v>2</v>
      </c>
      <c r="AI42" s="121" t="n">
        <v>3</v>
      </c>
      <c r="AJ42" s="122" t="n">
        <v>1</v>
      </c>
      <c r="AK42" s="122" t="n">
        <v>1</v>
      </c>
      <c r="AL42" s="121"/>
      <c r="AM42" s="122"/>
      <c r="AN42" s="122"/>
      <c r="AO42" s="121" t="n">
        <v>3</v>
      </c>
      <c r="AP42" s="122" t="n">
        <v>3</v>
      </c>
      <c r="AQ42" s="122" t="n">
        <v>2</v>
      </c>
      <c r="AR42" s="121" t="n">
        <v>2</v>
      </c>
      <c r="AS42" s="122" t="n">
        <v>1</v>
      </c>
      <c r="AT42" s="122" t="n">
        <v>2</v>
      </c>
      <c r="AU42" s="121" t="n">
        <v>2</v>
      </c>
      <c r="AV42" s="122" t="n">
        <v>1</v>
      </c>
      <c r="AW42" s="122" t="n">
        <v>2</v>
      </c>
      <c r="AX42" s="119"/>
      <c r="AY42" s="120"/>
      <c r="AZ42" s="120"/>
      <c r="BA42" s="120"/>
      <c r="BB42" s="120"/>
    </row>
    <row r="43" customFormat="false" ht="19.5" hidden="false" customHeight="true" outlineLevel="0" collapsed="false">
      <c r="A43" s="128"/>
      <c r="B43" s="123"/>
      <c r="C43" s="124"/>
      <c r="D43" s="124"/>
      <c r="E43" s="123"/>
      <c r="F43" s="124"/>
      <c r="G43" s="124"/>
      <c r="H43" s="123"/>
      <c r="I43" s="124"/>
      <c r="J43" s="124"/>
      <c r="K43" s="123"/>
      <c r="L43" s="124"/>
      <c r="M43" s="124"/>
      <c r="N43" s="123"/>
      <c r="O43" s="124"/>
      <c r="P43" s="124"/>
      <c r="Q43" s="123"/>
      <c r="R43" s="124"/>
      <c r="S43" s="124"/>
      <c r="T43" s="123"/>
      <c r="U43" s="124"/>
      <c r="V43" s="124"/>
      <c r="W43" s="123"/>
      <c r="X43" s="124"/>
      <c r="Y43" s="124"/>
      <c r="Z43" s="123" t="n">
        <v>3</v>
      </c>
      <c r="AA43" s="124" t="n">
        <v>0</v>
      </c>
      <c r="AB43" s="124"/>
      <c r="AC43" s="123" t="n">
        <v>5</v>
      </c>
      <c r="AD43" s="124" t="n">
        <v>0</v>
      </c>
      <c r="AE43" s="124"/>
      <c r="AF43" s="123" t="n">
        <v>3</v>
      </c>
      <c r="AG43" s="124" t="n">
        <v>0</v>
      </c>
      <c r="AH43" s="124"/>
      <c r="AI43" s="123" t="n">
        <v>3</v>
      </c>
      <c r="AJ43" s="124" t="n">
        <v>1</v>
      </c>
      <c r="AK43" s="124"/>
      <c r="AL43" s="125"/>
      <c r="AM43" s="126"/>
      <c r="AN43" s="126"/>
      <c r="AO43" s="123" t="n">
        <v>1</v>
      </c>
      <c r="AP43" s="124" t="n">
        <v>0</v>
      </c>
      <c r="AQ43" s="124"/>
      <c r="AR43" s="123" t="n">
        <v>4</v>
      </c>
      <c r="AS43" s="124" t="n">
        <v>0</v>
      </c>
      <c r="AT43" s="124"/>
      <c r="AU43" s="123" t="n">
        <v>4</v>
      </c>
      <c r="AV43" s="124" t="n">
        <v>0</v>
      </c>
      <c r="AW43" s="124"/>
      <c r="AX43" s="119"/>
      <c r="AY43" s="120"/>
      <c r="AZ43" s="120"/>
      <c r="BA43" s="120"/>
      <c r="BB43" s="120"/>
    </row>
    <row r="44" customFormat="false" ht="19.5" hidden="false" customHeight="true" outlineLevel="0" collapsed="false">
      <c r="A44" s="127" t="s">
        <v>56</v>
      </c>
      <c r="B44" s="115"/>
      <c r="C44" s="116"/>
      <c r="D44" s="116"/>
      <c r="E44" s="115"/>
      <c r="F44" s="116"/>
      <c r="G44" s="116"/>
      <c r="H44" s="115"/>
      <c r="I44" s="116"/>
      <c r="J44" s="116"/>
      <c r="K44" s="115"/>
      <c r="L44" s="116"/>
      <c r="M44" s="116"/>
      <c r="N44" s="115"/>
      <c r="O44" s="116"/>
      <c r="P44" s="116"/>
      <c r="Q44" s="115"/>
      <c r="R44" s="116"/>
      <c r="S44" s="116"/>
      <c r="T44" s="115"/>
      <c r="U44" s="116"/>
      <c r="V44" s="116"/>
      <c r="W44" s="115"/>
      <c r="X44" s="116"/>
      <c r="Y44" s="116"/>
      <c r="Z44" s="115" t="n">
        <v>0</v>
      </c>
      <c r="AA44" s="116" t="n">
        <v>4</v>
      </c>
      <c r="AB44" s="116" t="n">
        <v>2</v>
      </c>
      <c r="AC44" s="115" t="n">
        <v>2</v>
      </c>
      <c r="AD44" s="116" t="n">
        <v>4</v>
      </c>
      <c r="AE44" s="116" t="n">
        <v>2</v>
      </c>
      <c r="AF44" s="115" t="n">
        <v>2</v>
      </c>
      <c r="AG44" s="116" t="n">
        <v>4</v>
      </c>
      <c r="AH44" s="116" t="n">
        <v>2</v>
      </c>
      <c r="AI44" s="115" t="n">
        <v>4</v>
      </c>
      <c r="AJ44" s="116" t="n">
        <v>4</v>
      </c>
      <c r="AK44" s="116" t="n">
        <v>4</v>
      </c>
      <c r="AL44" s="115" t="n">
        <v>0</v>
      </c>
      <c r="AM44" s="116" t="n">
        <v>0</v>
      </c>
      <c r="AN44" s="116" t="n">
        <v>2</v>
      </c>
      <c r="AO44" s="117"/>
      <c r="AP44" s="118"/>
      <c r="AQ44" s="118"/>
      <c r="AR44" s="115" t="n">
        <v>2</v>
      </c>
      <c r="AS44" s="116" t="n">
        <v>0</v>
      </c>
      <c r="AT44" s="116" t="n">
        <v>4</v>
      </c>
      <c r="AU44" s="115" t="n">
        <v>2</v>
      </c>
      <c r="AV44" s="116" t="n">
        <v>0</v>
      </c>
      <c r="AW44" s="116" t="n">
        <v>0</v>
      </c>
      <c r="AX44" s="119" t="str">
        <f aca="false">Punkti!A44</f>
        <v>Šarmageddon</v>
      </c>
      <c r="AY44" s="120" t="n">
        <f aca="false">SUM(Punkti!B44:AW44)</f>
        <v>44</v>
      </c>
      <c r="AZ44" s="120" t="n">
        <f aca="false">SUM(Punkti!B45:AW45)</f>
        <v>22</v>
      </c>
      <c r="BA44" s="120" t="n">
        <f aca="false">SUM(E46+H46+K46+N46+Q46+T46+W46+C46+B46+AC46+AF46+AI46+AL46+AO46+AR46+AU46+Z46)</f>
        <v>41</v>
      </c>
      <c r="BB44" s="120" t="n">
        <f aca="false">SUM(F46+I46+L46+O46+R46+U46+X46+AA46+AD46+AG46+AJ46+AM46+AP46+AS46+AV46+C46)</f>
        <v>0</v>
      </c>
    </row>
    <row r="45" customFormat="false" ht="19.5" hidden="false" customHeight="true" outlineLevel="0" collapsed="false">
      <c r="A45" s="127"/>
      <c r="B45" s="121"/>
      <c r="C45" s="122"/>
      <c r="D45" s="122"/>
      <c r="E45" s="121"/>
      <c r="F45" s="122"/>
      <c r="G45" s="122"/>
      <c r="H45" s="121"/>
      <c r="I45" s="122"/>
      <c r="J45" s="122"/>
      <c r="K45" s="121"/>
      <c r="L45" s="122"/>
      <c r="M45" s="122"/>
      <c r="N45" s="121"/>
      <c r="O45" s="122"/>
      <c r="P45" s="122"/>
      <c r="Q45" s="121"/>
      <c r="R45" s="122"/>
      <c r="S45" s="122"/>
      <c r="T45" s="121"/>
      <c r="U45" s="122"/>
      <c r="V45" s="122"/>
      <c r="W45" s="121"/>
      <c r="X45" s="122"/>
      <c r="Y45" s="122"/>
      <c r="Z45" s="121" t="n">
        <v>0</v>
      </c>
      <c r="AA45" s="122" t="n">
        <v>2</v>
      </c>
      <c r="AB45" s="122" t="n">
        <v>1</v>
      </c>
      <c r="AC45" s="121" t="n">
        <v>1</v>
      </c>
      <c r="AD45" s="122" t="n">
        <v>2</v>
      </c>
      <c r="AE45" s="122" t="n">
        <v>1</v>
      </c>
      <c r="AF45" s="121" t="n">
        <v>1</v>
      </c>
      <c r="AG45" s="122" t="n">
        <v>2</v>
      </c>
      <c r="AH45" s="122" t="n">
        <v>1</v>
      </c>
      <c r="AI45" s="121" t="n">
        <v>2</v>
      </c>
      <c r="AJ45" s="122" t="n">
        <v>2</v>
      </c>
      <c r="AK45" s="122" t="n">
        <v>2</v>
      </c>
      <c r="AL45" s="121" t="n">
        <v>0</v>
      </c>
      <c r="AM45" s="122" t="n">
        <v>0</v>
      </c>
      <c r="AN45" s="122" t="n">
        <v>1</v>
      </c>
      <c r="AO45" s="121"/>
      <c r="AP45" s="122"/>
      <c r="AQ45" s="122"/>
      <c r="AR45" s="121" t="n">
        <v>1</v>
      </c>
      <c r="AS45" s="122" t="n">
        <v>0</v>
      </c>
      <c r="AT45" s="122" t="n">
        <v>2</v>
      </c>
      <c r="AU45" s="121" t="n">
        <v>1</v>
      </c>
      <c r="AV45" s="122" t="n">
        <v>0</v>
      </c>
      <c r="AW45" s="122" t="n">
        <v>0</v>
      </c>
      <c r="AX45" s="119"/>
      <c r="AY45" s="120"/>
      <c r="AZ45" s="120"/>
      <c r="BA45" s="120"/>
      <c r="BB45" s="120"/>
    </row>
    <row r="46" customFormat="false" ht="19.5" hidden="false" customHeight="true" outlineLevel="0" collapsed="false">
      <c r="A46" s="127"/>
      <c r="B46" s="123"/>
      <c r="C46" s="124"/>
      <c r="D46" s="124"/>
      <c r="E46" s="123"/>
      <c r="F46" s="124"/>
      <c r="G46" s="124"/>
      <c r="H46" s="123"/>
      <c r="I46" s="124"/>
      <c r="J46" s="124"/>
      <c r="K46" s="123"/>
      <c r="L46" s="124"/>
      <c r="M46" s="124"/>
      <c r="N46" s="123"/>
      <c r="O46" s="124"/>
      <c r="P46" s="124"/>
      <c r="Q46" s="123"/>
      <c r="R46" s="124"/>
      <c r="S46" s="124"/>
      <c r="T46" s="123"/>
      <c r="U46" s="124"/>
      <c r="V46" s="124"/>
      <c r="W46" s="123"/>
      <c r="X46" s="124"/>
      <c r="Y46" s="124"/>
      <c r="Z46" s="123" t="n">
        <v>6</v>
      </c>
      <c r="AA46" s="124" t="n">
        <v>0</v>
      </c>
      <c r="AB46" s="124"/>
      <c r="AC46" s="123" t="n">
        <v>5</v>
      </c>
      <c r="AD46" s="124" t="n">
        <v>0</v>
      </c>
      <c r="AE46" s="124"/>
      <c r="AF46" s="123" t="n">
        <v>5</v>
      </c>
      <c r="AG46" s="124" t="n">
        <v>0</v>
      </c>
      <c r="AH46" s="124"/>
      <c r="AI46" s="123" t="n">
        <v>3</v>
      </c>
      <c r="AJ46" s="124" t="n">
        <v>0</v>
      </c>
      <c r="AK46" s="124"/>
      <c r="AL46" s="123" t="n">
        <v>8</v>
      </c>
      <c r="AM46" s="124" t="n">
        <v>0</v>
      </c>
      <c r="AN46" s="124"/>
      <c r="AO46" s="125"/>
      <c r="AP46" s="126"/>
      <c r="AQ46" s="126"/>
      <c r="AR46" s="123" t="n">
        <v>6</v>
      </c>
      <c r="AS46" s="124" t="n">
        <v>0</v>
      </c>
      <c r="AT46" s="124"/>
      <c r="AU46" s="123" t="n">
        <v>8</v>
      </c>
      <c r="AV46" s="124" t="n">
        <v>0</v>
      </c>
      <c r="AW46" s="124"/>
      <c r="AX46" s="119"/>
      <c r="AY46" s="120"/>
      <c r="AZ46" s="120"/>
      <c r="BA46" s="120"/>
      <c r="BB46" s="120"/>
    </row>
    <row r="47" customFormat="false" ht="19.5" hidden="false" customHeight="true" outlineLevel="0" collapsed="false">
      <c r="A47" s="128" t="s">
        <v>57</v>
      </c>
      <c r="B47" s="115"/>
      <c r="C47" s="116"/>
      <c r="D47" s="116"/>
      <c r="E47" s="115"/>
      <c r="F47" s="116"/>
      <c r="G47" s="116"/>
      <c r="H47" s="115"/>
      <c r="I47" s="116"/>
      <c r="J47" s="116"/>
      <c r="K47" s="115"/>
      <c r="L47" s="116"/>
      <c r="M47" s="116"/>
      <c r="N47" s="115"/>
      <c r="O47" s="116"/>
      <c r="P47" s="116"/>
      <c r="Q47" s="115"/>
      <c r="R47" s="116"/>
      <c r="S47" s="116"/>
      <c r="T47" s="115"/>
      <c r="U47" s="116"/>
      <c r="V47" s="116"/>
      <c r="W47" s="115"/>
      <c r="X47" s="116"/>
      <c r="Y47" s="116"/>
      <c r="Z47" s="115" t="n">
        <v>6</v>
      </c>
      <c r="AA47" s="116" t="n">
        <v>4</v>
      </c>
      <c r="AB47" s="116" t="n">
        <v>4</v>
      </c>
      <c r="AC47" s="115" t="n">
        <v>4</v>
      </c>
      <c r="AD47" s="116" t="n">
        <v>6</v>
      </c>
      <c r="AE47" s="116" t="n">
        <v>4</v>
      </c>
      <c r="AF47" s="115" t="n">
        <v>2</v>
      </c>
      <c r="AG47" s="116" t="n">
        <v>2</v>
      </c>
      <c r="AH47" s="116" t="n">
        <v>2</v>
      </c>
      <c r="AI47" s="115" t="n">
        <v>4</v>
      </c>
      <c r="AJ47" s="116" t="n">
        <v>4</v>
      </c>
      <c r="AK47" s="116" t="n">
        <v>4</v>
      </c>
      <c r="AL47" s="115" t="n">
        <v>2</v>
      </c>
      <c r="AM47" s="116" t="n">
        <v>4</v>
      </c>
      <c r="AN47" s="116" t="n">
        <v>2</v>
      </c>
      <c r="AO47" s="115" t="n">
        <v>4</v>
      </c>
      <c r="AP47" s="116" t="n">
        <v>6</v>
      </c>
      <c r="AQ47" s="116" t="n">
        <v>2</v>
      </c>
      <c r="AR47" s="117"/>
      <c r="AS47" s="118"/>
      <c r="AT47" s="118"/>
      <c r="AU47" s="115" t="n">
        <v>4</v>
      </c>
      <c r="AV47" s="116" t="n">
        <v>6</v>
      </c>
      <c r="AW47" s="116" t="n">
        <v>2</v>
      </c>
      <c r="AX47" s="119" t="str">
        <f aca="false">Punkti!A47</f>
        <v>NB Seniors</v>
      </c>
      <c r="AY47" s="120" t="n">
        <f aca="false">SUM(Punkti!B47:AW47)</f>
        <v>78</v>
      </c>
      <c r="AZ47" s="120" t="n">
        <f aca="false">SUM(Punkti!B48:AW48)</f>
        <v>39</v>
      </c>
      <c r="BA47" s="120" t="n">
        <f aca="false">SUM(E49+H49+K49+N49+Q49+T49+W49+C49+B49+AC49+AF49+AI49+AL49+AO49+AR49+AU49+Z49)</f>
        <v>24</v>
      </c>
      <c r="BB47" s="120" t="n">
        <f aca="false">SUM(F49+I49+L49+O49+R49+U49+X49+AA49+AD49+AG49+AJ49+AM49+AP49+AS49+AV49+C49)</f>
        <v>0</v>
      </c>
    </row>
    <row r="48" customFormat="false" ht="19.5" hidden="false" customHeight="true" outlineLevel="0" collapsed="false">
      <c r="A48" s="128"/>
      <c r="B48" s="121"/>
      <c r="C48" s="122"/>
      <c r="D48" s="122"/>
      <c r="E48" s="121"/>
      <c r="F48" s="122"/>
      <c r="G48" s="122"/>
      <c r="H48" s="121"/>
      <c r="I48" s="122"/>
      <c r="J48" s="122"/>
      <c r="K48" s="121"/>
      <c r="L48" s="122"/>
      <c r="M48" s="122"/>
      <c r="N48" s="121"/>
      <c r="O48" s="122"/>
      <c r="P48" s="122"/>
      <c r="Q48" s="121"/>
      <c r="R48" s="122"/>
      <c r="S48" s="122"/>
      <c r="T48" s="121"/>
      <c r="U48" s="122"/>
      <c r="V48" s="122"/>
      <c r="W48" s="121"/>
      <c r="X48" s="122"/>
      <c r="Y48" s="122"/>
      <c r="Z48" s="121" t="n">
        <v>3</v>
      </c>
      <c r="AA48" s="122" t="n">
        <v>2</v>
      </c>
      <c r="AB48" s="122" t="n">
        <v>2</v>
      </c>
      <c r="AC48" s="121" t="n">
        <v>2</v>
      </c>
      <c r="AD48" s="122" t="n">
        <v>3</v>
      </c>
      <c r="AE48" s="122" t="n">
        <v>2</v>
      </c>
      <c r="AF48" s="121" t="n">
        <v>1</v>
      </c>
      <c r="AG48" s="122" t="n">
        <v>1</v>
      </c>
      <c r="AH48" s="122" t="n">
        <v>1</v>
      </c>
      <c r="AI48" s="121" t="n">
        <v>2</v>
      </c>
      <c r="AJ48" s="122" t="n">
        <v>2</v>
      </c>
      <c r="AK48" s="122" t="n">
        <v>2</v>
      </c>
      <c r="AL48" s="121" t="n">
        <v>1</v>
      </c>
      <c r="AM48" s="122" t="n">
        <v>1</v>
      </c>
      <c r="AN48" s="122" t="n">
        <v>2</v>
      </c>
      <c r="AO48" s="121" t="n">
        <v>2</v>
      </c>
      <c r="AP48" s="122" t="n">
        <v>3</v>
      </c>
      <c r="AQ48" s="122" t="n">
        <v>1</v>
      </c>
      <c r="AR48" s="121"/>
      <c r="AS48" s="122"/>
      <c r="AT48" s="122"/>
      <c r="AU48" s="121" t="n">
        <v>2</v>
      </c>
      <c r="AV48" s="122" t="n">
        <v>3</v>
      </c>
      <c r="AW48" s="122" t="n">
        <v>1</v>
      </c>
      <c r="AX48" s="119"/>
      <c r="AY48" s="120"/>
      <c r="AZ48" s="120"/>
      <c r="BA48" s="120"/>
      <c r="BB48" s="120"/>
    </row>
    <row r="49" customFormat="false" ht="19.5" hidden="false" customHeight="true" outlineLevel="0" collapsed="false">
      <c r="A49" s="128"/>
      <c r="B49" s="123"/>
      <c r="C49" s="124"/>
      <c r="D49" s="124"/>
      <c r="E49" s="123"/>
      <c r="F49" s="124"/>
      <c r="G49" s="124"/>
      <c r="H49" s="123"/>
      <c r="I49" s="124"/>
      <c r="J49" s="124"/>
      <c r="K49" s="123"/>
      <c r="L49" s="124"/>
      <c r="M49" s="124"/>
      <c r="N49" s="123"/>
      <c r="O49" s="124"/>
      <c r="P49" s="124"/>
      <c r="Q49" s="123"/>
      <c r="R49" s="124"/>
      <c r="S49" s="124"/>
      <c r="T49" s="123"/>
      <c r="U49" s="124"/>
      <c r="V49" s="124"/>
      <c r="W49" s="123"/>
      <c r="X49" s="124"/>
      <c r="Y49" s="124"/>
      <c r="Z49" s="123" t="n">
        <v>2</v>
      </c>
      <c r="AA49" s="124" t="n">
        <v>0</v>
      </c>
      <c r="AB49" s="124"/>
      <c r="AC49" s="123" t="n">
        <v>2</v>
      </c>
      <c r="AD49" s="124" t="n">
        <v>0</v>
      </c>
      <c r="AE49" s="124"/>
      <c r="AF49" s="123" t="n">
        <v>6</v>
      </c>
      <c r="AG49" s="124" t="n">
        <v>0</v>
      </c>
      <c r="AH49" s="124"/>
      <c r="AI49" s="123" t="n">
        <v>3</v>
      </c>
      <c r="AJ49" s="124" t="n">
        <v>0</v>
      </c>
      <c r="AK49" s="124"/>
      <c r="AL49" s="123" t="n">
        <v>5</v>
      </c>
      <c r="AM49" s="124" t="n">
        <v>0</v>
      </c>
      <c r="AN49" s="124"/>
      <c r="AO49" s="123" t="n">
        <v>3</v>
      </c>
      <c r="AP49" s="124" t="n">
        <v>0</v>
      </c>
      <c r="AQ49" s="124"/>
      <c r="AR49" s="125"/>
      <c r="AS49" s="126"/>
      <c r="AT49" s="126"/>
      <c r="AU49" s="123" t="n">
        <v>3</v>
      </c>
      <c r="AV49" s="124" t="n">
        <v>0</v>
      </c>
      <c r="AW49" s="124"/>
      <c r="AX49" s="119"/>
      <c r="AY49" s="120"/>
      <c r="AZ49" s="120"/>
      <c r="BA49" s="120"/>
      <c r="BB49" s="120"/>
    </row>
    <row r="50" customFormat="false" ht="19.5" hidden="false" customHeight="true" outlineLevel="0" collapsed="false">
      <c r="A50" s="128" t="s">
        <v>58</v>
      </c>
      <c r="B50" s="115"/>
      <c r="C50" s="116"/>
      <c r="D50" s="116"/>
      <c r="E50" s="115"/>
      <c r="F50" s="116"/>
      <c r="G50" s="116"/>
      <c r="H50" s="115"/>
      <c r="I50" s="116"/>
      <c r="J50" s="116"/>
      <c r="K50" s="115"/>
      <c r="L50" s="116"/>
      <c r="M50" s="116"/>
      <c r="N50" s="115"/>
      <c r="O50" s="116"/>
      <c r="P50" s="116"/>
      <c r="Q50" s="115"/>
      <c r="R50" s="116"/>
      <c r="S50" s="116"/>
      <c r="T50" s="115"/>
      <c r="U50" s="116"/>
      <c r="V50" s="116"/>
      <c r="W50" s="115"/>
      <c r="X50" s="116"/>
      <c r="Y50" s="116"/>
      <c r="Z50" s="115" t="n">
        <v>0</v>
      </c>
      <c r="AA50" s="116" t="n">
        <v>0</v>
      </c>
      <c r="AB50" s="116" t="n">
        <v>4</v>
      </c>
      <c r="AC50" s="115" t="n">
        <v>6</v>
      </c>
      <c r="AD50" s="116" t="n">
        <v>2</v>
      </c>
      <c r="AE50" s="116" t="n">
        <v>4</v>
      </c>
      <c r="AF50" s="115" t="n">
        <v>4</v>
      </c>
      <c r="AG50" s="116" t="n">
        <v>6</v>
      </c>
      <c r="AH50" s="116" t="n">
        <v>6</v>
      </c>
      <c r="AI50" s="115" t="n">
        <v>4</v>
      </c>
      <c r="AJ50" s="116" t="n">
        <v>4</v>
      </c>
      <c r="AK50" s="116" t="n">
        <v>4</v>
      </c>
      <c r="AL50" s="115" t="n">
        <v>2</v>
      </c>
      <c r="AM50" s="116" t="n">
        <v>4</v>
      </c>
      <c r="AN50" s="116" t="n">
        <v>2</v>
      </c>
      <c r="AO50" s="115" t="n">
        <v>4</v>
      </c>
      <c r="AP50" s="116" t="n">
        <v>6</v>
      </c>
      <c r="AQ50" s="116" t="n">
        <v>6</v>
      </c>
      <c r="AR50" s="115" t="n">
        <v>2</v>
      </c>
      <c r="AS50" s="116" t="n">
        <v>0</v>
      </c>
      <c r="AT50" s="116" t="n">
        <v>4</v>
      </c>
      <c r="AU50" s="117"/>
      <c r="AV50" s="118"/>
      <c r="AW50" s="118"/>
      <c r="AX50" s="119" t="str">
        <f aca="false">Punkti!A50</f>
        <v>ALDENS Holding</v>
      </c>
      <c r="AY50" s="120" t="n">
        <f aca="false">SUM(Punkti!B50:AW50)</f>
        <v>74</v>
      </c>
      <c r="AZ50" s="120" t="n">
        <f aca="false">SUM(Punkti!B51:AW51)</f>
        <v>37</v>
      </c>
      <c r="BA50" s="120" t="n">
        <f aca="false">SUM(E52+H52+K52+N52+Q52+T52+W52+C52+B52+AC52+AF52+AI52+AL52+AO52+AR52+AU52+Z52)</f>
        <v>26</v>
      </c>
      <c r="BB50" s="120" t="n">
        <f aca="false">SUM(F52+I52+L52+O52+R52+U52+X52+AA52+AD52+AG52+AJ52+AM52+AP52+AS52+AV52+C52)</f>
        <v>0</v>
      </c>
    </row>
    <row r="51" customFormat="false" ht="19.5" hidden="false" customHeight="true" outlineLevel="0" collapsed="false">
      <c r="A51" s="128"/>
      <c r="B51" s="121"/>
      <c r="C51" s="122"/>
      <c r="D51" s="122"/>
      <c r="E51" s="121"/>
      <c r="F51" s="122"/>
      <c r="G51" s="122"/>
      <c r="H51" s="121"/>
      <c r="I51" s="122"/>
      <c r="J51" s="122"/>
      <c r="K51" s="121"/>
      <c r="L51" s="122"/>
      <c r="M51" s="122"/>
      <c r="N51" s="121"/>
      <c r="O51" s="122"/>
      <c r="P51" s="122"/>
      <c r="Q51" s="121"/>
      <c r="R51" s="122"/>
      <c r="S51" s="122"/>
      <c r="T51" s="121"/>
      <c r="U51" s="122"/>
      <c r="V51" s="122"/>
      <c r="W51" s="121"/>
      <c r="X51" s="122"/>
      <c r="Y51" s="122"/>
      <c r="Z51" s="121" t="n">
        <v>0</v>
      </c>
      <c r="AA51" s="122" t="n">
        <v>0</v>
      </c>
      <c r="AB51" s="122" t="n">
        <v>2</v>
      </c>
      <c r="AC51" s="121" t="n">
        <v>3</v>
      </c>
      <c r="AD51" s="122" t="n">
        <v>1</v>
      </c>
      <c r="AE51" s="122" t="n">
        <v>2</v>
      </c>
      <c r="AF51" s="121" t="n">
        <v>2</v>
      </c>
      <c r="AG51" s="122" t="n">
        <v>3</v>
      </c>
      <c r="AH51" s="122" t="n">
        <v>3</v>
      </c>
      <c r="AI51" s="121" t="n">
        <v>2</v>
      </c>
      <c r="AJ51" s="122" t="n">
        <v>2</v>
      </c>
      <c r="AK51" s="122" t="n">
        <v>2</v>
      </c>
      <c r="AL51" s="121" t="n">
        <v>1</v>
      </c>
      <c r="AM51" s="122" t="n">
        <v>2</v>
      </c>
      <c r="AN51" s="122" t="n">
        <v>1</v>
      </c>
      <c r="AO51" s="121" t="n">
        <v>2</v>
      </c>
      <c r="AP51" s="122" t="n">
        <v>3</v>
      </c>
      <c r="AQ51" s="122" t="n">
        <v>3</v>
      </c>
      <c r="AR51" s="121" t="n">
        <v>1</v>
      </c>
      <c r="AS51" s="122" t="n">
        <v>0</v>
      </c>
      <c r="AT51" s="122" t="n">
        <v>2</v>
      </c>
      <c r="AU51" s="121"/>
      <c r="AV51" s="122"/>
      <c r="AW51" s="122"/>
      <c r="AX51" s="119"/>
      <c r="AY51" s="120"/>
      <c r="AZ51" s="120"/>
      <c r="BA51" s="120"/>
      <c r="BB51" s="120"/>
    </row>
    <row r="52" customFormat="false" ht="19.5" hidden="false" customHeight="true" outlineLevel="0" collapsed="false">
      <c r="A52" s="128"/>
      <c r="B52" s="123"/>
      <c r="C52" s="124"/>
      <c r="D52" s="124"/>
      <c r="E52" s="123"/>
      <c r="F52" s="124"/>
      <c r="G52" s="124"/>
      <c r="H52" s="123"/>
      <c r="I52" s="124"/>
      <c r="J52" s="124"/>
      <c r="K52" s="123"/>
      <c r="L52" s="124"/>
      <c r="M52" s="124"/>
      <c r="N52" s="123"/>
      <c r="O52" s="124"/>
      <c r="P52" s="124"/>
      <c r="Q52" s="123"/>
      <c r="R52" s="124"/>
      <c r="S52" s="124"/>
      <c r="T52" s="123"/>
      <c r="U52" s="124"/>
      <c r="V52" s="124"/>
      <c r="W52" s="123"/>
      <c r="X52" s="124"/>
      <c r="Y52" s="124"/>
      <c r="Z52" s="123" t="n">
        <v>7</v>
      </c>
      <c r="AA52" s="124" t="n">
        <v>0</v>
      </c>
      <c r="AB52" s="124"/>
      <c r="AC52" s="123" t="n">
        <v>3</v>
      </c>
      <c r="AD52" s="124" t="n">
        <v>0</v>
      </c>
      <c r="AE52" s="124"/>
      <c r="AF52" s="123" t="n">
        <v>1</v>
      </c>
      <c r="AG52" s="124" t="n">
        <v>0</v>
      </c>
      <c r="AH52" s="124"/>
      <c r="AI52" s="123" t="n">
        <v>3</v>
      </c>
      <c r="AJ52" s="124" t="n">
        <v>0</v>
      </c>
      <c r="AK52" s="124"/>
      <c r="AL52" s="123" t="n">
        <v>5</v>
      </c>
      <c r="AM52" s="124" t="n">
        <v>0</v>
      </c>
      <c r="AN52" s="124"/>
      <c r="AO52" s="123" t="n">
        <v>1</v>
      </c>
      <c r="AP52" s="124" t="n">
        <v>0</v>
      </c>
      <c r="AQ52" s="124"/>
      <c r="AR52" s="123" t="n">
        <v>6</v>
      </c>
      <c r="AS52" s="124" t="n">
        <v>0</v>
      </c>
      <c r="AT52" s="124"/>
      <c r="AU52" s="125"/>
      <c r="AV52" s="126"/>
      <c r="AW52" s="126"/>
      <c r="AX52" s="119"/>
      <c r="AY52" s="120"/>
      <c r="AZ52" s="120"/>
      <c r="BA52" s="120"/>
      <c r="BB52" s="120"/>
    </row>
    <row r="55" customFormat="false" ht="15.75" hidden="false" customHeight="false" outlineLevel="0" collapsed="false">
      <c r="A55" s="89"/>
      <c r="B55" s="90" t="str">
        <f aca="false">Punkti!A58</f>
        <v>NB Lēdijas</v>
      </c>
      <c r="C55" s="90"/>
      <c r="D55" s="90"/>
      <c r="E55" s="90" t="str">
        <f aca="false">Punkti!A61</f>
        <v>JBP</v>
      </c>
      <c r="F55" s="90"/>
      <c r="G55" s="90"/>
      <c r="H55" s="90" t="str">
        <f aca="false">Punkti!A64</f>
        <v>X X X</v>
      </c>
      <c r="I55" s="90"/>
      <c r="J55" s="90"/>
      <c r="K55" s="90" t="str">
        <f aca="false">Punkti!A67</f>
        <v>Level Up / Wii Fit Plus</v>
      </c>
      <c r="L55" s="90"/>
      <c r="M55" s="90"/>
      <c r="N55" s="90" t="str">
        <f aca="false">Punkti!A70</f>
        <v>NB</v>
      </c>
      <c r="O55" s="90"/>
      <c r="P55" s="90"/>
      <c r="Q55" s="90" t="str">
        <f aca="false">Punkti!A73</f>
        <v>Korness</v>
      </c>
      <c r="R55" s="90"/>
      <c r="S55" s="90"/>
      <c r="T55" s="90" t="str">
        <f aca="false">Punkti!A76</f>
        <v>Bowling Sharks</v>
      </c>
      <c r="U55" s="90"/>
      <c r="V55" s="90"/>
      <c r="W55" s="90" t="str">
        <f aca="false">A79</f>
        <v>Pandora</v>
      </c>
      <c r="X55" s="90"/>
      <c r="Y55" s="90"/>
      <c r="Z55" s="90" t="str">
        <f aca="false">A82</f>
        <v>Amberfish</v>
      </c>
      <c r="AA55" s="90"/>
      <c r="AB55" s="90"/>
      <c r="AC55" s="90" t="str">
        <f aca="false">A85</f>
        <v>VissParBoulingu.lv</v>
      </c>
      <c r="AD55" s="90"/>
      <c r="AE55" s="90"/>
      <c r="AF55" s="90" t="str">
        <f aca="false">A88</f>
        <v>RTU</v>
      </c>
      <c r="AG55" s="90"/>
      <c r="AH55" s="90"/>
      <c r="AI55" s="90" t="str">
        <f aca="false">A91</f>
        <v>Wii sport resort</v>
      </c>
      <c r="AJ55" s="90"/>
      <c r="AK55" s="90"/>
      <c r="AL55" s="90" t="str">
        <f aca="false">A94</f>
        <v>Nopietni</v>
      </c>
      <c r="AM55" s="90"/>
      <c r="AN55" s="90"/>
      <c r="AO55" s="90" t="str">
        <f aca="false">A97</f>
        <v>Zaļie Pumpuri</v>
      </c>
      <c r="AP55" s="90"/>
      <c r="AQ55" s="90"/>
      <c r="AR55" s="90" t="str">
        <f aca="false">A100</f>
        <v>Lursoft</v>
      </c>
      <c r="AS55" s="90"/>
      <c r="AT55" s="90"/>
      <c r="AU55" s="90" t="str">
        <f aca="false">A103</f>
        <v>Molotov</v>
      </c>
      <c r="AV55" s="90"/>
      <c r="AW55" s="90"/>
      <c r="AX55" s="89"/>
      <c r="AY55" s="91"/>
      <c r="AZ55" s="91"/>
      <c r="BA55" s="91"/>
      <c r="BB55" s="91"/>
    </row>
    <row r="56" customFormat="false" ht="12.75" hidden="false" customHeight="false" outlineLevel="0" collapsed="false">
      <c r="A56" s="94"/>
      <c r="B56" s="95" t="s">
        <v>27</v>
      </c>
      <c r="C56" s="95"/>
      <c r="D56" s="95"/>
      <c r="E56" s="95" t="s">
        <v>27</v>
      </c>
      <c r="F56" s="95"/>
      <c r="G56" s="95"/>
      <c r="H56" s="95" t="s">
        <v>27</v>
      </c>
      <c r="I56" s="95"/>
      <c r="J56" s="95"/>
      <c r="K56" s="95" t="s">
        <v>27</v>
      </c>
      <c r="L56" s="95"/>
      <c r="M56" s="95"/>
      <c r="N56" s="95" t="s">
        <v>27</v>
      </c>
      <c r="O56" s="95"/>
      <c r="P56" s="95"/>
      <c r="Q56" s="95" t="s">
        <v>27</v>
      </c>
      <c r="R56" s="95"/>
      <c r="S56" s="95"/>
      <c r="T56" s="95" t="s">
        <v>27</v>
      </c>
      <c r="U56" s="95"/>
      <c r="V56" s="95"/>
      <c r="W56" s="95" t="s">
        <v>27</v>
      </c>
      <c r="X56" s="95"/>
      <c r="Y56" s="95"/>
      <c r="Z56" s="95" t="s">
        <v>27</v>
      </c>
      <c r="AA56" s="95"/>
      <c r="AB56" s="95"/>
      <c r="AC56" s="95" t="s">
        <v>27</v>
      </c>
      <c r="AD56" s="95"/>
      <c r="AE56" s="95"/>
      <c r="AF56" s="95" t="s">
        <v>27</v>
      </c>
      <c r="AG56" s="95"/>
      <c r="AH56" s="95"/>
      <c r="AI56" s="95" t="s">
        <v>27</v>
      </c>
      <c r="AJ56" s="95"/>
      <c r="AK56" s="95"/>
      <c r="AL56" s="95" t="s">
        <v>27</v>
      </c>
      <c r="AM56" s="95"/>
      <c r="AN56" s="95"/>
      <c r="AO56" s="95" t="s">
        <v>27</v>
      </c>
      <c r="AP56" s="95"/>
      <c r="AQ56" s="95"/>
      <c r="AR56" s="95" t="s">
        <v>27</v>
      </c>
      <c r="AS56" s="95"/>
      <c r="AT56" s="95"/>
      <c r="AU56" s="95" t="s">
        <v>27</v>
      </c>
      <c r="AV56" s="95"/>
      <c r="AW56" s="95"/>
      <c r="AX56" s="94"/>
      <c r="AY56" s="47"/>
      <c r="AZ56" s="47"/>
      <c r="BA56" s="47"/>
      <c r="BB56" s="47"/>
    </row>
    <row r="57" customFormat="false" ht="12.75" hidden="false" customHeight="false" outlineLevel="0" collapsed="false">
      <c r="A57" s="94"/>
      <c r="B57" s="96" t="s">
        <v>28</v>
      </c>
      <c r="C57" s="96" t="s">
        <v>29</v>
      </c>
      <c r="D57" s="96" t="s">
        <v>30</v>
      </c>
      <c r="E57" s="96" t="s">
        <v>28</v>
      </c>
      <c r="F57" s="96" t="s">
        <v>29</v>
      </c>
      <c r="G57" s="96" t="s">
        <v>30</v>
      </c>
      <c r="H57" s="96" t="s">
        <v>28</v>
      </c>
      <c r="I57" s="96" t="s">
        <v>29</v>
      </c>
      <c r="J57" s="96" t="s">
        <v>30</v>
      </c>
      <c r="K57" s="96" t="s">
        <v>28</v>
      </c>
      <c r="L57" s="96" t="s">
        <v>29</v>
      </c>
      <c r="M57" s="96" t="s">
        <v>30</v>
      </c>
      <c r="N57" s="96" t="s">
        <v>28</v>
      </c>
      <c r="O57" s="96" t="s">
        <v>29</v>
      </c>
      <c r="P57" s="96" t="s">
        <v>30</v>
      </c>
      <c r="Q57" s="96" t="s">
        <v>28</v>
      </c>
      <c r="R57" s="96" t="s">
        <v>29</v>
      </c>
      <c r="S57" s="96" t="s">
        <v>30</v>
      </c>
      <c r="T57" s="96" t="s">
        <v>28</v>
      </c>
      <c r="U57" s="96" t="s">
        <v>29</v>
      </c>
      <c r="V57" s="96" t="s">
        <v>30</v>
      </c>
      <c r="W57" s="96" t="s">
        <v>28</v>
      </c>
      <c r="X57" s="96" t="s">
        <v>29</v>
      </c>
      <c r="Y57" s="96" t="s">
        <v>30</v>
      </c>
      <c r="Z57" s="96" t="s">
        <v>28</v>
      </c>
      <c r="AA57" s="96" t="s">
        <v>29</v>
      </c>
      <c r="AB57" s="96" t="s">
        <v>30</v>
      </c>
      <c r="AC57" s="96" t="s">
        <v>28</v>
      </c>
      <c r="AD57" s="96" t="s">
        <v>29</v>
      </c>
      <c r="AE57" s="96" t="s">
        <v>30</v>
      </c>
      <c r="AF57" s="96" t="s">
        <v>28</v>
      </c>
      <c r="AG57" s="96" t="s">
        <v>29</v>
      </c>
      <c r="AH57" s="96" t="s">
        <v>30</v>
      </c>
      <c r="AI57" s="96" t="s">
        <v>28</v>
      </c>
      <c r="AJ57" s="96" t="s">
        <v>29</v>
      </c>
      <c r="AK57" s="96" t="s">
        <v>30</v>
      </c>
      <c r="AL57" s="96" t="s">
        <v>28</v>
      </c>
      <c r="AM57" s="96" t="s">
        <v>29</v>
      </c>
      <c r="AN57" s="96" t="s">
        <v>30</v>
      </c>
      <c r="AO57" s="96" t="s">
        <v>28</v>
      </c>
      <c r="AP57" s="96" t="s">
        <v>29</v>
      </c>
      <c r="AQ57" s="96" t="s">
        <v>30</v>
      </c>
      <c r="AR57" s="96" t="s">
        <v>28</v>
      </c>
      <c r="AS57" s="96" t="s">
        <v>29</v>
      </c>
      <c r="AT57" s="96" t="s">
        <v>30</v>
      </c>
      <c r="AU57" s="96" t="s">
        <v>28</v>
      </c>
      <c r="AV57" s="96" t="s">
        <v>29</v>
      </c>
      <c r="AW57" s="96" t="s">
        <v>30</v>
      </c>
      <c r="AX57" s="94"/>
      <c r="AY57" s="97" t="s">
        <v>31</v>
      </c>
      <c r="AZ57" s="97" t="s">
        <v>32</v>
      </c>
      <c r="BA57" s="97" t="s">
        <v>33</v>
      </c>
      <c r="BB57" s="97" t="s">
        <v>34</v>
      </c>
    </row>
    <row r="58" customFormat="false" ht="18" hidden="false" customHeight="false" outlineLevel="0" collapsed="false">
      <c r="A58" s="98" t="s">
        <v>59</v>
      </c>
      <c r="B58" s="99"/>
      <c r="C58" s="100"/>
      <c r="D58" s="100"/>
      <c r="E58" s="101" t="n">
        <v>2</v>
      </c>
      <c r="F58" s="102" t="n">
        <v>3</v>
      </c>
      <c r="G58" s="102" t="n">
        <v>4</v>
      </c>
      <c r="H58" s="101" t="n">
        <v>4</v>
      </c>
      <c r="I58" s="102" t="n">
        <v>0</v>
      </c>
      <c r="J58" s="102" t="n">
        <v>4</v>
      </c>
      <c r="K58" s="101" t="n">
        <v>6</v>
      </c>
      <c r="L58" s="102" t="n">
        <v>6</v>
      </c>
      <c r="M58" s="102" t="n">
        <v>6</v>
      </c>
      <c r="N58" s="101" t="n">
        <v>2</v>
      </c>
      <c r="O58" s="102" t="n">
        <v>2</v>
      </c>
      <c r="P58" s="102" t="n">
        <v>2</v>
      </c>
      <c r="Q58" s="101" t="n">
        <v>2</v>
      </c>
      <c r="R58" s="102" t="n">
        <v>2</v>
      </c>
      <c r="S58" s="102" t="n">
        <v>4</v>
      </c>
      <c r="T58" s="101" t="n">
        <v>4</v>
      </c>
      <c r="U58" s="102" t="n">
        <v>2</v>
      </c>
      <c r="V58" s="102" t="n">
        <v>2</v>
      </c>
      <c r="W58" s="101" t="n">
        <v>2</v>
      </c>
      <c r="X58" s="102" t="n">
        <v>0</v>
      </c>
      <c r="Y58" s="102" t="n">
        <v>2</v>
      </c>
      <c r="Z58" s="101"/>
      <c r="AA58" s="102"/>
      <c r="AB58" s="102"/>
      <c r="AC58" s="101"/>
      <c r="AD58" s="102"/>
      <c r="AE58" s="102"/>
      <c r="AF58" s="101"/>
      <c r="AG58" s="102"/>
      <c r="AH58" s="102"/>
      <c r="AI58" s="101"/>
      <c r="AJ58" s="102"/>
      <c r="AK58" s="102"/>
      <c r="AL58" s="101"/>
      <c r="AM58" s="102"/>
      <c r="AN58" s="102"/>
      <c r="AO58" s="101"/>
      <c r="AP58" s="102"/>
      <c r="AQ58" s="102"/>
      <c r="AR58" s="101"/>
      <c r="AS58" s="102"/>
      <c r="AT58" s="102"/>
      <c r="AU58" s="101"/>
      <c r="AV58" s="102"/>
      <c r="AW58" s="102"/>
      <c r="AX58" s="103" t="str">
        <f aca="false">Punkti!A58</f>
        <v>NB Lēdijas</v>
      </c>
      <c r="AY58" s="104" t="n">
        <f aca="false">SUM(Punkti!B58:AW58)</f>
        <v>61</v>
      </c>
      <c r="AZ58" s="104" t="n">
        <f aca="false">SUM(Punkti!B59:AW59)</f>
        <v>30.5</v>
      </c>
      <c r="BA58" s="104" t="n">
        <f aca="false">SUM(E60+H60+K60+N60+Q60+T60+W60+C60+B60+Z60+AC60+AF60+AI60+AL60+AO60+AR60+AU60)</f>
        <v>32.5</v>
      </c>
      <c r="BB58" s="104" t="n">
        <f aca="false">SUM(F60+I60+L60+O60+R60+U60+X60+AA60+AD60+AG60+AJ60+AM60+AP60+AS60+AV60+C60)</f>
        <v>0</v>
      </c>
    </row>
    <row r="59" customFormat="false" ht="18" hidden="false" customHeight="false" outlineLevel="0" collapsed="false">
      <c r="A59" s="98"/>
      <c r="B59" s="105"/>
      <c r="C59" s="106"/>
      <c r="D59" s="106"/>
      <c r="E59" s="105" t="n">
        <v>1</v>
      </c>
      <c r="F59" s="106" t="n">
        <v>1.5</v>
      </c>
      <c r="G59" s="106" t="n">
        <v>2</v>
      </c>
      <c r="H59" s="105" t="n">
        <v>2</v>
      </c>
      <c r="I59" s="106" t="n">
        <v>0</v>
      </c>
      <c r="J59" s="106" t="n">
        <v>2</v>
      </c>
      <c r="K59" s="105" t="n">
        <v>3</v>
      </c>
      <c r="L59" s="106" t="n">
        <v>3</v>
      </c>
      <c r="M59" s="106" t="n">
        <v>3</v>
      </c>
      <c r="N59" s="105" t="n">
        <v>1</v>
      </c>
      <c r="O59" s="106" t="n">
        <v>1</v>
      </c>
      <c r="P59" s="106" t="n">
        <v>1</v>
      </c>
      <c r="Q59" s="105" t="n">
        <v>1</v>
      </c>
      <c r="R59" s="106" t="n">
        <v>1</v>
      </c>
      <c r="S59" s="106" t="n">
        <v>2</v>
      </c>
      <c r="T59" s="105" t="n">
        <v>2</v>
      </c>
      <c r="U59" s="106" t="n">
        <v>1</v>
      </c>
      <c r="V59" s="106" t="n">
        <v>1</v>
      </c>
      <c r="W59" s="105" t="n">
        <v>1</v>
      </c>
      <c r="X59" s="106" t="n">
        <v>0</v>
      </c>
      <c r="Y59" s="106" t="n">
        <v>1</v>
      </c>
      <c r="Z59" s="105"/>
      <c r="AA59" s="106"/>
      <c r="AB59" s="106"/>
      <c r="AC59" s="105"/>
      <c r="AD59" s="106"/>
      <c r="AE59" s="106"/>
      <c r="AF59" s="105"/>
      <c r="AG59" s="106"/>
      <c r="AH59" s="106"/>
      <c r="AI59" s="105"/>
      <c r="AJ59" s="106"/>
      <c r="AK59" s="106"/>
      <c r="AL59" s="105"/>
      <c r="AM59" s="106"/>
      <c r="AN59" s="106"/>
      <c r="AO59" s="105"/>
      <c r="AP59" s="106"/>
      <c r="AQ59" s="106"/>
      <c r="AR59" s="105"/>
      <c r="AS59" s="106"/>
      <c r="AT59" s="106"/>
      <c r="AU59" s="105"/>
      <c r="AV59" s="106"/>
      <c r="AW59" s="106"/>
      <c r="AX59" s="103"/>
      <c r="AY59" s="104"/>
      <c r="AZ59" s="104"/>
      <c r="BA59" s="104"/>
      <c r="BB59" s="104"/>
    </row>
    <row r="60" customFormat="false" ht="18" hidden="false" customHeight="false" outlineLevel="0" collapsed="false">
      <c r="A60" s="98"/>
      <c r="B60" s="107"/>
      <c r="C60" s="108"/>
      <c r="D60" s="108"/>
      <c r="E60" s="109" t="n">
        <v>4.5</v>
      </c>
      <c r="F60" s="110" t="n">
        <v>0</v>
      </c>
      <c r="G60" s="110"/>
      <c r="H60" s="109" t="n">
        <v>5</v>
      </c>
      <c r="I60" s="110" t="n">
        <v>0</v>
      </c>
      <c r="J60" s="110"/>
      <c r="K60" s="109" t="n">
        <v>0</v>
      </c>
      <c r="L60" s="110" t="n">
        <v>0</v>
      </c>
      <c r="M60" s="110"/>
      <c r="N60" s="109" t="n">
        <v>6</v>
      </c>
      <c r="O60" s="110" t="n">
        <v>0</v>
      </c>
      <c r="P60" s="110"/>
      <c r="Q60" s="109" t="n">
        <v>5</v>
      </c>
      <c r="R60" s="110" t="n">
        <v>0</v>
      </c>
      <c r="S60" s="110"/>
      <c r="T60" s="109" t="n">
        <v>5</v>
      </c>
      <c r="U60" s="110" t="n">
        <v>0</v>
      </c>
      <c r="V60" s="110"/>
      <c r="W60" s="109" t="n">
        <v>7</v>
      </c>
      <c r="X60" s="110" t="n">
        <v>0</v>
      </c>
      <c r="Y60" s="110"/>
      <c r="Z60" s="109"/>
      <c r="AA60" s="110"/>
      <c r="AB60" s="110"/>
      <c r="AC60" s="109"/>
      <c r="AD60" s="110"/>
      <c r="AE60" s="110"/>
      <c r="AF60" s="109"/>
      <c r="AG60" s="110"/>
      <c r="AH60" s="110"/>
      <c r="AI60" s="109"/>
      <c r="AJ60" s="110"/>
      <c r="AK60" s="110"/>
      <c r="AL60" s="109"/>
      <c r="AM60" s="110"/>
      <c r="AN60" s="110"/>
      <c r="AO60" s="109"/>
      <c r="AP60" s="110"/>
      <c r="AQ60" s="110"/>
      <c r="AR60" s="109"/>
      <c r="AS60" s="110"/>
      <c r="AT60" s="110"/>
      <c r="AU60" s="109"/>
      <c r="AV60" s="110"/>
      <c r="AW60" s="110"/>
      <c r="AX60" s="103"/>
      <c r="AY60" s="104"/>
      <c r="AZ60" s="104"/>
      <c r="BA60" s="104"/>
      <c r="BB60" s="104"/>
    </row>
    <row r="61" customFormat="false" ht="18" hidden="false" customHeight="false" outlineLevel="0" collapsed="false">
      <c r="A61" s="98" t="s">
        <v>60</v>
      </c>
      <c r="B61" s="101" t="n">
        <v>4</v>
      </c>
      <c r="C61" s="102" t="n">
        <v>3</v>
      </c>
      <c r="D61" s="102" t="n">
        <v>2</v>
      </c>
      <c r="E61" s="99"/>
      <c r="F61" s="111"/>
      <c r="G61" s="111"/>
      <c r="H61" s="101" t="n">
        <v>6</v>
      </c>
      <c r="I61" s="102" t="n">
        <v>2</v>
      </c>
      <c r="J61" s="102" t="n">
        <v>4</v>
      </c>
      <c r="K61" s="101" t="n">
        <v>4</v>
      </c>
      <c r="L61" s="102" t="n">
        <v>4</v>
      </c>
      <c r="M61" s="102" t="n">
        <v>6</v>
      </c>
      <c r="N61" s="101" t="n">
        <v>2</v>
      </c>
      <c r="O61" s="102" t="n">
        <v>2</v>
      </c>
      <c r="P61" s="102" t="n">
        <v>2</v>
      </c>
      <c r="Q61" s="101" t="n">
        <v>4</v>
      </c>
      <c r="R61" s="102" t="n">
        <v>0</v>
      </c>
      <c r="S61" s="102" t="n">
        <v>2</v>
      </c>
      <c r="T61" s="101" t="n">
        <v>2</v>
      </c>
      <c r="U61" s="102" t="n">
        <v>6</v>
      </c>
      <c r="V61" s="102" t="n">
        <v>0</v>
      </c>
      <c r="W61" s="101" t="n">
        <v>2</v>
      </c>
      <c r="X61" s="102" t="n">
        <v>2</v>
      </c>
      <c r="Y61" s="102" t="n">
        <v>2</v>
      </c>
      <c r="Z61" s="101"/>
      <c r="AA61" s="102"/>
      <c r="AB61" s="102"/>
      <c r="AC61" s="101"/>
      <c r="AD61" s="102"/>
      <c r="AE61" s="102"/>
      <c r="AF61" s="101"/>
      <c r="AG61" s="102"/>
      <c r="AH61" s="102"/>
      <c r="AI61" s="101"/>
      <c r="AJ61" s="102"/>
      <c r="AK61" s="102"/>
      <c r="AL61" s="101"/>
      <c r="AM61" s="102"/>
      <c r="AN61" s="102"/>
      <c r="AO61" s="101"/>
      <c r="AP61" s="102"/>
      <c r="AQ61" s="102"/>
      <c r="AR61" s="101"/>
      <c r="AS61" s="102"/>
      <c r="AT61" s="102"/>
      <c r="AU61" s="101"/>
      <c r="AV61" s="102"/>
      <c r="AW61" s="102"/>
      <c r="AX61" s="103" t="str">
        <f aca="false">Punkti!A61</f>
        <v>JBP</v>
      </c>
      <c r="AY61" s="104" t="n">
        <f aca="false">SUM(Punkti!B61:AW61)</f>
        <v>61</v>
      </c>
      <c r="AZ61" s="104" t="n">
        <f aca="false">SUM(Punkti!B62:AW62)</f>
        <v>32.5</v>
      </c>
      <c r="BA61" s="104" t="n">
        <f aca="false">SUM(E63+H63+K63+N63+Q63+T63+W63+C63+B63+Z63+AC63+AF63+AI63+AL63+AO63+AR63+AU63)</f>
        <v>32.5</v>
      </c>
      <c r="BB61" s="104" t="n">
        <f aca="false">SUM(F63+I63+L63+O63+R63+U63+X63+AA63+AD63+AG63+AJ63+AM63+AP63+AS63+AV63+C63)</f>
        <v>0</v>
      </c>
    </row>
    <row r="62" customFormat="false" ht="18" hidden="false" customHeight="false" outlineLevel="0" collapsed="false">
      <c r="A62" s="98"/>
      <c r="B62" s="105" t="n">
        <v>2</v>
      </c>
      <c r="C62" s="106" t="n">
        <v>2.5</v>
      </c>
      <c r="D62" s="106" t="n">
        <v>2</v>
      </c>
      <c r="E62" s="105"/>
      <c r="F62" s="106"/>
      <c r="G62" s="106"/>
      <c r="H62" s="105" t="n">
        <v>3</v>
      </c>
      <c r="I62" s="106" t="n">
        <v>1</v>
      </c>
      <c r="J62" s="106" t="n">
        <v>2</v>
      </c>
      <c r="K62" s="105" t="n">
        <v>2</v>
      </c>
      <c r="L62" s="106" t="n">
        <v>2</v>
      </c>
      <c r="M62" s="106" t="n">
        <v>3</v>
      </c>
      <c r="N62" s="105" t="n">
        <v>1</v>
      </c>
      <c r="O62" s="106" t="n">
        <v>1</v>
      </c>
      <c r="P62" s="106" t="n">
        <v>1</v>
      </c>
      <c r="Q62" s="105" t="n">
        <v>2</v>
      </c>
      <c r="R62" s="106" t="n">
        <v>0</v>
      </c>
      <c r="S62" s="106" t="n">
        <v>1</v>
      </c>
      <c r="T62" s="105" t="n">
        <v>1</v>
      </c>
      <c r="U62" s="106" t="n">
        <v>3</v>
      </c>
      <c r="V62" s="106" t="n">
        <v>0</v>
      </c>
      <c r="W62" s="105" t="n">
        <v>1</v>
      </c>
      <c r="X62" s="106" t="n">
        <v>1</v>
      </c>
      <c r="Y62" s="106" t="n">
        <v>1</v>
      </c>
      <c r="Z62" s="105"/>
      <c r="AA62" s="106"/>
      <c r="AB62" s="106"/>
      <c r="AC62" s="105"/>
      <c r="AD62" s="106"/>
      <c r="AE62" s="106"/>
      <c r="AF62" s="105"/>
      <c r="AG62" s="106"/>
      <c r="AH62" s="106"/>
      <c r="AI62" s="105"/>
      <c r="AJ62" s="106"/>
      <c r="AK62" s="106"/>
      <c r="AL62" s="105"/>
      <c r="AM62" s="106"/>
      <c r="AN62" s="106"/>
      <c r="AO62" s="105"/>
      <c r="AP62" s="106"/>
      <c r="AQ62" s="106"/>
      <c r="AR62" s="105"/>
      <c r="AS62" s="106"/>
      <c r="AT62" s="106"/>
      <c r="AU62" s="105"/>
      <c r="AV62" s="106"/>
      <c r="AW62" s="106"/>
      <c r="AX62" s="103"/>
      <c r="AY62" s="104"/>
      <c r="AZ62" s="104"/>
      <c r="BA62" s="104"/>
      <c r="BB62" s="104"/>
    </row>
    <row r="63" customFormat="false" ht="18" hidden="false" customHeight="false" outlineLevel="0" collapsed="false">
      <c r="A63" s="98"/>
      <c r="B63" s="109" t="n">
        <v>4.5</v>
      </c>
      <c r="C63" s="110" t="n">
        <v>0</v>
      </c>
      <c r="D63" s="110"/>
      <c r="E63" s="107"/>
      <c r="F63" s="108"/>
      <c r="G63" s="108"/>
      <c r="H63" s="109" t="n">
        <v>3</v>
      </c>
      <c r="I63" s="110" t="n">
        <v>0</v>
      </c>
      <c r="J63" s="110"/>
      <c r="K63" s="109" t="n">
        <v>2</v>
      </c>
      <c r="L63" s="110" t="n">
        <v>0</v>
      </c>
      <c r="M63" s="110"/>
      <c r="N63" s="109" t="n">
        <v>6</v>
      </c>
      <c r="O63" s="110" t="n">
        <v>0</v>
      </c>
      <c r="P63" s="110"/>
      <c r="Q63" s="109" t="n">
        <v>6</v>
      </c>
      <c r="R63" s="110" t="n">
        <v>0</v>
      </c>
      <c r="S63" s="110"/>
      <c r="T63" s="109" t="n">
        <v>5</v>
      </c>
      <c r="U63" s="110"/>
      <c r="V63" s="110"/>
      <c r="W63" s="109" t="n">
        <v>6</v>
      </c>
      <c r="X63" s="110" t="n">
        <v>0</v>
      </c>
      <c r="Y63" s="110"/>
      <c r="Z63" s="109"/>
      <c r="AA63" s="110"/>
      <c r="AB63" s="110"/>
      <c r="AC63" s="109"/>
      <c r="AD63" s="110"/>
      <c r="AE63" s="110"/>
      <c r="AF63" s="109"/>
      <c r="AG63" s="110"/>
      <c r="AH63" s="110"/>
      <c r="AI63" s="109"/>
      <c r="AJ63" s="110"/>
      <c r="AK63" s="110"/>
      <c r="AL63" s="109"/>
      <c r="AM63" s="110"/>
      <c r="AN63" s="110"/>
      <c r="AO63" s="109"/>
      <c r="AP63" s="110"/>
      <c r="AQ63" s="110"/>
      <c r="AR63" s="109"/>
      <c r="AS63" s="110"/>
      <c r="AT63" s="110"/>
      <c r="AU63" s="109"/>
      <c r="AV63" s="110"/>
      <c r="AW63" s="110"/>
      <c r="AX63" s="103"/>
      <c r="AY63" s="104"/>
      <c r="AZ63" s="104"/>
      <c r="BA63" s="104"/>
      <c r="BB63" s="104"/>
    </row>
    <row r="64" customFormat="false" ht="17.35" hidden="false" customHeight="false" outlineLevel="0" collapsed="false">
      <c r="A64" s="98" t="s">
        <v>61</v>
      </c>
      <c r="B64" s="101" t="n">
        <v>2</v>
      </c>
      <c r="C64" s="102" t="n">
        <v>6</v>
      </c>
      <c r="D64" s="102" t="n">
        <v>2</v>
      </c>
      <c r="E64" s="101" t="n">
        <v>0</v>
      </c>
      <c r="F64" s="102" t="n">
        <v>4</v>
      </c>
      <c r="G64" s="102" t="n">
        <v>2</v>
      </c>
      <c r="H64" s="99"/>
      <c r="I64" s="111"/>
      <c r="J64" s="111"/>
      <c r="K64" s="101" t="n">
        <v>4</v>
      </c>
      <c r="L64" s="102" t="n">
        <v>4</v>
      </c>
      <c r="M64" s="102" t="n">
        <v>4</v>
      </c>
      <c r="N64" s="101" t="n">
        <v>4</v>
      </c>
      <c r="O64" s="102" t="n">
        <v>2</v>
      </c>
      <c r="P64" s="102" t="n">
        <v>2</v>
      </c>
      <c r="Q64" s="101" t="n">
        <v>6</v>
      </c>
      <c r="R64" s="102" t="n">
        <v>2</v>
      </c>
      <c r="S64" s="102" t="n">
        <v>2</v>
      </c>
      <c r="T64" s="101" t="n">
        <v>6</v>
      </c>
      <c r="U64" s="102" t="n">
        <v>4</v>
      </c>
      <c r="V64" s="102" t="n">
        <v>4</v>
      </c>
      <c r="W64" s="101" t="n">
        <v>2</v>
      </c>
      <c r="X64" s="102" t="n">
        <v>2</v>
      </c>
      <c r="Y64" s="102" t="n">
        <v>0</v>
      </c>
      <c r="Z64" s="101"/>
      <c r="AA64" s="102"/>
      <c r="AB64" s="102"/>
      <c r="AC64" s="101"/>
      <c r="AD64" s="102"/>
      <c r="AE64" s="102"/>
      <c r="AF64" s="101"/>
      <c r="AG64" s="102"/>
      <c r="AH64" s="102"/>
      <c r="AI64" s="101"/>
      <c r="AJ64" s="102"/>
      <c r="AK64" s="102"/>
      <c r="AL64" s="101"/>
      <c r="AM64" s="102"/>
      <c r="AN64" s="102"/>
      <c r="AO64" s="101"/>
      <c r="AP64" s="102"/>
      <c r="AQ64" s="102"/>
      <c r="AR64" s="101"/>
      <c r="AS64" s="102"/>
      <c r="AT64" s="102"/>
      <c r="AU64" s="101"/>
      <c r="AV64" s="102"/>
      <c r="AW64" s="102"/>
      <c r="AX64" s="103" t="str">
        <f aca="false">Punkti!A64</f>
        <v>X X X</v>
      </c>
      <c r="AY64" s="104" t="n">
        <f aca="false">SUM(Punkti!B64:AW64)</f>
        <v>64</v>
      </c>
      <c r="AZ64" s="104" t="n">
        <f aca="false">SUM(Punkti!B65:AW65)</f>
        <v>32</v>
      </c>
      <c r="BA64" s="104" t="n">
        <f aca="false">SUM(E66+H66+K66+N66+Q66+T66+W66+C66+B66+Z66+AC66+AF66+AI66+AL66+AO66+AR66+AU66)</f>
        <v>31</v>
      </c>
      <c r="BB64" s="104" t="n">
        <f aca="false">SUM(F66+I66+L66+O66+R66+U66+X66+AA66+AD66+AG66+AJ66+AM66+AP66+AS66+AV66+C66)</f>
        <v>0</v>
      </c>
    </row>
    <row r="65" customFormat="false" ht="18" hidden="false" customHeight="false" outlineLevel="0" collapsed="false">
      <c r="A65" s="98"/>
      <c r="B65" s="105" t="n">
        <v>1</v>
      </c>
      <c r="C65" s="106" t="n">
        <v>3</v>
      </c>
      <c r="D65" s="106" t="n">
        <v>1</v>
      </c>
      <c r="E65" s="105" t="n">
        <v>0</v>
      </c>
      <c r="F65" s="106" t="n">
        <v>2</v>
      </c>
      <c r="G65" s="106" t="n">
        <v>1</v>
      </c>
      <c r="H65" s="105"/>
      <c r="I65" s="106"/>
      <c r="J65" s="106"/>
      <c r="K65" s="105" t="n">
        <v>2</v>
      </c>
      <c r="L65" s="106" t="n">
        <v>2</v>
      </c>
      <c r="M65" s="106" t="n">
        <v>2</v>
      </c>
      <c r="N65" s="105" t="n">
        <v>2</v>
      </c>
      <c r="O65" s="106" t="n">
        <v>1</v>
      </c>
      <c r="P65" s="106" t="n">
        <v>1</v>
      </c>
      <c r="Q65" s="105" t="n">
        <v>3</v>
      </c>
      <c r="R65" s="106" t="n">
        <v>1</v>
      </c>
      <c r="S65" s="106" t="n">
        <v>1</v>
      </c>
      <c r="T65" s="105" t="n">
        <v>3</v>
      </c>
      <c r="U65" s="106" t="n">
        <v>2</v>
      </c>
      <c r="V65" s="106" t="n">
        <v>2</v>
      </c>
      <c r="W65" s="105" t="n">
        <v>1</v>
      </c>
      <c r="X65" s="106" t="n">
        <v>1</v>
      </c>
      <c r="Y65" s="106" t="n">
        <v>0</v>
      </c>
      <c r="Z65" s="105"/>
      <c r="AA65" s="106"/>
      <c r="AB65" s="106"/>
      <c r="AC65" s="105"/>
      <c r="AD65" s="106"/>
      <c r="AE65" s="106"/>
      <c r="AF65" s="105"/>
      <c r="AG65" s="106"/>
      <c r="AH65" s="106"/>
      <c r="AI65" s="105"/>
      <c r="AJ65" s="106"/>
      <c r="AK65" s="106"/>
      <c r="AL65" s="105"/>
      <c r="AM65" s="106"/>
      <c r="AN65" s="106"/>
      <c r="AO65" s="105"/>
      <c r="AP65" s="106"/>
      <c r="AQ65" s="106"/>
      <c r="AR65" s="105"/>
      <c r="AS65" s="106"/>
      <c r="AT65" s="106"/>
      <c r="AU65" s="105"/>
      <c r="AV65" s="106"/>
      <c r="AW65" s="106"/>
      <c r="AX65" s="103"/>
      <c r="AY65" s="104"/>
      <c r="AZ65" s="104"/>
      <c r="BA65" s="104"/>
      <c r="BB65" s="104"/>
    </row>
    <row r="66" customFormat="false" ht="18" hidden="false" customHeight="false" outlineLevel="0" collapsed="false">
      <c r="A66" s="98"/>
      <c r="B66" s="109" t="n">
        <v>4</v>
      </c>
      <c r="C66" s="110" t="n">
        <v>0</v>
      </c>
      <c r="D66" s="110"/>
      <c r="E66" s="109" t="n">
        <v>6</v>
      </c>
      <c r="F66" s="110" t="n">
        <v>0</v>
      </c>
      <c r="G66" s="110"/>
      <c r="H66" s="107"/>
      <c r="I66" s="108"/>
      <c r="J66" s="108"/>
      <c r="K66" s="109" t="n">
        <v>3</v>
      </c>
      <c r="L66" s="110" t="n">
        <v>0</v>
      </c>
      <c r="M66" s="110"/>
      <c r="N66" s="109" t="n">
        <v>5</v>
      </c>
      <c r="O66" s="110" t="n">
        <v>0</v>
      </c>
      <c r="P66" s="110"/>
      <c r="Q66" s="109" t="n">
        <v>4</v>
      </c>
      <c r="R66" s="110" t="n">
        <v>0</v>
      </c>
      <c r="S66" s="110"/>
      <c r="T66" s="109" t="n">
        <v>2</v>
      </c>
      <c r="U66" s="110" t="n">
        <v>0</v>
      </c>
      <c r="V66" s="110"/>
      <c r="W66" s="109" t="n">
        <v>7</v>
      </c>
      <c r="X66" s="110" t="n">
        <v>0</v>
      </c>
      <c r="Y66" s="110"/>
      <c r="Z66" s="109"/>
      <c r="AA66" s="110"/>
      <c r="AB66" s="110"/>
      <c r="AC66" s="109"/>
      <c r="AD66" s="110"/>
      <c r="AE66" s="110"/>
      <c r="AF66" s="109"/>
      <c r="AG66" s="110"/>
      <c r="AH66" s="110"/>
      <c r="AI66" s="109"/>
      <c r="AJ66" s="110"/>
      <c r="AK66" s="110"/>
      <c r="AL66" s="109"/>
      <c r="AM66" s="110"/>
      <c r="AN66" s="110"/>
      <c r="AO66" s="109"/>
      <c r="AP66" s="110"/>
      <c r="AQ66" s="110"/>
      <c r="AR66" s="109"/>
      <c r="AS66" s="110"/>
      <c r="AT66" s="110"/>
      <c r="AU66" s="109"/>
      <c r="AV66" s="110"/>
      <c r="AW66" s="110"/>
      <c r="AX66" s="103"/>
      <c r="AY66" s="104"/>
      <c r="AZ66" s="104"/>
      <c r="BA66" s="104"/>
      <c r="BB66" s="104"/>
    </row>
    <row r="67" customFormat="false" ht="18" hidden="false" customHeight="false" outlineLevel="0" collapsed="false">
      <c r="A67" s="112" t="s">
        <v>62</v>
      </c>
      <c r="B67" s="101" t="n">
        <v>0</v>
      </c>
      <c r="C67" s="102" t="n">
        <v>0</v>
      </c>
      <c r="D67" s="102" t="n">
        <v>0</v>
      </c>
      <c r="E67" s="101" t="n">
        <v>2</v>
      </c>
      <c r="F67" s="102" t="n">
        <v>2</v>
      </c>
      <c r="G67" s="102" t="n">
        <v>0</v>
      </c>
      <c r="H67" s="101" t="n">
        <v>2</v>
      </c>
      <c r="I67" s="102" t="n">
        <v>2</v>
      </c>
      <c r="J67" s="102" t="n">
        <v>2</v>
      </c>
      <c r="K67" s="99"/>
      <c r="L67" s="111"/>
      <c r="M67" s="111"/>
      <c r="N67" s="101" t="n">
        <v>0</v>
      </c>
      <c r="O67" s="102" t="n">
        <v>0</v>
      </c>
      <c r="P67" s="102" t="n">
        <v>0</v>
      </c>
      <c r="Q67" s="101" t="n">
        <v>2</v>
      </c>
      <c r="R67" s="102" t="n">
        <v>0</v>
      </c>
      <c r="S67" s="102" t="n">
        <v>2</v>
      </c>
      <c r="T67" s="101" t="n">
        <v>2</v>
      </c>
      <c r="U67" s="102" t="n">
        <v>0</v>
      </c>
      <c r="V67" s="102" t="n">
        <v>0</v>
      </c>
      <c r="W67" s="101" t="n">
        <v>2</v>
      </c>
      <c r="X67" s="102" t="n">
        <v>0</v>
      </c>
      <c r="Y67" s="102" t="n">
        <v>2</v>
      </c>
      <c r="Z67" s="101"/>
      <c r="AA67" s="102"/>
      <c r="AB67" s="102"/>
      <c r="AC67" s="101"/>
      <c r="AD67" s="102"/>
      <c r="AE67" s="102"/>
      <c r="AF67" s="101"/>
      <c r="AG67" s="102"/>
      <c r="AH67" s="102"/>
      <c r="AI67" s="101"/>
      <c r="AJ67" s="102"/>
      <c r="AK67" s="102"/>
      <c r="AL67" s="101"/>
      <c r="AM67" s="102"/>
      <c r="AN67" s="102"/>
      <c r="AO67" s="101"/>
      <c r="AP67" s="102"/>
      <c r="AQ67" s="102"/>
      <c r="AR67" s="101"/>
      <c r="AS67" s="102"/>
      <c r="AT67" s="102"/>
      <c r="AU67" s="101"/>
      <c r="AV67" s="102"/>
      <c r="AW67" s="102"/>
      <c r="AX67" s="103" t="str">
        <f aca="false">Punkti!A67</f>
        <v>Level Up / Wii Fit Plus</v>
      </c>
      <c r="AY67" s="104" t="n">
        <f aca="false">SUM(Punkti!B67:AW67)</f>
        <v>20</v>
      </c>
      <c r="AZ67" s="104" t="n">
        <f aca="false">SUM(Punkti!B68:AW68)</f>
        <v>10</v>
      </c>
      <c r="BA67" s="104" t="n">
        <f aca="false">SUM(E69+H69+K69+N69+Q69+T69+W69+C69+B69+Z69+AC69+AF69+AI69+AL69+AO69+AR69+AU69)</f>
        <v>53</v>
      </c>
      <c r="BB67" s="104" t="n">
        <f aca="false">SUM(F69+I69+L69+O69+R69+U69+X69+AA69+AD69+AG69+AJ69+AM69+AP69+AS69+AV69+C69)</f>
        <v>0</v>
      </c>
    </row>
    <row r="68" customFormat="false" ht="18" hidden="false" customHeight="false" outlineLevel="0" collapsed="false">
      <c r="A68" s="112"/>
      <c r="B68" s="105" t="n">
        <v>0</v>
      </c>
      <c r="C68" s="106" t="n">
        <v>0</v>
      </c>
      <c r="D68" s="106" t="n">
        <v>0</v>
      </c>
      <c r="E68" s="105" t="n">
        <v>1</v>
      </c>
      <c r="F68" s="106" t="n">
        <v>1</v>
      </c>
      <c r="G68" s="106" t="n">
        <v>0</v>
      </c>
      <c r="H68" s="105" t="n">
        <v>1</v>
      </c>
      <c r="I68" s="106" t="n">
        <v>1</v>
      </c>
      <c r="J68" s="106" t="n">
        <v>1</v>
      </c>
      <c r="K68" s="105"/>
      <c r="L68" s="106"/>
      <c r="M68" s="106"/>
      <c r="N68" s="105" t="n">
        <v>0</v>
      </c>
      <c r="O68" s="106" t="n">
        <v>0</v>
      </c>
      <c r="P68" s="106" t="n">
        <v>0</v>
      </c>
      <c r="Q68" s="105" t="n">
        <v>1</v>
      </c>
      <c r="R68" s="106" t="n">
        <v>0</v>
      </c>
      <c r="S68" s="106" t="n">
        <v>1</v>
      </c>
      <c r="T68" s="105" t="n">
        <v>1</v>
      </c>
      <c r="U68" s="106" t="n">
        <v>0</v>
      </c>
      <c r="V68" s="106" t="n">
        <v>0</v>
      </c>
      <c r="W68" s="105" t="n">
        <v>1</v>
      </c>
      <c r="X68" s="106" t="n">
        <v>0</v>
      </c>
      <c r="Y68" s="106" t="n">
        <v>1</v>
      </c>
      <c r="Z68" s="105"/>
      <c r="AA68" s="106"/>
      <c r="AB68" s="106"/>
      <c r="AC68" s="105"/>
      <c r="AD68" s="106"/>
      <c r="AE68" s="106"/>
      <c r="AF68" s="105"/>
      <c r="AG68" s="106"/>
      <c r="AH68" s="106"/>
      <c r="AI68" s="105"/>
      <c r="AJ68" s="106"/>
      <c r="AK68" s="106"/>
      <c r="AL68" s="105"/>
      <c r="AM68" s="106"/>
      <c r="AN68" s="106"/>
      <c r="AO68" s="105"/>
      <c r="AP68" s="106"/>
      <c r="AQ68" s="106"/>
      <c r="AR68" s="105"/>
      <c r="AS68" s="106"/>
      <c r="AT68" s="106"/>
      <c r="AU68" s="105"/>
      <c r="AV68" s="106"/>
      <c r="AW68" s="106"/>
      <c r="AX68" s="103"/>
      <c r="AY68" s="104"/>
      <c r="AZ68" s="104"/>
      <c r="BA68" s="104"/>
      <c r="BB68" s="104"/>
    </row>
    <row r="69" customFormat="false" ht="18" hidden="false" customHeight="false" outlineLevel="0" collapsed="false">
      <c r="A69" s="112"/>
      <c r="B69" s="109" t="n">
        <v>9</v>
      </c>
      <c r="C69" s="110" t="n">
        <v>0</v>
      </c>
      <c r="D69" s="110"/>
      <c r="E69" s="109" t="n">
        <v>7</v>
      </c>
      <c r="F69" s="110" t="n">
        <v>0</v>
      </c>
      <c r="G69" s="110"/>
      <c r="H69" s="109" t="n">
        <v>6</v>
      </c>
      <c r="I69" s="110" t="n">
        <v>0</v>
      </c>
      <c r="J69" s="110"/>
      <c r="K69" s="105"/>
      <c r="L69" s="106"/>
      <c r="M69" s="106"/>
      <c r="N69" s="109" t="n">
        <v>9</v>
      </c>
      <c r="O69" s="110" t="n">
        <v>0</v>
      </c>
      <c r="P69" s="110"/>
      <c r="Q69" s="109" t="n">
        <v>7</v>
      </c>
      <c r="R69" s="110" t="n">
        <v>0</v>
      </c>
      <c r="S69" s="110"/>
      <c r="T69" s="109" t="n">
        <v>8</v>
      </c>
      <c r="U69" s="110" t="n">
        <v>0</v>
      </c>
      <c r="V69" s="110"/>
      <c r="W69" s="109" t="n">
        <v>7</v>
      </c>
      <c r="X69" s="110" t="n">
        <v>0</v>
      </c>
      <c r="Y69" s="110"/>
      <c r="Z69" s="109"/>
      <c r="AA69" s="110"/>
      <c r="AB69" s="110"/>
      <c r="AC69" s="109"/>
      <c r="AD69" s="110"/>
      <c r="AE69" s="110"/>
      <c r="AF69" s="109"/>
      <c r="AG69" s="110"/>
      <c r="AH69" s="110"/>
      <c r="AI69" s="109"/>
      <c r="AJ69" s="110"/>
      <c r="AK69" s="110"/>
      <c r="AL69" s="109"/>
      <c r="AM69" s="110"/>
      <c r="AN69" s="110"/>
      <c r="AO69" s="109"/>
      <c r="AP69" s="110"/>
      <c r="AQ69" s="110"/>
      <c r="AR69" s="109"/>
      <c r="AS69" s="110"/>
      <c r="AT69" s="110"/>
      <c r="AU69" s="109"/>
      <c r="AV69" s="110"/>
      <c r="AW69" s="110"/>
      <c r="AX69" s="103"/>
      <c r="AY69" s="104"/>
      <c r="AZ69" s="104"/>
      <c r="BA69" s="104"/>
      <c r="BB69" s="104"/>
    </row>
    <row r="70" customFormat="false" ht="18" hidden="false" customHeight="false" outlineLevel="0" collapsed="false">
      <c r="A70" s="113" t="s">
        <v>63</v>
      </c>
      <c r="B70" s="101" t="n">
        <v>4</v>
      </c>
      <c r="C70" s="102" t="n">
        <v>4</v>
      </c>
      <c r="D70" s="102" t="n">
        <v>4</v>
      </c>
      <c r="E70" s="101" t="n">
        <v>4</v>
      </c>
      <c r="F70" s="102" t="n">
        <v>4</v>
      </c>
      <c r="G70" s="102" t="n">
        <v>4</v>
      </c>
      <c r="H70" s="101" t="n">
        <v>2</v>
      </c>
      <c r="I70" s="102" t="n">
        <v>4</v>
      </c>
      <c r="J70" s="102" t="n">
        <v>4</v>
      </c>
      <c r="K70" s="101" t="n">
        <v>6</v>
      </c>
      <c r="L70" s="102" t="n">
        <v>6</v>
      </c>
      <c r="M70" s="102" t="n">
        <v>6</v>
      </c>
      <c r="N70" s="99"/>
      <c r="O70" s="111"/>
      <c r="P70" s="111"/>
      <c r="Q70" s="101" t="n">
        <v>4</v>
      </c>
      <c r="R70" s="102" t="n">
        <v>0</v>
      </c>
      <c r="S70" s="102" t="n">
        <v>4</v>
      </c>
      <c r="T70" s="101" t="n">
        <v>2</v>
      </c>
      <c r="U70" s="102" t="n">
        <v>6</v>
      </c>
      <c r="V70" s="102" t="n">
        <v>2</v>
      </c>
      <c r="W70" s="101" t="n">
        <v>0</v>
      </c>
      <c r="X70" s="102" t="n">
        <v>0</v>
      </c>
      <c r="Y70" s="102" t="n">
        <v>2</v>
      </c>
      <c r="Z70" s="101"/>
      <c r="AA70" s="102"/>
      <c r="AB70" s="102"/>
      <c r="AC70" s="101"/>
      <c r="AD70" s="102"/>
      <c r="AE70" s="102"/>
      <c r="AF70" s="101"/>
      <c r="AG70" s="102"/>
      <c r="AH70" s="102"/>
      <c r="AI70" s="101"/>
      <c r="AJ70" s="102"/>
      <c r="AK70" s="102"/>
      <c r="AL70" s="101"/>
      <c r="AM70" s="102"/>
      <c r="AN70" s="102"/>
      <c r="AO70" s="101"/>
      <c r="AP70" s="102"/>
      <c r="AQ70" s="102"/>
      <c r="AR70" s="101"/>
      <c r="AS70" s="102"/>
      <c r="AT70" s="102"/>
      <c r="AU70" s="101"/>
      <c r="AV70" s="102"/>
      <c r="AW70" s="102"/>
      <c r="AX70" s="103" t="str">
        <f aca="false">Punkti!A70</f>
        <v>NB</v>
      </c>
      <c r="AY70" s="104" t="n">
        <f aca="false">SUM(Punkti!B70:AW70)</f>
        <v>72</v>
      </c>
      <c r="AZ70" s="104" t="n">
        <f aca="false">SUM(Punkti!B71:AW71)</f>
        <v>36</v>
      </c>
      <c r="BA70" s="104" t="n">
        <f aca="false">SUM(E72+H72+K72+N72+Q72+T72+W72+C72+B72+Z72+AC72+AF72+AI72+AL72+AO72+AR72+AU72)</f>
        <v>27</v>
      </c>
      <c r="BB70" s="104" t="n">
        <f aca="false">SUM(F72+I72+L72+O72+R72+U72+X72+AA72+AD72+AG72+AJ72+AM72+AP72+AS72+AV72+C72)</f>
        <v>0</v>
      </c>
    </row>
    <row r="71" customFormat="false" ht="18" hidden="false" customHeight="false" outlineLevel="0" collapsed="false">
      <c r="A71" s="113"/>
      <c r="B71" s="105" t="n">
        <v>2</v>
      </c>
      <c r="C71" s="106" t="n">
        <v>2</v>
      </c>
      <c r="D71" s="106" t="n">
        <v>2</v>
      </c>
      <c r="E71" s="105" t="n">
        <v>2</v>
      </c>
      <c r="F71" s="106" t="n">
        <v>2</v>
      </c>
      <c r="G71" s="106" t="n">
        <v>2</v>
      </c>
      <c r="H71" s="105" t="n">
        <v>1</v>
      </c>
      <c r="I71" s="106" t="n">
        <v>2</v>
      </c>
      <c r="J71" s="106" t="n">
        <v>2</v>
      </c>
      <c r="K71" s="105" t="n">
        <v>3</v>
      </c>
      <c r="L71" s="106" t="n">
        <v>3</v>
      </c>
      <c r="M71" s="106" t="n">
        <v>3</v>
      </c>
      <c r="N71" s="105"/>
      <c r="O71" s="106"/>
      <c r="P71" s="106"/>
      <c r="Q71" s="105" t="n">
        <v>2</v>
      </c>
      <c r="R71" s="106" t="n">
        <v>0</v>
      </c>
      <c r="S71" s="106" t="n">
        <v>2</v>
      </c>
      <c r="T71" s="105" t="n">
        <v>1</v>
      </c>
      <c r="U71" s="106" t="n">
        <v>3</v>
      </c>
      <c r="V71" s="106" t="n">
        <v>1</v>
      </c>
      <c r="W71" s="105" t="n">
        <v>0</v>
      </c>
      <c r="X71" s="106" t="n">
        <v>0</v>
      </c>
      <c r="Y71" s="106" t="n">
        <v>1</v>
      </c>
      <c r="Z71" s="105"/>
      <c r="AA71" s="106"/>
      <c r="AB71" s="106"/>
      <c r="AC71" s="105"/>
      <c r="AD71" s="106"/>
      <c r="AE71" s="106"/>
      <c r="AF71" s="105"/>
      <c r="AG71" s="106"/>
      <c r="AH71" s="106"/>
      <c r="AI71" s="105"/>
      <c r="AJ71" s="106"/>
      <c r="AK71" s="106"/>
      <c r="AL71" s="105"/>
      <c r="AM71" s="106"/>
      <c r="AN71" s="106"/>
      <c r="AO71" s="105"/>
      <c r="AP71" s="106"/>
      <c r="AQ71" s="106"/>
      <c r="AR71" s="105"/>
      <c r="AS71" s="106"/>
      <c r="AT71" s="106"/>
      <c r="AU71" s="105"/>
      <c r="AV71" s="106"/>
      <c r="AW71" s="106"/>
      <c r="AX71" s="103"/>
      <c r="AY71" s="104"/>
      <c r="AZ71" s="104"/>
      <c r="BA71" s="104"/>
      <c r="BB71" s="104"/>
    </row>
    <row r="72" customFormat="false" ht="18" hidden="false" customHeight="false" outlineLevel="0" collapsed="false">
      <c r="A72" s="113"/>
      <c r="B72" s="109" t="n">
        <v>3</v>
      </c>
      <c r="C72" s="110" t="n">
        <v>0</v>
      </c>
      <c r="D72" s="110"/>
      <c r="E72" s="109" t="n">
        <v>3</v>
      </c>
      <c r="F72" s="110" t="n">
        <v>0</v>
      </c>
      <c r="G72" s="110"/>
      <c r="H72" s="109" t="n">
        <v>4</v>
      </c>
      <c r="I72" s="110" t="n">
        <v>0</v>
      </c>
      <c r="J72" s="110"/>
      <c r="K72" s="109" t="n">
        <v>0</v>
      </c>
      <c r="L72" s="110" t="n">
        <v>0</v>
      </c>
      <c r="M72" s="110"/>
      <c r="N72" s="105"/>
      <c r="O72" s="106"/>
      <c r="P72" s="106"/>
      <c r="Q72" s="109" t="n">
        <v>5</v>
      </c>
      <c r="R72" s="110" t="n">
        <v>0</v>
      </c>
      <c r="S72" s="110"/>
      <c r="T72" s="109" t="n">
        <v>4</v>
      </c>
      <c r="U72" s="110" t="n">
        <v>0</v>
      </c>
      <c r="V72" s="110"/>
      <c r="W72" s="109" t="n">
        <v>8</v>
      </c>
      <c r="X72" s="110" t="n">
        <v>0</v>
      </c>
      <c r="Y72" s="110"/>
      <c r="Z72" s="109"/>
      <c r="AA72" s="110"/>
      <c r="AB72" s="110"/>
      <c r="AC72" s="109"/>
      <c r="AD72" s="110"/>
      <c r="AE72" s="110"/>
      <c r="AF72" s="109"/>
      <c r="AG72" s="110"/>
      <c r="AH72" s="110"/>
      <c r="AI72" s="109"/>
      <c r="AJ72" s="110"/>
      <c r="AK72" s="110"/>
      <c r="AL72" s="109"/>
      <c r="AM72" s="110"/>
      <c r="AN72" s="110"/>
      <c r="AO72" s="109"/>
      <c r="AP72" s="110"/>
      <c r="AQ72" s="110"/>
      <c r="AR72" s="109"/>
      <c r="AS72" s="110"/>
      <c r="AT72" s="110"/>
      <c r="AU72" s="109"/>
      <c r="AV72" s="110"/>
      <c r="AW72" s="110"/>
      <c r="AX72" s="103"/>
      <c r="AY72" s="104"/>
      <c r="AZ72" s="104"/>
      <c r="BA72" s="104"/>
      <c r="BB72" s="104"/>
    </row>
    <row r="73" customFormat="false" ht="18" hidden="false" customHeight="false" outlineLevel="0" collapsed="false">
      <c r="A73" s="112" t="s">
        <v>64</v>
      </c>
      <c r="B73" s="101" t="n">
        <v>4</v>
      </c>
      <c r="C73" s="102" t="n">
        <v>4</v>
      </c>
      <c r="D73" s="102" t="n">
        <v>2</v>
      </c>
      <c r="E73" s="101" t="n">
        <v>2</v>
      </c>
      <c r="F73" s="102" t="n">
        <v>6</v>
      </c>
      <c r="G73" s="102" t="n">
        <v>4</v>
      </c>
      <c r="H73" s="101" t="n">
        <v>0</v>
      </c>
      <c r="I73" s="102" t="n">
        <v>4</v>
      </c>
      <c r="J73" s="102" t="n">
        <v>4</v>
      </c>
      <c r="K73" s="101" t="n">
        <v>4</v>
      </c>
      <c r="L73" s="102" t="n">
        <v>6</v>
      </c>
      <c r="M73" s="102" t="n">
        <v>4</v>
      </c>
      <c r="N73" s="101" t="n">
        <v>2</v>
      </c>
      <c r="O73" s="102" t="n">
        <v>6</v>
      </c>
      <c r="P73" s="102" t="n">
        <v>2</v>
      </c>
      <c r="Q73" s="99"/>
      <c r="R73" s="100"/>
      <c r="S73" s="100"/>
      <c r="T73" s="101" t="n">
        <v>6</v>
      </c>
      <c r="U73" s="102" t="n">
        <v>2</v>
      </c>
      <c r="V73" s="102" t="n">
        <v>4</v>
      </c>
      <c r="W73" s="101" t="n">
        <v>2</v>
      </c>
      <c r="X73" s="102" t="n">
        <v>4</v>
      </c>
      <c r="Y73" s="102" t="n">
        <v>0</v>
      </c>
      <c r="Z73" s="101"/>
      <c r="AA73" s="102"/>
      <c r="AB73" s="102"/>
      <c r="AC73" s="101"/>
      <c r="AD73" s="102"/>
      <c r="AE73" s="102"/>
      <c r="AF73" s="101"/>
      <c r="AG73" s="102"/>
      <c r="AH73" s="102"/>
      <c r="AI73" s="101"/>
      <c r="AJ73" s="102"/>
      <c r="AK73" s="102"/>
      <c r="AL73" s="101"/>
      <c r="AM73" s="102"/>
      <c r="AN73" s="102"/>
      <c r="AO73" s="101"/>
      <c r="AP73" s="102"/>
      <c r="AQ73" s="102"/>
      <c r="AR73" s="101"/>
      <c r="AS73" s="102"/>
      <c r="AT73" s="102"/>
      <c r="AU73" s="101"/>
      <c r="AV73" s="102"/>
      <c r="AW73" s="102"/>
      <c r="AX73" s="103" t="str">
        <f aca="false">Punkti!A73</f>
        <v>Korness</v>
      </c>
      <c r="AY73" s="104" t="n">
        <f aca="false">SUM(Punkti!B73:AW73)</f>
        <v>72</v>
      </c>
      <c r="AZ73" s="104" t="n">
        <f aca="false">SUM(Punkti!B74:AW74)</f>
        <v>36</v>
      </c>
      <c r="BA73" s="104" t="n">
        <f aca="false">SUM(E75+H75+K75+N75+Q75+T75+W75+C75+B75+Z75+AC75+AF75+AI75+AL75+AO75+AR75+AU75)</f>
        <v>27</v>
      </c>
      <c r="BB73" s="104" t="n">
        <f aca="false">SUM(F75+I75+L75+O75+R75+U75+X75+AA75+AD75+AG75+AJ75+AM75+AP75+AS75+AV75+C75)</f>
        <v>0</v>
      </c>
    </row>
    <row r="74" customFormat="false" ht="18" hidden="false" customHeight="false" outlineLevel="0" collapsed="false">
      <c r="A74" s="112"/>
      <c r="B74" s="105" t="n">
        <v>2</v>
      </c>
      <c r="C74" s="106" t="n">
        <v>2</v>
      </c>
      <c r="D74" s="106" t="n">
        <v>1</v>
      </c>
      <c r="E74" s="105" t="n">
        <v>1</v>
      </c>
      <c r="F74" s="106" t="n">
        <v>3</v>
      </c>
      <c r="G74" s="106" t="n">
        <v>2</v>
      </c>
      <c r="H74" s="105" t="n">
        <v>0</v>
      </c>
      <c r="I74" s="106" t="n">
        <v>2</v>
      </c>
      <c r="J74" s="106" t="n">
        <v>2</v>
      </c>
      <c r="K74" s="105" t="n">
        <v>2</v>
      </c>
      <c r="L74" s="106" t="n">
        <v>3</v>
      </c>
      <c r="M74" s="106" t="n">
        <v>2</v>
      </c>
      <c r="N74" s="105" t="n">
        <v>1</v>
      </c>
      <c r="O74" s="106" t="n">
        <v>3</v>
      </c>
      <c r="P74" s="106" t="n">
        <v>1</v>
      </c>
      <c r="Q74" s="105"/>
      <c r="R74" s="106"/>
      <c r="S74" s="106"/>
      <c r="T74" s="105" t="n">
        <v>3</v>
      </c>
      <c r="U74" s="106" t="n">
        <v>1</v>
      </c>
      <c r="V74" s="106" t="n">
        <v>2</v>
      </c>
      <c r="W74" s="105" t="n">
        <v>1</v>
      </c>
      <c r="X74" s="106" t="n">
        <v>2</v>
      </c>
      <c r="Y74" s="106" t="n">
        <v>0</v>
      </c>
      <c r="Z74" s="105"/>
      <c r="AA74" s="106"/>
      <c r="AB74" s="106"/>
      <c r="AC74" s="105"/>
      <c r="AD74" s="106"/>
      <c r="AE74" s="106"/>
      <c r="AF74" s="105"/>
      <c r="AG74" s="106"/>
      <c r="AH74" s="106"/>
      <c r="AI74" s="105"/>
      <c r="AJ74" s="106"/>
      <c r="AK74" s="106"/>
      <c r="AL74" s="105"/>
      <c r="AM74" s="106"/>
      <c r="AN74" s="106"/>
      <c r="AO74" s="105"/>
      <c r="AP74" s="106"/>
      <c r="AQ74" s="106"/>
      <c r="AR74" s="105"/>
      <c r="AS74" s="106"/>
      <c r="AT74" s="106"/>
      <c r="AU74" s="105"/>
      <c r="AV74" s="106"/>
      <c r="AW74" s="106"/>
      <c r="AX74" s="103"/>
      <c r="AY74" s="104"/>
      <c r="AZ74" s="104"/>
      <c r="BA74" s="104"/>
      <c r="BB74" s="104"/>
    </row>
    <row r="75" customFormat="false" ht="18" hidden="false" customHeight="false" outlineLevel="0" collapsed="false">
      <c r="A75" s="112"/>
      <c r="B75" s="109" t="n">
        <v>4</v>
      </c>
      <c r="C75" s="110" t="n">
        <v>0</v>
      </c>
      <c r="D75" s="110"/>
      <c r="E75" s="109" t="n">
        <v>3</v>
      </c>
      <c r="F75" s="110" t="n">
        <v>0</v>
      </c>
      <c r="G75" s="110"/>
      <c r="H75" s="109" t="n">
        <v>5</v>
      </c>
      <c r="I75" s="110" t="n">
        <v>0</v>
      </c>
      <c r="J75" s="110"/>
      <c r="K75" s="109" t="n">
        <v>2</v>
      </c>
      <c r="L75" s="110" t="n">
        <v>0</v>
      </c>
      <c r="M75" s="110"/>
      <c r="N75" s="109" t="n">
        <v>4</v>
      </c>
      <c r="O75" s="110" t="n">
        <v>0</v>
      </c>
      <c r="P75" s="110"/>
      <c r="Q75" s="107"/>
      <c r="R75" s="108"/>
      <c r="S75" s="108"/>
      <c r="T75" s="109" t="n">
        <v>3</v>
      </c>
      <c r="U75" s="110" t="n">
        <v>0</v>
      </c>
      <c r="V75" s="110"/>
      <c r="W75" s="109" t="n">
        <v>6</v>
      </c>
      <c r="X75" s="110" t="n">
        <v>0</v>
      </c>
      <c r="Y75" s="110"/>
      <c r="Z75" s="109"/>
      <c r="AA75" s="110"/>
      <c r="AB75" s="110"/>
      <c r="AC75" s="109"/>
      <c r="AD75" s="110"/>
      <c r="AE75" s="110"/>
      <c r="AF75" s="109"/>
      <c r="AG75" s="110"/>
      <c r="AH75" s="110"/>
      <c r="AI75" s="109"/>
      <c r="AJ75" s="110"/>
      <c r="AK75" s="110"/>
      <c r="AL75" s="109"/>
      <c r="AM75" s="110"/>
      <c r="AN75" s="110"/>
      <c r="AO75" s="109"/>
      <c r="AP75" s="110"/>
      <c r="AQ75" s="110"/>
      <c r="AR75" s="109"/>
      <c r="AS75" s="110"/>
      <c r="AT75" s="110"/>
      <c r="AU75" s="109"/>
      <c r="AV75" s="110"/>
      <c r="AW75" s="110"/>
      <c r="AX75" s="103"/>
      <c r="AY75" s="104"/>
      <c r="AZ75" s="104"/>
      <c r="BA75" s="104"/>
      <c r="BB75" s="104"/>
    </row>
    <row r="76" customFormat="false" ht="18" hidden="false" customHeight="false" outlineLevel="0" collapsed="false">
      <c r="A76" s="113" t="s">
        <v>65</v>
      </c>
      <c r="B76" s="101" t="n">
        <v>2</v>
      </c>
      <c r="C76" s="102" t="n">
        <v>4</v>
      </c>
      <c r="D76" s="102" t="n">
        <v>4</v>
      </c>
      <c r="E76" s="101" t="n">
        <v>4</v>
      </c>
      <c r="F76" s="102" t="n">
        <v>0</v>
      </c>
      <c r="G76" s="102" t="n">
        <v>6</v>
      </c>
      <c r="H76" s="101" t="n">
        <v>0</v>
      </c>
      <c r="I76" s="102" t="n">
        <v>2</v>
      </c>
      <c r="J76" s="102" t="n">
        <v>2</v>
      </c>
      <c r="K76" s="101" t="n">
        <v>4</v>
      </c>
      <c r="L76" s="102" t="n">
        <v>6</v>
      </c>
      <c r="M76" s="102" t="n">
        <v>6</v>
      </c>
      <c r="N76" s="101" t="n">
        <v>4</v>
      </c>
      <c r="O76" s="102" t="n">
        <v>0</v>
      </c>
      <c r="P76" s="102" t="n">
        <v>4</v>
      </c>
      <c r="Q76" s="101" t="n">
        <v>0</v>
      </c>
      <c r="R76" s="102" t="n">
        <v>4</v>
      </c>
      <c r="S76" s="102" t="n">
        <v>2</v>
      </c>
      <c r="T76" s="99"/>
      <c r="U76" s="100"/>
      <c r="V76" s="100"/>
      <c r="W76" s="101" t="n">
        <v>0</v>
      </c>
      <c r="X76" s="102" t="n">
        <v>0</v>
      </c>
      <c r="Y76" s="102" t="n">
        <v>0</v>
      </c>
      <c r="Z76" s="101"/>
      <c r="AA76" s="102"/>
      <c r="AB76" s="102"/>
      <c r="AC76" s="101"/>
      <c r="AD76" s="102"/>
      <c r="AE76" s="102"/>
      <c r="AF76" s="101"/>
      <c r="AG76" s="102"/>
      <c r="AH76" s="102"/>
      <c r="AI76" s="101"/>
      <c r="AJ76" s="102"/>
      <c r="AK76" s="102"/>
      <c r="AL76" s="101"/>
      <c r="AM76" s="102"/>
      <c r="AN76" s="102"/>
      <c r="AO76" s="101"/>
      <c r="AP76" s="102"/>
      <c r="AQ76" s="102"/>
      <c r="AR76" s="101"/>
      <c r="AS76" s="102"/>
      <c r="AT76" s="102"/>
      <c r="AU76" s="101"/>
      <c r="AV76" s="102"/>
      <c r="AW76" s="102"/>
      <c r="AX76" s="103" t="str">
        <f aca="false">Punkti!A76</f>
        <v>Bowling Sharks</v>
      </c>
      <c r="AY76" s="104" t="n">
        <f aca="false">SUM(Punkti!B76:AW76)</f>
        <v>54</v>
      </c>
      <c r="AZ76" s="104" t="n">
        <f aca="false">SUM(Punkti!B77:AW77)</f>
        <v>27</v>
      </c>
      <c r="BA76" s="104" t="n">
        <f aca="false">SUM(E78+H78+K78+N78+Q78+T78+W78+C78+B78+Z78+AC78+AF78+AI78+AL78+AO78+AR78+AU78)</f>
        <v>36</v>
      </c>
      <c r="BB76" s="104" t="n">
        <f aca="false">SUM(F78+I78+L78+O78+R78+U78+X78+AA78+AD78+AG78+AJ78+AM78+AP78+AS78+AV78+C78)</f>
        <v>0</v>
      </c>
    </row>
    <row r="77" customFormat="false" ht="18" hidden="false" customHeight="false" outlineLevel="0" collapsed="false">
      <c r="A77" s="113"/>
      <c r="B77" s="105" t="n">
        <v>1</v>
      </c>
      <c r="C77" s="106" t="n">
        <v>2</v>
      </c>
      <c r="D77" s="106" t="n">
        <v>2</v>
      </c>
      <c r="E77" s="105" t="n">
        <v>2</v>
      </c>
      <c r="F77" s="106" t="n">
        <v>0</v>
      </c>
      <c r="G77" s="106" t="n">
        <v>3</v>
      </c>
      <c r="H77" s="105" t="n">
        <v>0</v>
      </c>
      <c r="I77" s="106" t="n">
        <v>1</v>
      </c>
      <c r="J77" s="106" t="n">
        <v>1</v>
      </c>
      <c r="K77" s="105" t="n">
        <v>2</v>
      </c>
      <c r="L77" s="106" t="n">
        <v>3</v>
      </c>
      <c r="M77" s="106" t="n">
        <v>3</v>
      </c>
      <c r="N77" s="105" t="n">
        <v>2</v>
      </c>
      <c r="O77" s="106" t="n">
        <v>0</v>
      </c>
      <c r="P77" s="106" t="n">
        <v>2</v>
      </c>
      <c r="Q77" s="105" t="n">
        <v>0</v>
      </c>
      <c r="R77" s="106" t="n">
        <v>2</v>
      </c>
      <c r="S77" s="106" t="n">
        <v>1</v>
      </c>
      <c r="T77" s="105"/>
      <c r="U77" s="106"/>
      <c r="V77" s="106"/>
      <c r="W77" s="105" t="n">
        <v>0</v>
      </c>
      <c r="X77" s="106" t="n">
        <v>0</v>
      </c>
      <c r="Y77" s="106" t="n">
        <v>0</v>
      </c>
      <c r="Z77" s="105"/>
      <c r="AA77" s="106"/>
      <c r="AB77" s="106"/>
      <c r="AC77" s="105"/>
      <c r="AD77" s="106"/>
      <c r="AE77" s="106"/>
      <c r="AF77" s="105"/>
      <c r="AG77" s="106"/>
      <c r="AH77" s="106"/>
      <c r="AI77" s="105"/>
      <c r="AJ77" s="106"/>
      <c r="AK77" s="106"/>
      <c r="AL77" s="105"/>
      <c r="AM77" s="106"/>
      <c r="AN77" s="106"/>
      <c r="AO77" s="105"/>
      <c r="AP77" s="106"/>
      <c r="AQ77" s="106"/>
      <c r="AR77" s="105"/>
      <c r="AS77" s="106"/>
      <c r="AT77" s="106"/>
      <c r="AU77" s="105"/>
      <c r="AV77" s="106"/>
      <c r="AW77" s="106"/>
      <c r="AX77" s="103"/>
      <c r="AY77" s="104"/>
      <c r="AZ77" s="104"/>
      <c r="BA77" s="104"/>
      <c r="BB77" s="104"/>
    </row>
    <row r="78" customFormat="false" ht="18" hidden="false" customHeight="false" outlineLevel="0" collapsed="false">
      <c r="A78" s="113"/>
      <c r="B78" s="109" t="n">
        <v>4</v>
      </c>
      <c r="C78" s="110" t="n">
        <v>0</v>
      </c>
      <c r="D78" s="110"/>
      <c r="E78" s="109" t="n">
        <v>4</v>
      </c>
      <c r="F78" s="110" t="n">
        <v>0</v>
      </c>
      <c r="G78" s="110"/>
      <c r="H78" s="109" t="n">
        <v>7</v>
      </c>
      <c r="I78" s="110" t="n">
        <v>0</v>
      </c>
      <c r="J78" s="110"/>
      <c r="K78" s="109" t="n">
        <v>1</v>
      </c>
      <c r="L78" s="110" t="n">
        <v>0</v>
      </c>
      <c r="M78" s="110"/>
      <c r="N78" s="109" t="n">
        <v>5</v>
      </c>
      <c r="O78" s="110" t="n">
        <v>0</v>
      </c>
      <c r="P78" s="110"/>
      <c r="Q78" s="109" t="n">
        <v>6</v>
      </c>
      <c r="R78" s="110"/>
      <c r="S78" s="110"/>
      <c r="T78" s="107"/>
      <c r="U78" s="108"/>
      <c r="V78" s="108"/>
      <c r="W78" s="109" t="n">
        <v>9</v>
      </c>
      <c r="X78" s="110" t="n">
        <v>0</v>
      </c>
      <c r="Y78" s="110"/>
      <c r="Z78" s="109"/>
      <c r="AA78" s="110"/>
      <c r="AB78" s="110"/>
      <c r="AC78" s="109"/>
      <c r="AD78" s="110"/>
      <c r="AE78" s="110"/>
      <c r="AF78" s="109"/>
      <c r="AG78" s="110"/>
      <c r="AH78" s="110"/>
      <c r="AI78" s="109"/>
      <c r="AJ78" s="110"/>
      <c r="AK78" s="110"/>
      <c r="AL78" s="109"/>
      <c r="AM78" s="110"/>
      <c r="AN78" s="110"/>
      <c r="AO78" s="109"/>
      <c r="AP78" s="110"/>
      <c r="AQ78" s="110"/>
      <c r="AR78" s="109"/>
      <c r="AS78" s="110"/>
      <c r="AT78" s="110"/>
      <c r="AU78" s="109"/>
      <c r="AV78" s="110"/>
      <c r="AW78" s="110"/>
      <c r="AX78" s="103"/>
      <c r="AY78" s="104"/>
      <c r="AZ78" s="104"/>
      <c r="BA78" s="104"/>
      <c r="BB78" s="104"/>
    </row>
    <row r="79" customFormat="false" ht="18" hidden="false" customHeight="false" outlineLevel="0" collapsed="false">
      <c r="A79" s="113" t="s">
        <v>66</v>
      </c>
      <c r="B79" s="101" t="n">
        <v>4</v>
      </c>
      <c r="C79" s="102" t="n">
        <v>6</v>
      </c>
      <c r="D79" s="102" t="n">
        <v>4</v>
      </c>
      <c r="E79" s="101" t="n">
        <v>4</v>
      </c>
      <c r="F79" s="102" t="n">
        <v>4</v>
      </c>
      <c r="G79" s="102" t="n">
        <v>4</v>
      </c>
      <c r="H79" s="101" t="n">
        <v>4</v>
      </c>
      <c r="I79" s="102" t="n">
        <v>4</v>
      </c>
      <c r="J79" s="102" t="n">
        <v>6</v>
      </c>
      <c r="K79" s="101" t="n">
        <v>4</v>
      </c>
      <c r="L79" s="102" t="n">
        <v>6</v>
      </c>
      <c r="M79" s="102" t="n">
        <v>4</v>
      </c>
      <c r="N79" s="101" t="n">
        <v>6</v>
      </c>
      <c r="O79" s="102" t="n">
        <v>6</v>
      </c>
      <c r="P79" s="102" t="n">
        <v>4</v>
      </c>
      <c r="Q79" s="101" t="n">
        <v>4</v>
      </c>
      <c r="R79" s="102" t="n">
        <v>2</v>
      </c>
      <c r="S79" s="102" t="n">
        <v>6</v>
      </c>
      <c r="T79" s="101" t="n">
        <v>6</v>
      </c>
      <c r="U79" s="102" t="n">
        <v>6</v>
      </c>
      <c r="V79" s="102" t="n">
        <v>6</v>
      </c>
      <c r="W79" s="99"/>
      <c r="X79" s="100"/>
      <c r="Y79" s="100"/>
      <c r="Z79" s="101"/>
      <c r="AA79" s="102"/>
      <c r="AB79" s="102"/>
      <c r="AC79" s="101"/>
      <c r="AD79" s="102"/>
      <c r="AE79" s="102"/>
      <c r="AF79" s="101"/>
      <c r="AG79" s="102"/>
      <c r="AH79" s="102"/>
      <c r="AI79" s="101"/>
      <c r="AJ79" s="102"/>
      <c r="AK79" s="102"/>
      <c r="AL79" s="101"/>
      <c r="AM79" s="102"/>
      <c r="AN79" s="102"/>
      <c r="AO79" s="101"/>
      <c r="AP79" s="102"/>
      <c r="AQ79" s="102"/>
      <c r="AR79" s="101"/>
      <c r="AS79" s="102"/>
      <c r="AT79" s="102"/>
      <c r="AU79" s="101"/>
      <c r="AV79" s="102"/>
      <c r="AW79" s="102"/>
      <c r="AX79" s="103" t="str">
        <f aca="false">Punkti!A79</f>
        <v>Pandora</v>
      </c>
      <c r="AY79" s="104" t="n">
        <f aca="false">SUM(Punkti!B79:AW79)</f>
        <v>100</v>
      </c>
      <c r="AZ79" s="104" t="n">
        <f aca="false">SUM(Punkti!B80:AW80)</f>
        <v>50</v>
      </c>
      <c r="BA79" s="104" t="n">
        <f aca="false">SUM(E81+H81+K81+N81+Q81+T81+W81+C81+B81+Z81+AC81+AF81+AI81+AL81+AO81+AR81+AU81)</f>
        <v>13</v>
      </c>
      <c r="BB79" s="104" t="n">
        <f aca="false">SUM(F81+I81+L81+O81+R81+U81+X81+AA81+AD81+AG81+AJ81+AM81+AP81+AS81+AV81+C81)</f>
        <v>0</v>
      </c>
    </row>
    <row r="80" customFormat="false" ht="18" hidden="false" customHeight="false" outlineLevel="0" collapsed="false">
      <c r="A80" s="113"/>
      <c r="B80" s="105" t="n">
        <v>2</v>
      </c>
      <c r="C80" s="106" t="n">
        <v>3</v>
      </c>
      <c r="D80" s="106" t="n">
        <v>2</v>
      </c>
      <c r="E80" s="105" t="n">
        <v>2</v>
      </c>
      <c r="F80" s="106" t="n">
        <v>2</v>
      </c>
      <c r="G80" s="106" t="n">
        <v>2</v>
      </c>
      <c r="H80" s="105" t="n">
        <v>2</v>
      </c>
      <c r="I80" s="106" t="n">
        <v>2</v>
      </c>
      <c r="J80" s="106" t="n">
        <v>3</v>
      </c>
      <c r="K80" s="105" t="n">
        <v>2</v>
      </c>
      <c r="L80" s="106" t="n">
        <v>3</v>
      </c>
      <c r="M80" s="106" t="n">
        <v>2</v>
      </c>
      <c r="N80" s="105" t="n">
        <v>3</v>
      </c>
      <c r="O80" s="106" t="n">
        <v>3</v>
      </c>
      <c r="P80" s="106" t="n">
        <v>2</v>
      </c>
      <c r="Q80" s="105" t="n">
        <v>2</v>
      </c>
      <c r="R80" s="106" t="n">
        <v>1</v>
      </c>
      <c r="S80" s="106" t="n">
        <v>3</v>
      </c>
      <c r="T80" s="105" t="n">
        <v>3</v>
      </c>
      <c r="U80" s="106" t="n">
        <v>3</v>
      </c>
      <c r="V80" s="106" t="n">
        <v>3</v>
      </c>
      <c r="W80" s="105"/>
      <c r="X80" s="106"/>
      <c r="Y80" s="106"/>
      <c r="Z80" s="105"/>
      <c r="AA80" s="106"/>
      <c r="AB80" s="106"/>
      <c r="AC80" s="105"/>
      <c r="AD80" s="106"/>
      <c r="AE80" s="106"/>
      <c r="AF80" s="105"/>
      <c r="AG80" s="106"/>
      <c r="AH80" s="106"/>
      <c r="AI80" s="105"/>
      <c r="AJ80" s="106"/>
      <c r="AK80" s="106"/>
      <c r="AL80" s="105"/>
      <c r="AM80" s="106"/>
      <c r="AN80" s="106"/>
      <c r="AO80" s="105"/>
      <c r="AP80" s="106"/>
      <c r="AQ80" s="106"/>
      <c r="AR80" s="105"/>
      <c r="AS80" s="106"/>
      <c r="AT80" s="106"/>
      <c r="AU80" s="105"/>
      <c r="AV80" s="106"/>
      <c r="AW80" s="106"/>
      <c r="AX80" s="103"/>
      <c r="AY80" s="104"/>
      <c r="AZ80" s="104"/>
      <c r="BA80" s="104"/>
      <c r="BB80" s="104"/>
    </row>
    <row r="81" customFormat="false" ht="18" hidden="false" customHeight="false" outlineLevel="0" collapsed="false">
      <c r="A81" s="113"/>
      <c r="B81" s="109" t="n">
        <v>2</v>
      </c>
      <c r="C81" s="110" t="n">
        <v>0</v>
      </c>
      <c r="D81" s="110"/>
      <c r="E81" s="109" t="n">
        <v>3</v>
      </c>
      <c r="F81" s="110" t="n">
        <v>0</v>
      </c>
      <c r="G81" s="110"/>
      <c r="H81" s="109" t="n">
        <v>2</v>
      </c>
      <c r="I81" s="110" t="n">
        <v>0</v>
      </c>
      <c r="J81" s="110"/>
      <c r="K81" s="109" t="n">
        <v>2</v>
      </c>
      <c r="L81" s="110" t="n">
        <v>0</v>
      </c>
      <c r="M81" s="110"/>
      <c r="N81" s="109" t="n">
        <v>1</v>
      </c>
      <c r="O81" s="110" t="n">
        <v>0</v>
      </c>
      <c r="P81" s="110"/>
      <c r="Q81" s="109" t="n">
        <v>3</v>
      </c>
      <c r="R81" s="110" t="n">
        <v>0</v>
      </c>
      <c r="S81" s="110"/>
      <c r="T81" s="109" t="n">
        <v>0</v>
      </c>
      <c r="U81" s="110" t="n">
        <v>0</v>
      </c>
      <c r="V81" s="110"/>
      <c r="W81" s="107"/>
      <c r="X81" s="108"/>
      <c r="Y81" s="108"/>
      <c r="Z81" s="109"/>
      <c r="AA81" s="110"/>
      <c r="AB81" s="110"/>
      <c r="AC81" s="109"/>
      <c r="AD81" s="110"/>
      <c r="AE81" s="110"/>
      <c r="AF81" s="109"/>
      <c r="AG81" s="110"/>
      <c r="AH81" s="110"/>
      <c r="AI81" s="109"/>
      <c r="AJ81" s="110"/>
      <c r="AK81" s="110"/>
      <c r="AL81" s="109"/>
      <c r="AM81" s="110"/>
      <c r="AN81" s="110"/>
      <c r="AO81" s="109"/>
      <c r="AP81" s="110"/>
      <c r="AQ81" s="110"/>
      <c r="AR81" s="109"/>
      <c r="AS81" s="110"/>
      <c r="AT81" s="110"/>
      <c r="AU81" s="109"/>
      <c r="AV81" s="110"/>
      <c r="AW81" s="110"/>
      <c r="AX81" s="103"/>
      <c r="AY81" s="104"/>
      <c r="AZ81" s="104"/>
      <c r="BA81" s="104"/>
      <c r="BB81" s="104"/>
    </row>
    <row r="82" customFormat="false" ht="17.35" hidden="false" customHeight="false" outlineLevel="0" collapsed="false">
      <c r="A82" s="114" t="s">
        <v>67</v>
      </c>
      <c r="B82" s="115"/>
      <c r="C82" s="116"/>
      <c r="D82" s="116"/>
      <c r="E82" s="115"/>
      <c r="F82" s="116"/>
      <c r="G82" s="116"/>
      <c r="H82" s="115"/>
      <c r="I82" s="116"/>
      <c r="J82" s="116"/>
      <c r="K82" s="115"/>
      <c r="L82" s="116"/>
      <c r="M82" s="116"/>
      <c r="N82" s="115"/>
      <c r="O82" s="116"/>
      <c r="P82" s="116"/>
      <c r="Q82" s="115"/>
      <c r="R82" s="116"/>
      <c r="S82" s="116"/>
      <c r="T82" s="115"/>
      <c r="U82" s="116"/>
      <c r="V82" s="116"/>
      <c r="W82" s="115"/>
      <c r="X82" s="116"/>
      <c r="Y82" s="116"/>
      <c r="Z82" s="117"/>
      <c r="AA82" s="118"/>
      <c r="AB82" s="118"/>
      <c r="AC82" s="115"/>
      <c r="AD82" s="116"/>
      <c r="AE82" s="116"/>
      <c r="AF82" s="115" t="n">
        <v>4</v>
      </c>
      <c r="AG82" s="116" t="n">
        <v>6</v>
      </c>
      <c r="AH82" s="116" t="n">
        <v>6</v>
      </c>
      <c r="AI82" s="115" t="n">
        <v>2</v>
      </c>
      <c r="AJ82" s="116" t="n">
        <v>4</v>
      </c>
      <c r="AK82" s="116" t="n">
        <v>4</v>
      </c>
      <c r="AL82" s="115" t="n">
        <v>6</v>
      </c>
      <c r="AM82" s="116" t="n">
        <v>4</v>
      </c>
      <c r="AN82" s="116" t="n">
        <v>4</v>
      </c>
      <c r="AO82" s="115" t="n">
        <v>4</v>
      </c>
      <c r="AP82" s="116" t="n">
        <v>6</v>
      </c>
      <c r="AQ82" s="116" t="n">
        <v>6</v>
      </c>
      <c r="AR82" s="115" t="n">
        <v>4</v>
      </c>
      <c r="AS82" s="116" t="n">
        <v>4</v>
      </c>
      <c r="AT82" s="116" t="n">
        <v>4</v>
      </c>
      <c r="AU82" s="115" t="n">
        <v>2</v>
      </c>
      <c r="AV82" s="116" t="n">
        <v>6</v>
      </c>
      <c r="AW82" s="116" t="n">
        <v>4</v>
      </c>
      <c r="AX82" s="119" t="str">
        <f aca="false">Punkti!A82</f>
        <v>Amberfish</v>
      </c>
      <c r="AY82" s="120" t="n">
        <f aca="false">SUM(Punkti!B82:AW82)</f>
        <v>80</v>
      </c>
      <c r="AZ82" s="120" t="n">
        <f aca="false">SUM(Punkti!B83:AW83)</f>
        <v>40</v>
      </c>
      <c r="BA82" s="120" t="n">
        <f aca="false">SUM(E84+H84+K84+N84+Q84+T84+W84+C84+B84+Z84+AC84+AF84+AI84+AL84+AO84+AR84+AU84)</f>
        <v>14</v>
      </c>
      <c r="BB82" s="120" t="n">
        <f aca="false">SUM(F84+I84+L84+O84+R84+U84+X84+AA84+AD84+AG84+AJ84+AM84+AP84+AS84+AV84+C84)</f>
        <v>0</v>
      </c>
    </row>
    <row r="83" customFormat="false" ht="18" hidden="false" customHeight="false" outlineLevel="0" collapsed="false">
      <c r="A83" s="114"/>
      <c r="B83" s="121"/>
      <c r="C83" s="122"/>
      <c r="D83" s="122"/>
      <c r="E83" s="121"/>
      <c r="F83" s="122"/>
      <c r="G83" s="122"/>
      <c r="H83" s="121"/>
      <c r="I83" s="122"/>
      <c r="J83" s="122"/>
      <c r="K83" s="121"/>
      <c r="L83" s="122"/>
      <c r="M83" s="122"/>
      <c r="N83" s="121"/>
      <c r="O83" s="122"/>
      <c r="P83" s="122"/>
      <c r="Q83" s="121"/>
      <c r="R83" s="122"/>
      <c r="S83" s="122"/>
      <c r="T83" s="121"/>
      <c r="U83" s="122"/>
      <c r="V83" s="122"/>
      <c r="W83" s="121"/>
      <c r="X83" s="122"/>
      <c r="Y83" s="122"/>
      <c r="Z83" s="121"/>
      <c r="AA83" s="122"/>
      <c r="AB83" s="122"/>
      <c r="AC83" s="121"/>
      <c r="AD83" s="122"/>
      <c r="AE83" s="122"/>
      <c r="AF83" s="121" t="n">
        <v>2</v>
      </c>
      <c r="AG83" s="122" t="n">
        <v>3</v>
      </c>
      <c r="AH83" s="122" t="n">
        <v>3</v>
      </c>
      <c r="AI83" s="121" t="n">
        <v>1</v>
      </c>
      <c r="AJ83" s="122" t="n">
        <v>2</v>
      </c>
      <c r="AK83" s="122" t="n">
        <v>2</v>
      </c>
      <c r="AL83" s="121" t="n">
        <v>3</v>
      </c>
      <c r="AM83" s="122" t="n">
        <v>2</v>
      </c>
      <c r="AN83" s="122" t="n">
        <v>2</v>
      </c>
      <c r="AO83" s="121" t="n">
        <v>2</v>
      </c>
      <c r="AP83" s="122" t="n">
        <v>3</v>
      </c>
      <c r="AQ83" s="122" t="n">
        <v>3</v>
      </c>
      <c r="AR83" s="121" t="n">
        <v>2</v>
      </c>
      <c r="AS83" s="122" t="n">
        <v>2</v>
      </c>
      <c r="AT83" s="122" t="n">
        <v>2</v>
      </c>
      <c r="AU83" s="121" t="n">
        <v>1</v>
      </c>
      <c r="AV83" s="122" t="n">
        <v>3</v>
      </c>
      <c r="AW83" s="122" t="n">
        <v>2</v>
      </c>
      <c r="AX83" s="119"/>
      <c r="AY83" s="120"/>
      <c r="AZ83" s="120"/>
      <c r="BA83" s="120"/>
      <c r="BB83" s="120"/>
    </row>
    <row r="84" customFormat="false" ht="18" hidden="false" customHeight="false" outlineLevel="0" collapsed="false">
      <c r="A84" s="114"/>
      <c r="B84" s="123"/>
      <c r="C84" s="124"/>
      <c r="D84" s="124"/>
      <c r="E84" s="123"/>
      <c r="F84" s="124"/>
      <c r="G84" s="124"/>
      <c r="H84" s="123"/>
      <c r="I84" s="124"/>
      <c r="J84" s="124"/>
      <c r="K84" s="123"/>
      <c r="L84" s="124"/>
      <c r="M84" s="124"/>
      <c r="N84" s="123"/>
      <c r="O84" s="124"/>
      <c r="P84" s="124"/>
      <c r="Q84" s="123"/>
      <c r="R84" s="124"/>
      <c r="S84" s="124"/>
      <c r="T84" s="123"/>
      <c r="U84" s="124"/>
      <c r="V84" s="124"/>
      <c r="W84" s="123"/>
      <c r="X84" s="124"/>
      <c r="Y84" s="124"/>
      <c r="Z84" s="125"/>
      <c r="AA84" s="126"/>
      <c r="AB84" s="126"/>
      <c r="AC84" s="123"/>
      <c r="AD84" s="124"/>
      <c r="AE84" s="124"/>
      <c r="AF84" s="123" t="n">
        <v>1</v>
      </c>
      <c r="AG84" s="124" t="n">
        <v>0</v>
      </c>
      <c r="AH84" s="124"/>
      <c r="AI84" s="123" t="n">
        <v>4</v>
      </c>
      <c r="AJ84" s="124" t="n">
        <v>0</v>
      </c>
      <c r="AK84" s="124"/>
      <c r="AL84" s="123" t="n">
        <v>2</v>
      </c>
      <c r="AM84" s="124" t="n">
        <v>0</v>
      </c>
      <c r="AN84" s="124"/>
      <c r="AO84" s="123" t="n">
        <v>1</v>
      </c>
      <c r="AP84" s="124" t="n">
        <v>0</v>
      </c>
      <c r="AQ84" s="124"/>
      <c r="AR84" s="123" t="n">
        <v>3</v>
      </c>
      <c r="AS84" s="124" t="n">
        <v>0</v>
      </c>
      <c r="AT84" s="124"/>
      <c r="AU84" s="123" t="n">
        <v>3</v>
      </c>
      <c r="AV84" s="124" t="n">
        <v>0</v>
      </c>
      <c r="AW84" s="124"/>
      <c r="AX84" s="119"/>
      <c r="AY84" s="120"/>
      <c r="AZ84" s="120"/>
      <c r="BA84" s="120"/>
      <c r="BB84" s="120"/>
    </row>
    <row r="85" customFormat="false" ht="18" hidden="false" customHeight="false" outlineLevel="0" collapsed="false">
      <c r="A85" s="114" t="s">
        <v>68</v>
      </c>
      <c r="B85" s="115"/>
      <c r="C85" s="116"/>
      <c r="D85" s="116"/>
      <c r="E85" s="115"/>
      <c r="F85" s="116"/>
      <c r="G85" s="116"/>
      <c r="H85" s="115"/>
      <c r="I85" s="116"/>
      <c r="J85" s="116"/>
      <c r="K85" s="115"/>
      <c r="L85" s="116"/>
      <c r="M85" s="116"/>
      <c r="N85" s="115"/>
      <c r="O85" s="116"/>
      <c r="P85" s="116"/>
      <c r="Q85" s="115"/>
      <c r="R85" s="116"/>
      <c r="S85" s="116"/>
      <c r="T85" s="115"/>
      <c r="U85" s="116"/>
      <c r="V85" s="116"/>
      <c r="W85" s="115"/>
      <c r="X85" s="116"/>
      <c r="Y85" s="116"/>
      <c r="Z85" s="115"/>
      <c r="AA85" s="116"/>
      <c r="AB85" s="116"/>
      <c r="AC85" s="117"/>
      <c r="AD85" s="118"/>
      <c r="AE85" s="118"/>
      <c r="AF85" s="115" t="n">
        <v>2</v>
      </c>
      <c r="AG85" s="116" t="n">
        <v>2</v>
      </c>
      <c r="AH85" s="116" t="n">
        <v>4</v>
      </c>
      <c r="AI85" s="115" t="n">
        <v>4</v>
      </c>
      <c r="AJ85" s="116" t="n">
        <v>4</v>
      </c>
      <c r="AK85" s="116" t="n">
        <v>6</v>
      </c>
      <c r="AL85" s="115" t="n">
        <v>2</v>
      </c>
      <c r="AM85" s="116" t="n">
        <v>2</v>
      </c>
      <c r="AN85" s="116" t="n">
        <v>4</v>
      </c>
      <c r="AO85" s="115" t="n">
        <v>6</v>
      </c>
      <c r="AP85" s="116" t="n">
        <v>4</v>
      </c>
      <c r="AQ85" s="116" t="n">
        <v>6</v>
      </c>
      <c r="AR85" s="115" t="n">
        <v>6</v>
      </c>
      <c r="AS85" s="116" t="n">
        <v>6</v>
      </c>
      <c r="AT85" s="116" t="n">
        <v>4</v>
      </c>
      <c r="AU85" s="115" t="n">
        <v>4</v>
      </c>
      <c r="AV85" s="116" t="n">
        <v>4</v>
      </c>
      <c r="AW85" s="116" t="n">
        <v>2</v>
      </c>
      <c r="AX85" s="119" t="str">
        <f aca="false">Punkti!A85</f>
        <v>VissParBoulingu.lv</v>
      </c>
      <c r="AY85" s="120" t="n">
        <f aca="false">SUM(Punkti!B85:AW85)</f>
        <v>72</v>
      </c>
      <c r="AZ85" s="120" t="n">
        <f aca="false">SUM(Punkti!B86:AW86)</f>
        <v>36</v>
      </c>
      <c r="BA85" s="120" t="n">
        <f aca="false">SUM(E87+H87+K87+N87+Q87+T87+W87+C87+B87+Z87+AC87+AF87+AI87+AL87+AO87+AR87+AU87)</f>
        <v>18</v>
      </c>
      <c r="BB85" s="120" t="n">
        <f aca="false">SUM(F87+I87+L87+O87+R87+U87+X87+AA87+AD87+AG87+AJ87+AM87+AP87+AS87+AV87+C87)</f>
        <v>0</v>
      </c>
    </row>
    <row r="86" customFormat="false" ht="18" hidden="false" customHeight="false" outlineLevel="0" collapsed="false">
      <c r="A86" s="114"/>
      <c r="B86" s="121"/>
      <c r="C86" s="122"/>
      <c r="D86" s="122"/>
      <c r="E86" s="121"/>
      <c r="F86" s="122"/>
      <c r="G86" s="122"/>
      <c r="H86" s="121"/>
      <c r="I86" s="122"/>
      <c r="J86" s="122"/>
      <c r="K86" s="121"/>
      <c r="L86" s="122"/>
      <c r="M86" s="122"/>
      <c r="N86" s="121"/>
      <c r="O86" s="122"/>
      <c r="P86" s="122"/>
      <c r="Q86" s="121"/>
      <c r="R86" s="122"/>
      <c r="S86" s="122"/>
      <c r="T86" s="121"/>
      <c r="U86" s="122"/>
      <c r="V86" s="122"/>
      <c r="W86" s="121"/>
      <c r="X86" s="122"/>
      <c r="Y86" s="122"/>
      <c r="Z86" s="121"/>
      <c r="AA86" s="122"/>
      <c r="AB86" s="122"/>
      <c r="AC86" s="121"/>
      <c r="AD86" s="122"/>
      <c r="AE86" s="122"/>
      <c r="AF86" s="121" t="n">
        <v>1</v>
      </c>
      <c r="AG86" s="122" t="n">
        <v>1</v>
      </c>
      <c r="AH86" s="122" t="n">
        <v>2</v>
      </c>
      <c r="AI86" s="121" t="n">
        <v>2</v>
      </c>
      <c r="AJ86" s="122" t="n">
        <v>2</v>
      </c>
      <c r="AK86" s="122" t="n">
        <v>3</v>
      </c>
      <c r="AL86" s="121" t="n">
        <v>1</v>
      </c>
      <c r="AM86" s="122" t="n">
        <v>1</v>
      </c>
      <c r="AN86" s="122" t="n">
        <v>2</v>
      </c>
      <c r="AO86" s="121" t="n">
        <v>3</v>
      </c>
      <c r="AP86" s="122" t="n">
        <v>2</v>
      </c>
      <c r="AQ86" s="122" t="n">
        <v>3</v>
      </c>
      <c r="AR86" s="121" t="n">
        <v>3</v>
      </c>
      <c r="AS86" s="122" t="n">
        <v>3</v>
      </c>
      <c r="AT86" s="122" t="n">
        <v>2</v>
      </c>
      <c r="AU86" s="121" t="n">
        <v>2</v>
      </c>
      <c r="AV86" s="122" t="n">
        <v>2</v>
      </c>
      <c r="AW86" s="122" t="n">
        <v>1</v>
      </c>
      <c r="AX86" s="119"/>
      <c r="AY86" s="120"/>
      <c r="AZ86" s="120"/>
      <c r="BA86" s="120"/>
      <c r="BB86" s="120"/>
    </row>
    <row r="87" customFormat="false" ht="18" hidden="false" customHeight="false" outlineLevel="0" collapsed="false">
      <c r="A87" s="114"/>
      <c r="B87" s="123"/>
      <c r="C87" s="124"/>
      <c r="D87" s="124"/>
      <c r="E87" s="123"/>
      <c r="F87" s="124"/>
      <c r="G87" s="124"/>
      <c r="H87" s="123"/>
      <c r="I87" s="124"/>
      <c r="J87" s="124"/>
      <c r="K87" s="123"/>
      <c r="L87" s="124"/>
      <c r="M87" s="124"/>
      <c r="N87" s="123"/>
      <c r="O87" s="124"/>
      <c r="P87" s="124"/>
      <c r="Q87" s="123"/>
      <c r="R87" s="124"/>
      <c r="S87" s="124"/>
      <c r="T87" s="123"/>
      <c r="U87" s="124"/>
      <c r="V87" s="124"/>
      <c r="W87" s="123"/>
      <c r="X87" s="124"/>
      <c r="Y87" s="124"/>
      <c r="Z87" s="123"/>
      <c r="AA87" s="124"/>
      <c r="AB87" s="124"/>
      <c r="AC87" s="125"/>
      <c r="AD87" s="126"/>
      <c r="AE87" s="126"/>
      <c r="AF87" s="123" t="n">
        <v>5</v>
      </c>
      <c r="AG87" s="124" t="n">
        <v>0</v>
      </c>
      <c r="AH87" s="124"/>
      <c r="AI87" s="123" t="n">
        <v>2</v>
      </c>
      <c r="AJ87" s="124" t="n">
        <v>0</v>
      </c>
      <c r="AK87" s="124"/>
      <c r="AL87" s="123" t="n">
        <v>5</v>
      </c>
      <c r="AM87" s="124" t="n">
        <v>0</v>
      </c>
      <c r="AN87" s="124"/>
      <c r="AO87" s="123" t="n">
        <v>1</v>
      </c>
      <c r="AP87" s="124" t="n">
        <v>0</v>
      </c>
      <c r="AQ87" s="124"/>
      <c r="AR87" s="123" t="n">
        <v>1</v>
      </c>
      <c r="AS87" s="124" t="n">
        <v>0</v>
      </c>
      <c r="AT87" s="124"/>
      <c r="AU87" s="123" t="n">
        <v>4</v>
      </c>
      <c r="AV87" s="124" t="n">
        <v>0</v>
      </c>
      <c r="AW87" s="124"/>
      <c r="AX87" s="119"/>
      <c r="AY87" s="120"/>
      <c r="AZ87" s="120"/>
      <c r="BA87" s="120"/>
      <c r="BB87" s="120"/>
    </row>
    <row r="88" customFormat="false" ht="18" hidden="false" customHeight="false" outlineLevel="0" collapsed="false">
      <c r="A88" s="114" t="s">
        <v>69</v>
      </c>
      <c r="B88" s="115"/>
      <c r="C88" s="116"/>
      <c r="D88" s="116"/>
      <c r="E88" s="115"/>
      <c r="F88" s="116"/>
      <c r="G88" s="116"/>
      <c r="H88" s="115"/>
      <c r="I88" s="116"/>
      <c r="J88" s="116"/>
      <c r="K88" s="115"/>
      <c r="L88" s="116"/>
      <c r="M88" s="116"/>
      <c r="N88" s="115"/>
      <c r="O88" s="116"/>
      <c r="P88" s="116"/>
      <c r="Q88" s="115"/>
      <c r="R88" s="116"/>
      <c r="S88" s="116"/>
      <c r="T88" s="115"/>
      <c r="U88" s="116"/>
      <c r="V88" s="116"/>
      <c r="W88" s="115"/>
      <c r="X88" s="116"/>
      <c r="Y88" s="116"/>
      <c r="Z88" s="115" t="n">
        <v>2</v>
      </c>
      <c r="AA88" s="116" t="n">
        <v>0</v>
      </c>
      <c r="AB88" s="116" t="n">
        <v>0</v>
      </c>
      <c r="AC88" s="115" t="n">
        <v>4</v>
      </c>
      <c r="AD88" s="116" t="n">
        <v>4</v>
      </c>
      <c r="AE88" s="116" t="n">
        <v>2</v>
      </c>
      <c r="AF88" s="117"/>
      <c r="AG88" s="118"/>
      <c r="AH88" s="118"/>
      <c r="AI88" s="115"/>
      <c r="AJ88" s="116"/>
      <c r="AK88" s="116"/>
      <c r="AL88" s="115" t="n">
        <v>4</v>
      </c>
      <c r="AM88" s="116" t="n">
        <v>4</v>
      </c>
      <c r="AN88" s="116" t="n">
        <v>4</v>
      </c>
      <c r="AO88" s="115" t="n">
        <v>4</v>
      </c>
      <c r="AP88" s="116" t="n">
        <v>4</v>
      </c>
      <c r="AQ88" s="116" t="n">
        <v>4</v>
      </c>
      <c r="AR88" s="115" t="n">
        <v>6</v>
      </c>
      <c r="AS88" s="116" t="n">
        <v>0</v>
      </c>
      <c r="AT88" s="116" t="n">
        <v>2</v>
      </c>
      <c r="AU88" s="115" t="n">
        <v>0</v>
      </c>
      <c r="AV88" s="116" t="n">
        <v>6</v>
      </c>
      <c r="AW88" s="116" t="n">
        <v>4</v>
      </c>
      <c r="AX88" s="119" t="str">
        <f aca="false">Punkti!A88</f>
        <v>RTU</v>
      </c>
      <c r="AY88" s="120" t="n">
        <f aca="false">SUM(Punkti!B88:AW88)</f>
        <v>54</v>
      </c>
      <c r="AZ88" s="120" t="n">
        <f aca="false">SUM(Punkti!B89:AW89)</f>
        <v>27</v>
      </c>
      <c r="BA88" s="120" t="n">
        <f aca="false">SUM(E90+H90+K90+N90+Q90+T90+W90+C90+B90+Z90+AC90+AF90+AI90+AL90+AO90+AR90+AU90)</f>
        <v>27</v>
      </c>
      <c r="BB88" s="120" t="n">
        <f aca="false">SUM(F90+I90+L90+O90+R90+U90+X90+AA90+AD90+AG90+AJ90+AM90+AP90+AS90+AV90+C90)</f>
        <v>0</v>
      </c>
    </row>
    <row r="89" customFormat="false" ht="18" hidden="false" customHeight="false" outlineLevel="0" collapsed="false">
      <c r="A89" s="114"/>
      <c r="B89" s="121"/>
      <c r="C89" s="122"/>
      <c r="D89" s="122"/>
      <c r="E89" s="121"/>
      <c r="F89" s="122"/>
      <c r="G89" s="122"/>
      <c r="H89" s="121"/>
      <c r="I89" s="122"/>
      <c r="J89" s="122"/>
      <c r="K89" s="121"/>
      <c r="L89" s="122"/>
      <c r="M89" s="122"/>
      <c r="N89" s="121"/>
      <c r="O89" s="122"/>
      <c r="P89" s="122"/>
      <c r="Q89" s="121"/>
      <c r="R89" s="122"/>
      <c r="S89" s="122"/>
      <c r="T89" s="121"/>
      <c r="U89" s="122"/>
      <c r="V89" s="122"/>
      <c r="W89" s="121"/>
      <c r="X89" s="122"/>
      <c r="Y89" s="122"/>
      <c r="Z89" s="121" t="n">
        <v>1</v>
      </c>
      <c r="AA89" s="122" t="n">
        <v>0</v>
      </c>
      <c r="AB89" s="122" t="n">
        <v>0</v>
      </c>
      <c r="AC89" s="121" t="n">
        <v>2</v>
      </c>
      <c r="AD89" s="122" t="n">
        <v>2</v>
      </c>
      <c r="AE89" s="122" t="n">
        <v>1</v>
      </c>
      <c r="AF89" s="121"/>
      <c r="AG89" s="122"/>
      <c r="AH89" s="122"/>
      <c r="AI89" s="121"/>
      <c r="AJ89" s="122"/>
      <c r="AK89" s="122"/>
      <c r="AL89" s="121" t="n">
        <v>2</v>
      </c>
      <c r="AM89" s="122" t="n">
        <v>2</v>
      </c>
      <c r="AN89" s="122" t="n">
        <v>2</v>
      </c>
      <c r="AO89" s="121" t="n">
        <v>2</v>
      </c>
      <c r="AP89" s="122" t="n">
        <v>2</v>
      </c>
      <c r="AQ89" s="122" t="n">
        <v>2</v>
      </c>
      <c r="AR89" s="121" t="n">
        <v>3</v>
      </c>
      <c r="AS89" s="122" t="n">
        <v>0</v>
      </c>
      <c r="AT89" s="122" t="n">
        <v>1</v>
      </c>
      <c r="AU89" s="121" t="n">
        <v>0</v>
      </c>
      <c r="AV89" s="122" t="n">
        <v>3</v>
      </c>
      <c r="AW89" s="122" t="n">
        <v>2</v>
      </c>
      <c r="AX89" s="119"/>
      <c r="AY89" s="120"/>
      <c r="AZ89" s="120"/>
      <c r="BA89" s="120"/>
      <c r="BB89" s="120"/>
    </row>
    <row r="90" customFormat="false" ht="17.35" hidden="false" customHeight="false" outlineLevel="0" collapsed="false">
      <c r="A90" s="114"/>
      <c r="B90" s="123"/>
      <c r="C90" s="124"/>
      <c r="D90" s="124"/>
      <c r="E90" s="123"/>
      <c r="F90" s="124"/>
      <c r="G90" s="124"/>
      <c r="H90" s="123"/>
      <c r="I90" s="124"/>
      <c r="J90" s="124"/>
      <c r="K90" s="123"/>
      <c r="L90" s="124"/>
      <c r="M90" s="124"/>
      <c r="N90" s="123"/>
      <c r="O90" s="124"/>
      <c r="P90" s="124"/>
      <c r="Q90" s="123"/>
      <c r="R90" s="124"/>
      <c r="S90" s="124"/>
      <c r="T90" s="123"/>
      <c r="U90" s="124"/>
      <c r="V90" s="124"/>
      <c r="W90" s="123"/>
      <c r="X90" s="124"/>
      <c r="Y90" s="124"/>
      <c r="Z90" s="123" t="n">
        <v>8</v>
      </c>
      <c r="AA90" s="124" t="n">
        <v>0</v>
      </c>
      <c r="AB90" s="124"/>
      <c r="AC90" s="123" t="n">
        <v>4</v>
      </c>
      <c r="AD90" s="124" t="n">
        <v>0</v>
      </c>
      <c r="AE90" s="124"/>
      <c r="AF90" s="125"/>
      <c r="AG90" s="126"/>
      <c r="AH90" s="126"/>
      <c r="AI90" s="123"/>
      <c r="AJ90" s="124"/>
      <c r="AK90" s="124"/>
      <c r="AL90" s="123" t="n">
        <v>3</v>
      </c>
      <c r="AM90" s="124" t="n">
        <v>0</v>
      </c>
      <c r="AN90" s="124"/>
      <c r="AO90" s="123" t="n">
        <v>3</v>
      </c>
      <c r="AP90" s="124" t="n">
        <v>0</v>
      </c>
      <c r="AQ90" s="124"/>
      <c r="AR90" s="123" t="n">
        <v>5</v>
      </c>
      <c r="AS90" s="124" t="n">
        <v>0</v>
      </c>
      <c r="AT90" s="124"/>
      <c r="AU90" s="123" t="n">
        <v>4</v>
      </c>
      <c r="AV90" s="124" t="n">
        <v>0</v>
      </c>
      <c r="AW90" s="124"/>
      <c r="AX90" s="119"/>
      <c r="AY90" s="120"/>
      <c r="AZ90" s="120"/>
      <c r="BA90" s="120"/>
      <c r="BB90" s="120"/>
    </row>
    <row r="91" customFormat="false" ht="18" hidden="false" customHeight="false" outlineLevel="0" collapsed="false">
      <c r="A91" s="127" t="s">
        <v>70</v>
      </c>
      <c r="B91" s="115"/>
      <c r="C91" s="116"/>
      <c r="D91" s="116"/>
      <c r="E91" s="115"/>
      <c r="F91" s="116"/>
      <c r="G91" s="116"/>
      <c r="H91" s="115"/>
      <c r="I91" s="116"/>
      <c r="J91" s="116"/>
      <c r="K91" s="115"/>
      <c r="L91" s="116"/>
      <c r="M91" s="116"/>
      <c r="N91" s="115"/>
      <c r="O91" s="116"/>
      <c r="P91" s="116"/>
      <c r="Q91" s="115"/>
      <c r="R91" s="116"/>
      <c r="S91" s="116"/>
      <c r="T91" s="115"/>
      <c r="U91" s="116"/>
      <c r="V91" s="116"/>
      <c r="W91" s="115"/>
      <c r="X91" s="116"/>
      <c r="Y91" s="116"/>
      <c r="Z91" s="115" t="n">
        <v>4</v>
      </c>
      <c r="AA91" s="116" t="n">
        <v>2</v>
      </c>
      <c r="AB91" s="116" t="n">
        <v>2</v>
      </c>
      <c r="AC91" s="115" t="n">
        <v>2</v>
      </c>
      <c r="AD91" s="116" t="n">
        <v>2</v>
      </c>
      <c r="AE91" s="116" t="n">
        <v>0</v>
      </c>
      <c r="AF91" s="115"/>
      <c r="AG91" s="116"/>
      <c r="AH91" s="116"/>
      <c r="AI91" s="117"/>
      <c r="AJ91" s="118"/>
      <c r="AK91" s="118"/>
      <c r="AL91" s="115" t="n">
        <v>2</v>
      </c>
      <c r="AM91" s="116" t="n">
        <v>0</v>
      </c>
      <c r="AN91" s="116" t="n">
        <v>2</v>
      </c>
      <c r="AO91" s="115" t="n">
        <v>4</v>
      </c>
      <c r="AP91" s="116" t="n">
        <v>4</v>
      </c>
      <c r="AQ91" s="116" t="n">
        <v>6</v>
      </c>
      <c r="AR91" s="115" t="n">
        <v>2</v>
      </c>
      <c r="AS91" s="116" t="n">
        <v>0</v>
      </c>
      <c r="AT91" s="116" t="n">
        <v>2</v>
      </c>
      <c r="AU91" s="115" t="n">
        <v>2</v>
      </c>
      <c r="AV91" s="116" t="n">
        <v>6</v>
      </c>
      <c r="AW91" s="116" t="n">
        <v>4</v>
      </c>
      <c r="AX91" s="119" t="str">
        <f aca="false">Punkti!A91</f>
        <v>Wii sport resort</v>
      </c>
      <c r="AY91" s="120" t="n">
        <f aca="false">SUM(Punkti!B91:AW91)</f>
        <v>46</v>
      </c>
      <c r="AZ91" s="120" t="n">
        <f aca="false">SUM(Punkti!B92:AW92)</f>
        <v>23</v>
      </c>
      <c r="BA91" s="120" t="n">
        <f aca="false">SUM(E93+H93+K93+N93+Q93+T93+W93+C93+B93+Z93+AC93+AF93+AI93+AL93+AO93+AR93+AU93)</f>
        <v>31</v>
      </c>
      <c r="BB91" s="120" t="n">
        <f aca="false">SUM(F93+I93+L93+O93+R93+U93+X93+AA93+AD93+AG93+AJ93+AM93+AP93+AS93+AV93+C93)</f>
        <v>0</v>
      </c>
    </row>
    <row r="92" customFormat="false" ht="18" hidden="false" customHeight="false" outlineLevel="0" collapsed="false">
      <c r="A92" s="127"/>
      <c r="B92" s="121"/>
      <c r="C92" s="122"/>
      <c r="D92" s="122"/>
      <c r="E92" s="121"/>
      <c r="F92" s="122"/>
      <c r="G92" s="122"/>
      <c r="H92" s="121"/>
      <c r="I92" s="122"/>
      <c r="J92" s="122"/>
      <c r="K92" s="121"/>
      <c r="L92" s="122"/>
      <c r="M92" s="122"/>
      <c r="N92" s="121"/>
      <c r="O92" s="122"/>
      <c r="P92" s="122"/>
      <c r="Q92" s="121"/>
      <c r="R92" s="122"/>
      <c r="S92" s="122"/>
      <c r="T92" s="121"/>
      <c r="U92" s="122"/>
      <c r="V92" s="122"/>
      <c r="W92" s="121"/>
      <c r="X92" s="122"/>
      <c r="Y92" s="122"/>
      <c r="Z92" s="121" t="n">
        <v>2</v>
      </c>
      <c r="AA92" s="122" t="n">
        <v>1</v>
      </c>
      <c r="AB92" s="122" t="n">
        <v>1</v>
      </c>
      <c r="AC92" s="121" t="n">
        <v>1</v>
      </c>
      <c r="AD92" s="122" t="n">
        <v>1</v>
      </c>
      <c r="AE92" s="122" t="n">
        <v>0</v>
      </c>
      <c r="AF92" s="121"/>
      <c r="AG92" s="122"/>
      <c r="AH92" s="122"/>
      <c r="AI92" s="121"/>
      <c r="AJ92" s="122"/>
      <c r="AK92" s="122"/>
      <c r="AL92" s="121" t="n">
        <v>1</v>
      </c>
      <c r="AM92" s="122" t="n">
        <v>0</v>
      </c>
      <c r="AN92" s="122" t="n">
        <v>1</v>
      </c>
      <c r="AO92" s="121" t="n">
        <v>2</v>
      </c>
      <c r="AP92" s="122" t="n">
        <v>2</v>
      </c>
      <c r="AQ92" s="122" t="n">
        <v>3</v>
      </c>
      <c r="AR92" s="121" t="n">
        <v>1</v>
      </c>
      <c r="AS92" s="122" t="n">
        <v>0</v>
      </c>
      <c r="AT92" s="122" t="n">
        <v>1</v>
      </c>
      <c r="AU92" s="121" t="n">
        <v>1</v>
      </c>
      <c r="AV92" s="122" t="n">
        <v>3</v>
      </c>
      <c r="AW92" s="122" t="n">
        <v>2</v>
      </c>
      <c r="AX92" s="119"/>
      <c r="AY92" s="120"/>
      <c r="AZ92" s="120"/>
      <c r="BA92" s="120"/>
      <c r="BB92" s="120"/>
    </row>
    <row r="93" customFormat="false" ht="18" hidden="false" customHeight="false" outlineLevel="0" collapsed="false">
      <c r="A93" s="127"/>
      <c r="B93" s="123"/>
      <c r="C93" s="124"/>
      <c r="D93" s="124"/>
      <c r="E93" s="123"/>
      <c r="F93" s="124"/>
      <c r="G93" s="124"/>
      <c r="H93" s="123"/>
      <c r="I93" s="124"/>
      <c r="J93" s="124"/>
      <c r="K93" s="123"/>
      <c r="L93" s="124"/>
      <c r="M93" s="124"/>
      <c r="N93" s="123"/>
      <c r="O93" s="124"/>
      <c r="P93" s="124"/>
      <c r="Q93" s="123"/>
      <c r="R93" s="124"/>
      <c r="S93" s="124"/>
      <c r="T93" s="123"/>
      <c r="U93" s="124"/>
      <c r="V93" s="124"/>
      <c r="W93" s="123"/>
      <c r="X93" s="124"/>
      <c r="Y93" s="124"/>
      <c r="Z93" s="123" t="n">
        <v>5</v>
      </c>
      <c r="AA93" s="124" t="n">
        <v>0</v>
      </c>
      <c r="AB93" s="124"/>
      <c r="AC93" s="123" t="n">
        <v>7</v>
      </c>
      <c r="AD93" s="124" t="n">
        <v>0</v>
      </c>
      <c r="AE93" s="124"/>
      <c r="AF93" s="123"/>
      <c r="AG93" s="124"/>
      <c r="AH93" s="124"/>
      <c r="AI93" s="125"/>
      <c r="AJ93" s="126"/>
      <c r="AK93" s="126"/>
      <c r="AL93" s="123" t="n">
        <v>7</v>
      </c>
      <c r="AM93" s="124"/>
      <c r="AN93" s="124"/>
      <c r="AO93" s="123" t="n">
        <v>2</v>
      </c>
      <c r="AP93" s="124" t="n">
        <v>0</v>
      </c>
      <c r="AQ93" s="124"/>
      <c r="AR93" s="123" t="n">
        <v>7</v>
      </c>
      <c r="AS93" s="124" t="n">
        <v>0</v>
      </c>
      <c r="AT93" s="124"/>
      <c r="AU93" s="123" t="n">
        <v>3</v>
      </c>
      <c r="AV93" s="124" t="n">
        <v>0</v>
      </c>
      <c r="AW93" s="124"/>
      <c r="AX93" s="119"/>
      <c r="AY93" s="120"/>
      <c r="AZ93" s="120"/>
      <c r="BA93" s="120"/>
      <c r="BB93" s="120"/>
    </row>
    <row r="94" customFormat="false" ht="18" hidden="false" customHeight="false" outlineLevel="0" collapsed="false">
      <c r="A94" s="128" t="s">
        <v>71</v>
      </c>
      <c r="B94" s="115"/>
      <c r="C94" s="116"/>
      <c r="D94" s="116"/>
      <c r="E94" s="115"/>
      <c r="F94" s="116"/>
      <c r="G94" s="116"/>
      <c r="H94" s="115"/>
      <c r="I94" s="116"/>
      <c r="J94" s="116"/>
      <c r="K94" s="115"/>
      <c r="L94" s="116"/>
      <c r="M94" s="116"/>
      <c r="N94" s="115"/>
      <c r="O94" s="116"/>
      <c r="P94" s="116"/>
      <c r="Q94" s="115"/>
      <c r="R94" s="116"/>
      <c r="S94" s="116"/>
      <c r="T94" s="115"/>
      <c r="U94" s="116"/>
      <c r="V94" s="116"/>
      <c r="W94" s="115"/>
      <c r="X94" s="116"/>
      <c r="Y94" s="116"/>
      <c r="Z94" s="115" t="n">
        <v>0</v>
      </c>
      <c r="AA94" s="116" t="n">
        <v>2</v>
      </c>
      <c r="AB94" s="116" t="n">
        <v>2</v>
      </c>
      <c r="AC94" s="115" t="n">
        <v>4</v>
      </c>
      <c r="AD94" s="116" t="n">
        <v>4</v>
      </c>
      <c r="AE94" s="116" t="n">
        <v>2</v>
      </c>
      <c r="AF94" s="115" t="n">
        <v>2</v>
      </c>
      <c r="AG94" s="116" t="n">
        <v>2</v>
      </c>
      <c r="AH94" s="116" t="n">
        <v>2</v>
      </c>
      <c r="AI94" s="115" t="n">
        <v>4</v>
      </c>
      <c r="AJ94" s="116" t="n">
        <v>6</v>
      </c>
      <c r="AK94" s="116" t="n">
        <v>4</v>
      </c>
      <c r="AL94" s="117"/>
      <c r="AM94" s="118"/>
      <c r="AN94" s="118"/>
      <c r="AO94" s="115"/>
      <c r="AP94" s="116"/>
      <c r="AQ94" s="116"/>
      <c r="AR94" s="115" t="n">
        <v>2</v>
      </c>
      <c r="AS94" s="116" t="n">
        <v>4</v>
      </c>
      <c r="AT94" s="116" t="n">
        <v>4</v>
      </c>
      <c r="AU94" s="115" t="n">
        <v>2</v>
      </c>
      <c r="AV94" s="116" t="n">
        <v>2</v>
      </c>
      <c r="AW94" s="116" t="n">
        <v>4</v>
      </c>
      <c r="AX94" s="119" t="str">
        <f aca="false">Punkti!A94</f>
        <v>Nopietni</v>
      </c>
      <c r="AY94" s="120" t="n">
        <f aca="false">SUM(Punkti!B94:AW94)</f>
        <v>52</v>
      </c>
      <c r="AZ94" s="120" t="n">
        <f aca="false">SUM(Punkti!B95:AW95)</f>
        <v>26</v>
      </c>
      <c r="BA94" s="120" t="n">
        <f aca="false">SUM(E96+H96+K96+N96+Q96+T96+W96+C96+B96+Z96+AC96+AF96+AI96+AL96+AO96+AR96+AU96)</f>
        <v>28</v>
      </c>
      <c r="BB94" s="120" t="n">
        <f aca="false">SUM(F96+I96+L96+O96+R96+U96+X96+AA96+AD96+AG96+AJ96+AM96+AP96+AS96+AV96+C96)</f>
        <v>0</v>
      </c>
    </row>
    <row r="95" customFormat="false" ht="18" hidden="false" customHeight="false" outlineLevel="0" collapsed="false">
      <c r="A95" s="128"/>
      <c r="B95" s="121"/>
      <c r="C95" s="122"/>
      <c r="D95" s="122"/>
      <c r="E95" s="121"/>
      <c r="F95" s="122"/>
      <c r="G95" s="122"/>
      <c r="H95" s="121"/>
      <c r="I95" s="122"/>
      <c r="J95" s="122"/>
      <c r="K95" s="121"/>
      <c r="L95" s="122"/>
      <c r="M95" s="122"/>
      <c r="N95" s="121"/>
      <c r="O95" s="122"/>
      <c r="P95" s="122"/>
      <c r="Q95" s="121"/>
      <c r="R95" s="122"/>
      <c r="S95" s="122"/>
      <c r="T95" s="121"/>
      <c r="U95" s="122"/>
      <c r="V95" s="122"/>
      <c r="W95" s="121"/>
      <c r="X95" s="122"/>
      <c r="Y95" s="122"/>
      <c r="Z95" s="121" t="n">
        <v>0</v>
      </c>
      <c r="AA95" s="122" t="n">
        <v>1</v>
      </c>
      <c r="AB95" s="122" t="n">
        <v>1</v>
      </c>
      <c r="AC95" s="121" t="n">
        <v>2</v>
      </c>
      <c r="AD95" s="122" t="n">
        <v>2</v>
      </c>
      <c r="AE95" s="122" t="n">
        <v>1</v>
      </c>
      <c r="AF95" s="121" t="n">
        <v>1</v>
      </c>
      <c r="AG95" s="122" t="n">
        <v>1</v>
      </c>
      <c r="AH95" s="122" t="n">
        <v>1</v>
      </c>
      <c r="AI95" s="121" t="n">
        <v>2</v>
      </c>
      <c r="AJ95" s="122" t="n">
        <v>3</v>
      </c>
      <c r="AK95" s="122" t="n">
        <v>2</v>
      </c>
      <c r="AL95" s="121"/>
      <c r="AM95" s="122"/>
      <c r="AN95" s="122"/>
      <c r="AO95" s="121"/>
      <c r="AP95" s="122"/>
      <c r="AQ95" s="122"/>
      <c r="AR95" s="121" t="n">
        <v>1</v>
      </c>
      <c r="AS95" s="122" t="n">
        <v>2</v>
      </c>
      <c r="AT95" s="122" t="n">
        <v>2</v>
      </c>
      <c r="AU95" s="121" t="n">
        <v>1</v>
      </c>
      <c r="AV95" s="122" t="n">
        <v>1</v>
      </c>
      <c r="AW95" s="122" t="n">
        <v>2</v>
      </c>
      <c r="AX95" s="119"/>
      <c r="AY95" s="120"/>
      <c r="AZ95" s="120"/>
      <c r="BA95" s="120"/>
      <c r="BB95" s="120"/>
    </row>
    <row r="96" customFormat="false" ht="18" hidden="false" customHeight="false" outlineLevel="0" collapsed="false">
      <c r="A96" s="128"/>
      <c r="B96" s="123"/>
      <c r="C96" s="124"/>
      <c r="D96" s="124"/>
      <c r="E96" s="123"/>
      <c r="F96" s="124"/>
      <c r="G96" s="124"/>
      <c r="H96" s="123"/>
      <c r="I96" s="124"/>
      <c r="J96" s="124"/>
      <c r="K96" s="123"/>
      <c r="L96" s="124"/>
      <c r="M96" s="124"/>
      <c r="N96" s="123"/>
      <c r="O96" s="124"/>
      <c r="P96" s="124"/>
      <c r="Q96" s="123"/>
      <c r="R96" s="124"/>
      <c r="S96" s="124"/>
      <c r="T96" s="123"/>
      <c r="U96" s="124"/>
      <c r="V96" s="124"/>
      <c r="W96" s="123"/>
      <c r="X96" s="124"/>
      <c r="Y96" s="124"/>
      <c r="Z96" s="123" t="n">
        <v>7</v>
      </c>
      <c r="AA96" s="124" t="n">
        <v>0</v>
      </c>
      <c r="AB96" s="124"/>
      <c r="AC96" s="123" t="n">
        <v>4</v>
      </c>
      <c r="AD96" s="124" t="n">
        <v>0</v>
      </c>
      <c r="AE96" s="124"/>
      <c r="AF96" s="123" t="n">
        <v>6</v>
      </c>
      <c r="AG96" s="124" t="n">
        <v>0</v>
      </c>
      <c r="AH96" s="124"/>
      <c r="AI96" s="123" t="n">
        <v>2</v>
      </c>
      <c r="AJ96" s="124" t="n">
        <v>0</v>
      </c>
      <c r="AK96" s="124"/>
      <c r="AL96" s="125"/>
      <c r="AM96" s="126"/>
      <c r="AN96" s="126"/>
      <c r="AO96" s="123"/>
      <c r="AP96" s="124"/>
      <c r="AQ96" s="124"/>
      <c r="AR96" s="123" t="n">
        <v>4</v>
      </c>
      <c r="AS96" s="124" t="n">
        <v>0</v>
      </c>
      <c r="AT96" s="124"/>
      <c r="AU96" s="123" t="n">
        <v>5</v>
      </c>
      <c r="AV96" s="124" t="n">
        <v>0</v>
      </c>
      <c r="AW96" s="124"/>
      <c r="AX96" s="119"/>
      <c r="AY96" s="120"/>
      <c r="AZ96" s="120"/>
      <c r="BA96" s="120"/>
      <c r="BB96" s="120"/>
    </row>
    <row r="97" customFormat="false" ht="18" hidden="false" customHeight="false" outlineLevel="0" collapsed="false">
      <c r="A97" s="127" t="s">
        <v>72</v>
      </c>
      <c r="B97" s="115"/>
      <c r="C97" s="116"/>
      <c r="D97" s="116"/>
      <c r="E97" s="115"/>
      <c r="F97" s="116"/>
      <c r="G97" s="116"/>
      <c r="H97" s="115"/>
      <c r="I97" s="116"/>
      <c r="J97" s="116"/>
      <c r="K97" s="115"/>
      <c r="L97" s="116"/>
      <c r="M97" s="116"/>
      <c r="N97" s="115"/>
      <c r="O97" s="116"/>
      <c r="P97" s="116"/>
      <c r="Q97" s="115"/>
      <c r="R97" s="116"/>
      <c r="S97" s="116"/>
      <c r="T97" s="115"/>
      <c r="U97" s="116"/>
      <c r="V97" s="116"/>
      <c r="W97" s="115"/>
      <c r="X97" s="116"/>
      <c r="Y97" s="116"/>
      <c r="Z97" s="115" t="n">
        <v>2</v>
      </c>
      <c r="AA97" s="116" t="n">
        <v>0</v>
      </c>
      <c r="AB97" s="116" t="n">
        <v>0</v>
      </c>
      <c r="AC97" s="115" t="n">
        <v>0</v>
      </c>
      <c r="AD97" s="116" t="n">
        <v>2</v>
      </c>
      <c r="AE97" s="116" t="n">
        <v>0</v>
      </c>
      <c r="AF97" s="115" t="n">
        <v>2</v>
      </c>
      <c r="AG97" s="116" t="n">
        <v>2</v>
      </c>
      <c r="AH97" s="116" t="n">
        <v>2</v>
      </c>
      <c r="AI97" s="115" t="n">
        <v>2</v>
      </c>
      <c r="AJ97" s="116" t="n">
        <v>2</v>
      </c>
      <c r="AK97" s="116" t="n">
        <v>0</v>
      </c>
      <c r="AL97" s="115"/>
      <c r="AM97" s="116"/>
      <c r="AN97" s="116"/>
      <c r="AO97" s="117"/>
      <c r="AP97" s="118"/>
      <c r="AQ97" s="118"/>
      <c r="AR97" s="115" t="n">
        <v>0</v>
      </c>
      <c r="AS97" s="116" t="n">
        <v>2</v>
      </c>
      <c r="AT97" s="116" t="n">
        <v>2</v>
      </c>
      <c r="AU97" s="115" t="n">
        <v>0</v>
      </c>
      <c r="AV97" s="116" t="n">
        <v>0</v>
      </c>
      <c r="AW97" s="116" t="n">
        <v>0</v>
      </c>
      <c r="AX97" s="119" t="str">
        <f aca="false">Punkti!A97</f>
        <v>Zaļie Pumpuri</v>
      </c>
      <c r="AY97" s="120" t="n">
        <f aca="false">SUM(Punkti!B97:AW97)</f>
        <v>18</v>
      </c>
      <c r="AZ97" s="120" t="n">
        <f aca="false">SUM(Punkti!B98:AW98)</f>
        <v>9</v>
      </c>
      <c r="BA97" s="120" t="n">
        <f aca="false">SUM(E99+H99+K99+N99+Q99+T99+W99+C99+B99+Z99+AC99+AF99+AI99+AL99+AO99+AR99+AU99)</f>
        <v>45</v>
      </c>
      <c r="BB97" s="120" t="n">
        <f aca="false">SUM(F99+I99+L99+O99+R99+U99+X99+AA99+AD99+AG99+AJ99+AM99+AP99+AS99+AV99+C99)</f>
        <v>0</v>
      </c>
    </row>
    <row r="98" customFormat="false" ht="18" hidden="false" customHeight="false" outlineLevel="0" collapsed="false">
      <c r="A98" s="127"/>
      <c r="B98" s="121"/>
      <c r="C98" s="122"/>
      <c r="D98" s="122"/>
      <c r="E98" s="121"/>
      <c r="F98" s="122"/>
      <c r="G98" s="122"/>
      <c r="H98" s="121"/>
      <c r="I98" s="122"/>
      <c r="J98" s="122"/>
      <c r="K98" s="121"/>
      <c r="L98" s="122"/>
      <c r="M98" s="122"/>
      <c r="N98" s="121"/>
      <c r="O98" s="122"/>
      <c r="P98" s="122"/>
      <c r="Q98" s="121"/>
      <c r="R98" s="122"/>
      <c r="S98" s="122"/>
      <c r="T98" s="121"/>
      <c r="U98" s="122"/>
      <c r="V98" s="122"/>
      <c r="W98" s="121"/>
      <c r="X98" s="122"/>
      <c r="Y98" s="122"/>
      <c r="Z98" s="121" t="n">
        <v>1</v>
      </c>
      <c r="AA98" s="122" t="n">
        <v>0</v>
      </c>
      <c r="AB98" s="122" t="n">
        <v>0</v>
      </c>
      <c r="AC98" s="121" t="n">
        <v>0</v>
      </c>
      <c r="AD98" s="122" t="n">
        <v>1</v>
      </c>
      <c r="AE98" s="122" t="n">
        <v>0</v>
      </c>
      <c r="AF98" s="121" t="n">
        <v>1</v>
      </c>
      <c r="AG98" s="122" t="n">
        <v>1</v>
      </c>
      <c r="AH98" s="122" t="n">
        <v>1</v>
      </c>
      <c r="AI98" s="121" t="n">
        <v>1</v>
      </c>
      <c r="AJ98" s="122" t="n">
        <v>1</v>
      </c>
      <c r="AK98" s="122" t="n">
        <v>0</v>
      </c>
      <c r="AL98" s="121"/>
      <c r="AM98" s="122"/>
      <c r="AN98" s="122"/>
      <c r="AO98" s="121"/>
      <c r="AP98" s="122"/>
      <c r="AQ98" s="122"/>
      <c r="AR98" s="121" t="n">
        <v>0</v>
      </c>
      <c r="AS98" s="122" t="n">
        <v>1</v>
      </c>
      <c r="AT98" s="122" t="n">
        <v>1</v>
      </c>
      <c r="AU98" s="121" t="n">
        <v>0</v>
      </c>
      <c r="AV98" s="122" t="n">
        <v>0</v>
      </c>
      <c r="AW98" s="122" t="n">
        <v>0</v>
      </c>
      <c r="AX98" s="119"/>
      <c r="AY98" s="120"/>
      <c r="AZ98" s="120"/>
      <c r="BA98" s="120"/>
      <c r="BB98" s="120"/>
    </row>
    <row r="99" customFormat="false" ht="18" hidden="false" customHeight="false" outlineLevel="0" collapsed="false">
      <c r="A99" s="127"/>
      <c r="B99" s="123"/>
      <c r="C99" s="124"/>
      <c r="D99" s="124"/>
      <c r="E99" s="123"/>
      <c r="F99" s="124"/>
      <c r="G99" s="124"/>
      <c r="H99" s="123"/>
      <c r="I99" s="124"/>
      <c r="J99" s="124"/>
      <c r="K99" s="123"/>
      <c r="L99" s="124"/>
      <c r="M99" s="124"/>
      <c r="N99" s="123"/>
      <c r="O99" s="124"/>
      <c r="P99" s="124"/>
      <c r="Q99" s="123"/>
      <c r="R99" s="124"/>
      <c r="S99" s="124"/>
      <c r="T99" s="123"/>
      <c r="U99" s="124"/>
      <c r="V99" s="124"/>
      <c r="W99" s="123"/>
      <c r="X99" s="124"/>
      <c r="Y99" s="124"/>
      <c r="Z99" s="123" t="n">
        <v>8</v>
      </c>
      <c r="AA99" s="124" t="n">
        <v>0</v>
      </c>
      <c r="AB99" s="124"/>
      <c r="AC99" s="123" t="n">
        <v>8</v>
      </c>
      <c r="AD99" s="124" t="n">
        <v>0</v>
      </c>
      <c r="AE99" s="124"/>
      <c r="AF99" s="123" t="n">
        <v>6</v>
      </c>
      <c r="AG99" s="124" t="n">
        <v>0</v>
      </c>
      <c r="AH99" s="124"/>
      <c r="AI99" s="123" t="n">
        <v>7</v>
      </c>
      <c r="AJ99" s="124" t="n">
        <v>0</v>
      </c>
      <c r="AK99" s="124"/>
      <c r="AL99" s="123"/>
      <c r="AM99" s="124"/>
      <c r="AN99" s="124"/>
      <c r="AO99" s="125"/>
      <c r="AP99" s="126"/>
      <c r="AQ99" s="126"/>
      <c r="AR99" s="123" t="n">
        <v>7</v>
      </c>
      <c r="AS99" s="124" t="n">
        <v>0</v>
      </c>
      <c r="AT99" s="124"/>
      <c r="AU99" s="123" t="n">
        <v>9</v>
      </c>
      <c r="AV99" s="124" t="n">
        <v>0</v>
      </c>
      <c r="AW99" s="124"/>
      <c r="AX99" s="119"/>
      <c r="AY99" s="120"/>
      <c r="AZ99" s="120"/>
      <c r="BA99" s="120"/>
      <c r="BB99" s="120"/>
    </row>
    <row r="100" customFormat="false" ht="18" hidden="false" customHeight="false" outlineLevel="0" collapsed="false">
      <c r="A100" s="128" t="s">
        <v>73</v>
      </c>
      <c r="B100" s="115"/>
      <c r="C100" s="116"/>
      <c r="D100" s="116"/>
      <c r="E100" s="115"/>
      <c r="F100" s="116"/>
      <c r="G100" s="116"/>
      <c r="H100" s="115"/>
      <c r="I100" s="116"/>
      <c r="J100" s="116"/>
      <c r="K100" s="115"/>
      <c r="L100" s="116"/>
      <c r="M100" s="116"/>
      <c r="N100" s="115"/>
      <c r="O100" s="116"/>
      <c r="P100" s="116"/>
      <c r="Q100" s="115"/>
      <c r="R100" s="116"/>
      <c r="S100" s="116"/>
      <c r="T100" s="115"/>
      <c r="U100" s="116"/>
      <c r="V100" s="116"/>
      <c r="W100" s="115"/>
      <c r="X100" s="116"/>
      <c r="Y100" s="116"/>
      <c r="Z100" s="115" t="n">
        <v>2</v>
      </c>
      <c r="AA100" s="116" t="n">
        <v>2</v>
      </c>
      <c r="AB100" s="116" t="n">
        <v>2</v>
      </c>
      <c r="AC100" s="115" t="n">
        <v>0</v>
      </c>
      <c r="AD100" s="116" t="n">
        <v>0</v>
      </c>
      <c r="AE100" s="116" t="n">
        <v>2</v>
      </c>
      <c r="AF100" s="115" t="n">
        <v>0</v>
      </c>
      <c r="AG100" s="116" t="n">
        <v>6</v>
      </c>
      <c r="AH100" s="116" t="n">
        <v>4</v>
      </c>
      <c r="AI100" s="115" t="n">
        <v>4</v>
      </c>
      <c r="AJ100" s="116" t="n">
        <v>6</v>
      </c>
      <c r="AK100" s="116" t="n">
        <v>4</v>
      </c>
      <c r="AL100" s="115" t="n">
        <v>4</v>
      </c>
      <c r="AM100" s="116" t="n">
        <v>2</v>
      </c>
      <c r="AN100" s="116" t="n">
        <v>2</v>
      </c>
      <c r="AO100" s="115" t="n">
        <v>6</v>
      </c>
      <c r="AP100" s="116" t="n">
        <v>4</v>
      </c>
      <c r="AQ100" s="116" t="n">
        <v>4</v>
      </c>
      <c r="AR100" s="117"/>
      <c r="AS100" s="118"/>
      <c r="AT100" s="118"/>
      <c r="AU100" s="115"/>
      <c r="AV100" s="116"/>
      <c r="AW100" s="116"/>
      <c r="AX100" s="119" t="str">
        <f aca="false">Punkti!A100</f>
        <v>Lursoft</v>
      </c>
      <c r="AY100" s="120" t="n">
        <f aca="false">SUM(Punkti!B100:AW100)</f>
        <v>54</v>
      </c>
      <c r="AZ100" s="120" t="n">
        <f aca="false">SUM(Punkti!B101:AW101)</f>
        <v>27</v>
      </c>
      <c r="BA100" s="120" t="n">
        <f aca="false">SUM(E102+H102+K102+N102+Q102+T102+W102+C102+B102+Z102+AC102+AF102+AI102+AL102+AO102+AR102+AU102)</f>
        <v>27</v>
      </c>
      <c r="BB100" s="120" t="n">
        <f aca="false">SUM(F102+I102+L102+O102+R102+U102+X102+AA102+AD102+AG102+AJ102+AM102+AP102+AS102+AV102+C102)</f>
        <v>0</v>
      </c>
    </row>
    <row r="101" customFormat="false" ht="18" hidden="false" customHeight="false" outlineLevel="0" collapsed="false">
      <c r="A101" s="128"/>
      <c r="B101" s="121"/>
      <c r="C101" s="122"/>
      <c r="D101" s="122"/>
      <c r="E101" s="121"/>
      <c r="F101" s="122"/>
      <c r="G101" s="122"/>
      <c r="H101" s="121"/>
      <c r="I101" s="122"/>
      <c r="J101" s="122"/>
      <c r="K101" s="121"/>
      <c r="L101" s="122"/>
      <c r="M101" s="122"/>
      <c r="N101" s="121"/>
      <c r="O101" s="122"/>
      <c r="P101" s="122"/>
      <c r="Q101" s="121"/>
      <c r="R101" s="122"/>
      <c r="S101" s="122"/>
      <c r="T101" s="121"/>
      <c r="U101" s="122"/>
      <c r="V101" s="122"/>
      <c r="W101" s="121"/>
      <c r="X101" s="122"/>
      <c r="Y101" s="122"/>
      <c r="Z101" s="121" t="n">
        <v>1</v>
      </c>
      <c r="AA101" s="122" t="n">
        <v>1</v>
      </c>
      <c r="AB101" s="122" t="n">
        <v>1</v>
      </c>
      <c r="AC101" s="121" t="n">
        <v>0</v>
      </c>
      <c r="AD101" s="122" t="n">
        <v>0</v>
      </c>
      <c r="AE101" s="122" t="n">
        <v>1</v>
      </c>
      <c r="AF101" s="121" t="n">
        <v>0</v>
      </c>
      <c r="AG101" s="122" t="n">
        <v>3</v>
      </c>
      <c r="AH101" s="122" t="n">
        <v>2</v>
      </c>
      <c r="AI101" s="121" t="n">
        <v>2</v>
      </c>
      <c r="AJ101" s="122" t="n">
        <v>3</v>
      </c>
      <c r="AK101" s="122" t="n">
        <v>2</v>
      </c>
      <c r="AL101" s="121" t="n">
        <v>2</v>
      </c>
      <c r="AM101" s="122" t="n">
        <v>1</v>
      </c>
      <c r="AN101" s="122" t="n">
        <v>1</v>
      </c>
      <c r="AO101" s="121" t="n">
        <v>3</v>
      </c>
      <c r="AP101" s="122" t="n">
        <v>2</v>
      </c>
      <c r="AQ101" s="122" t="n">
        <v>2</v>
      </c>
      <c r="AR101" s="121"/>
      <c r="AS101" s="122"/>
      <c r="AT101" s="122"/>
      <c r="AU101" s="121"/>
      <c r="AV101" s="122"/>
      <c r="AW101" s="122"/>
      <c r="AX101" s="119"/>
      <c r="AY101" s="120"/>
      <c r="AZ101" s="120"/>
      <c r="BA101" s="120"/>
      <c r="BB101" s="120"/>
    </row>
    <row r="102" customFormat="false" ht="18" hidden="false" customHeight="false" outlineLevel="0" collapsed="false">
      <c r="A102" s="128"/>
      <c r="B102" s="123"/>
      <c r="C102" s="124"/>
      <c r="D102" s="124"/>
      <c r="E102" s="123"/>
      <c r="F102" s="124"/>
      <c r="G102" s="124"/>
      <c r="H102" s="123"/>
      <c r="I102" s="124"/>
      <c r="J102" s="124"/>
      <c r="K102" s="123"/>
      <c r="L102" s="124"/>
      <c r="M102" s="124"/>
      <c r="N102" s="123"/>
      <c r="O102" s="124"/>
      <c r="P102" s="124"/>
      <c r="Q102" s="123"/>
      <c r="R102" s="124"/>
      <c r="S102" s="124"/>
      <c r="T102" s="123"/>
      <c r="U102" s="124"/>
      <c r="V102" s="124"/>
      <c r="W102" s="123"/>
      <c r="X102" s="124"/>
      <c r="Y102" s="124"/>
      <c r="Z102" s="123" t="n">
        <v>6</v>
      </c>
      <c r="AA102" s="124" t="n">
        <v>0</v>
      </c>
      <c r="AB102" s="124"/>
      <c r="AC102" s="123" t="n">
        <v>8</v>
      </c>
      <c r="AD102" s="124" t="n">
        <v>0</v>
      </c>
      <c r="AE102" s="124"/>
      <c r="AF102" s="123" t="n">
        <v>4</v>
      </c>
      <c r="AG102" s="124"/>
      <c r="AH102" s="124"/>
      <c r="AI102" s="123" t="n">
        <v>2</v>
      </c>
      <c r="AJ102" s="124" t="n">
        <v>0</v>
      </c>
      <c r="AK102" s="124"/>
      <c r="AL102" s="123" t="n">
        <v>5</v>
      </c>
      <c r="AM102" s="124" t="n">
        <v>0</v>
      </c>
      <c r="AN102" s="124"/>
      <c r="AO102" s="123" t="n">
        <v>2</v>
      </c>
      <c r="AP102" s="124" t="n">
        <v>0</v>
      </c>
      <c r="AQ102" s="124"/>
      <c r="AR102" s="125"/>
      <c r="AS102" s="126"/>
      <c r="AT102" s="126"/>
      <c r="AU102" s="123"/>
      <c r="AV102" s="124"/>
      <c r="AW102" s="124"/>
      <c r="AX102" s="119"/>
      <c r="AY102" s="120"/>
      <c r="AZ102" s="120"/>
      <c r="BA102" s="120"/>
      <c r="BB102" s="120"/>
    </row>
    <row r="103" customFormat="false" ht="18" hidden="false" customHeight="false" outlineLevel="0" collapsed="false">
      <c r="A103" s="128" t="s">
        <v>74</v>
      </c>
      <c r="B103" s="115"/>
      <c r="C103" s="116"/>
      <c r="D103" s="116"/>
      <c r="E103" s="115"/>
      <c r="F103" s="116"/>
      <c r="G103" s="116"/>
      <c r="H103" s="115"/>
      <c r="I103" s="116"/>
      <c r="J103" s="116"/>
      <c r="K103" s="115"/>
      <c r="L103" s="116"/>
      <c r="M103" s="116"/>
      <c r="N103" s="115"/>
      <c r="O103" s="116"/>
      <c r="P103" s="116"/>
      <c r="Q103" s="115"/>
      <c r="R103" s="116"/>
      <c r="S103" s="116"/>
      <c r="T103" s="115"/>
      <c r="U103" s="116"/>
      <c r="V103" s="116"/>
      <c r="W103" s="115"/>
      <c r="X103" s="116"/>
      <c r="Y103" s="116"/>
      <c r="Z103" s="115" t="n">
        <v>4</v>
      </c>
      <c r="AA103" s="116" t="n">
        <v>0</v>
      </c>
      <c r="AB103" s="116" t="n">
        <v>2</v>
      </c>
      <c r="AC103" s="115" t="n">
        <v>2</v>
      </c>
      <c r="AD103" s="116" t="n">
        <v>2</v>
      </c>
      <c r="AE103" s="116" t="n">
        <v>4</v>
      </c>
      <c r="AF103" s="115" t="n">
        <v>6</v>
      </c>
      <c r="AG103" s="116" t="n">
        <v>0</v>
      </c>
      <c r="AH103" s="116" t="n">
        <v>2</v>
      </c>
      <c r="AI103" s="115" t="n">
        <v>4</v>
      </c>
      <c r="AJ103" s="116" t="n">
        <v>0</v>
      </c>
      <c r="AK103" s="116" t="n">
        <v>2</v>
      </c>
      <c r="AL103" s="115" t="n">
        <v>4</v>
      </c>
      <c r="AM103" s="116" t="n">
        <v>4</v>
      </c>
      <c r="AN103" s="116" t="n">
        <v>2</v>
      </c>
      <c r="AO103" s="115"/>
      <c r="AP103" s="116"/>
      <c r="AQ103" s="116"/>
      <c r="AR103" s="115" t="n">
        <v>6</v>
      </c>
      <c r="AS103" s="116" t="n">
        <v>6</v>
      </c>
      <c r="AT103" s="116" t="n">
        <v>6</v>
      </c>
      <c r="AU103" s="117"/>
      <c r="AV103" s="118"/>
      <c r="AW103" s="118"/>
      <c r="AX103" s="119" t="str">
        <f aca="false">Punkti!A103</f>
        <v>Molotov</v>
      </c>
      <c r="AY103" s="120" t="n">
        <f aca="false">SUM(Punkti!B103:AW103)</f>
        <v>56</v>
      </c>
      <c r="AZ103" s="120" t="n">
        <f aca="false">SUM(Punkti!B104:AW104)</f>
        <v>28</v>
      </c>
      <c r="BA103" s="120" t="n">
        <f aca="false">SUM(E105+H105+K105+N105+Q105+T105+W105+C105+B105+Z105+AC105+AF105+AI105+AL105+AO105+AR105+AU105)</f>
        <v>26</v>
      </c>
      <c r="BB103" s="120" t="n">
        <f aca="false">SUM(F105+I105+L105+O105+R105+U105+X105+AA105+AD105+AG105+AJ105+AM105+AP105+AS105+AV105+C105)</f>
        <v>0</v>
      </c>
    </row>
    <row r="104" customFormat="false" ht="18" hidden="false" customHeight="false" outlineLevel="0" collapsed="false">
      <c r="A104" s="128"/>
      <c r="B104" s="121"/>
      <c r="C104" s="122"/>
      <c r="D104" s="122"/>
      <c r="E104" s="121"/>
      <c r="F104" s="122"/>
      <c r="G104" s="122"/>
      <c r="H104" s="121"/>
      <c r="I104" s="122"/>
      <c r="J104" s="122"/>
      <c r="K104" s="121"/>
      <c r="L104" s="122"/>
      <c r="M104" s="122"/>
      <c r="N104" s="121"/>
      <c r="O104" s="122"/>
      <c r="P104" s="122"/>
      <c r="Q104" s="121"/>
      <c r="R104" s="122"/>
      <c r="S104" s="122"/>
      <c r="T104" s="121"/>
      <c r="U104" s="122"/>
      <c r="V104" s="122"/>
      <c r="W104" s="121"/>
      <c r="X104" s="122"/>
      <c r="Y104" s="122"/>
      <c r="Z104" s="121" t="n">
        <v>2</v>
      </c>
      <c r="AA104" s="122" t="n">
        <v>0</v>
      </c>
      <c r="AB104" s="122" t="n">
        <v>1</v>
      </c>
      <c r="AC104" s="121" t="n">
        <v>1</v>
      </c>
      <c r="AD104" s="122" t="n">
        <v>1</v>
      </c>
      <c r="AE104" s="122" t="n">
        <v>2</v>
      </c>
      <c r="AF104" s="121" t="n">
        <v>3</v>
      </c>
      <c r="AG104" s="122" t="n">
        <v>0</v>
      </c>
      <c r="AH104" s="122" t="n">
        <v>1</v>
      </c>
      <c r="AI104" s="121" t="n">
        <v>2</v>
      </c>
      <c r="AJ104" s="122" t="n">
        <v>0</v>
      </c>
      <c r="AK104" s="122" t="n">
        <v>1</v>
      </c>
      <c r="AL104" s="121" t="n">
        <v>2</v>
      </c>
      <c r="AM104" s="122" t="n">
        <v>2</v>
      </c>
      <c r="AN104" s="122" t="n">
        <v>1</v>
      </c>
      <c r="AO104" s="121"/>
      <c r="AP104" s="122"/>
      <c r="AQ104" s="122"/>
      <c r="AR104" s="121" t="n">
        <v>3</v>
      </c>
      <c r="AS104" s="122" t="n">
        <v>3</v>
      </c>
      <c r="AT104" s="122" t="n">
        <v>3</v>
      </c>
      <c r="AU104" s="121"/>
      <c r="AV104" s="122"/>
      <c r="AW104" s="122"/>
      <c r="AX104" s="119"/>
      <c r="AY104" s="120"/>
      <c r="AZ104" s="120"/>
      <c r="BA104" s="120"/>
      <c r="BB104" s="120"/>
    </row>
    <row r="105" customFormat="false" ht="18" hidden="false" customHeight="false" outlineLevel="0" collapsed="false">
      <c r="A105" s="128"/>
      <c r="B105" s="123"/>
      <c r="C105" s="124"/>
      <c r="D105" s="124"/>
      <c r="E105" s="123"/>
      <c r="F105" s="124"/>
      <c r="G105" s="124"/>
      <c r="H105" s="123"/>
      <c r="I105" s="124"/>
      <c r="J105" s="124"/>
      <c r="K105" s="123"/>
      <c r="L105" s="124"/>
      <c r="M105" s="124"/>
      <c r="N105" s="123"/>
      <c r="O105" s="124"/>
      <c r="P105" s="124"/>
      <c r="Q105" s="123"/>
      <c r="R105" s="124"/>
      <c r="S105" s="124"/>
      <c r="T105" s="123"/>
      <c r="U105" s="124"/>
      <c r="V105" s="124"/>
      <c r="W105" s="123"/>
      <c r="X105" s="124"/>
      <c r="Y105" s="124"/>
      <c r="Z105" s="123" t="n">
        <v>6</v>
      </c>
      <c r="AA105" s="124" t="n">
        <v>0</v>
      </c>
      <c r="AB105" s="124"/>
      <c r="AC105" s="123" t="n">
        <v>5</v>
      </c>
      <c r="AD105" s="124" t="n">
        <v>0</v>
      </c>
      <c r="AE105" s="124"/>
      <c r="AF105" s="123" t="n">
        <v>5</v>
      </c>
      <c r="AG105" s="124" t="n">
        <v>0</v>
      </c>
      <c r="AH105" s="124"/>
      <c r="AI105" s="123" t="n">
        <v>6</v>
      </c>
      <c r="AJ105" s="124" t="n">
        <v>0</v>
      </c>
      <c r="AK105" s="124"/>
      <c r="AL105" s="123" t="n">
        <v>4</v>
      </c>
      <c r="AM105" s="124" t="n">
        <v>0</v>
      </c>
      <c r="AN105" s="124"/>
      <c r="AO105" s="123"/>
      <c r="AP105" s="124"/>
      <c r="AQ105" s="124"/>
      <c r="AR105" s="123" t="n">
        <v>0</v>
      </c>
      <c r="AS105" s="124" t="n">
        <v>0</v>
      </c>
      <c r="AT105" s="124"/>
      <c r="AU105" s="125"/>
      <c r="AV105" s="126"/>
      <c r="AW105" s="126"/>
      <c r="AX105" s="119"/>
      <c r="AY105" s="120"/>
      <c r="AZ105" s="120"/>
      <c r="BA105" s="120"/>
      <c r="BB105" s="120"/>
    </row>
  </sheetData>
  <mergeCells count="128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5:A7"/>
    <mergeCell ref="AX5:AX7"/>
    <mergeCell ref="A8:A10"/>
    <mergeCell ref="AX8:AX10"/>
    <mergeCell ref="A11:A13"/>
    <mergeCell ref="AX11:AX13"/>
    <mergeCell ref="A14:A16"/>
    <mergeCell ref="AX14:AX16"/>
    <mergeCell ref="A17:A19"/>
    <mergeCell ref="AX17:AX19"/>
    <mergeCell ref="A20:A22"/>
    <mergeCell ref="AX20:AX22"/>
    <mergeCell ref="A23:A25"/>
    <mergeCell ref="AX23:AX25"/>
    <mergeCell ref="A26:A28"/>
    <mergeCell ref="AX26:AX28"/>
    <mergeCell ref="A29:A31"/>
    <mergeCell ref="AX29:AX31"/>
    <mergeCell ref="A32:A34"/>
    <mergeCell ref="AX32:AX34"/>
    <mergeCell ref="A35:A37"/>
    <mergeCell ref="AX35:AX37"/>
    <mergeCell ref="A38:A40"/>
    <mergeCell ref="AX38:AX40"/>
    <mergeCell ref="A41:A43"/>
    <mergeCell ref="AX41:AX43"/>
    <mergeCell ref="A44:A46"/>
    <mergeCell ref="AX44:AX46"/>
    <mergeCell ref="A47:A49"/>
    <mergeCell ref="AX47:AX49"/>
    <mergeCell ref="A50:A52"/>
    <mergeCell ref="AX50:AX52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58:A60"/>
    <mergeCell ref="AX58:AX60"/>
    <mergeCell ref="A61:A63"/>
    <mergeCell ref="AX61:AX63"/>
    <mergeCell ref="A64:A66"/>
    <mergeCell ref="AX64:AX66"/>
    <mergeCell ref="A67:A69"/>
    <mergeCell ref="AX67:AX69"/>
    <mergeCell ref="A70:A72"/>
    <mergeCell ref="AX70:AX72"/>
    <mergeCell ref="A73:A75"/>
    <mergeCell ref="AX73:AX75"/>
    <mergeCell ref="A76:A78"/>
    <mergeCell ref="AX76:AX78"/>
    <mergeCell ref="A79:A81"/>
    <mergeCell ref="AX79:AX81"/>
    <mergeCell ref="A82:A84"/>
    <mergeCell ref="AX82:AX84"/>
    <mergeCell ref="A85:A87"/>
    <mergeCell ref="AX85:AX87"/>
    <mergeCell ref="A88:A90"/>
    <mergeCell ref="AX88:AX90"/>
    <mergeCell ref="A91:A93"/>
    <mergeCell ref="AX91:AX93"/>
    <mergeCell ref="A94:A96"/>
    <mergeCell ref="AX94:AX96"/>
    <mergeCell ref="A97:A99"/>
    <mergeCell ref="AX97:AX99"/>
    <mergeCell ref="A100:A102"/>
    <mergeCell ref="AX100:AX102"/>
    <mergeCell ref="A103:A105"/>
    <mergeCell ref="AX103:AX1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W252"/>
  <sheetViews>
    <sheetView windowProtection="false" showFormulas="false" showGridLines="true" showRowColHeaders="true" showZeros="true" rightToLeft="false" tabSelected="false" showOutlineSymbols="true" defaultGridColor="true" view="normal" topLeftCell="W67" colorId="64" zoomScale="55" zoomScaleNormal="55" zoomScalePageLayoutView="100" workbookViewId="0">
      <selection pane="topLeft" activeCell="AF124" activeCellId="0" sqref="AF124"/>
    </sheetView>
  </sheetViews>
  <sheetFormatPr defaultRowHeight="12.75"/>
  <cols>
    <col collapsed="false" hidden="false" max="1" min="1" style="0" width="34.7091836734694"/>
    <col collapsed="false" hidden="false" max="2" min="2" style="0" width="30.4285714285714"/>
    <col collapsed="false" hidden="false" max="3" min="3" style="0" width="5.85714285714286"/>
    <col collapsed="false" hidden="false" max="4" min="4" style="0" width="6.4234693877551"/>
    <col collapsed="false" hidden="false" max="7" min="5" style="0" width="5.85714285714286"/>
    <col collapsed="false" hidden="false" max="8" min="8" style="0" width="6.4234693877551"/>
    <col collapsed="false" hidden="false" max="10" min="9" style="0" width="5.85714285714286"/>
    <col collapsed="false" hidden="false" max="11" min="11" style="0" width="6.4234693877551"/>
    <col collapsed="false" hidden="false" max="13" min="12" style="0" width="5.85714285714286"/>
    <col collapsed="false" hidden="false" max="14" min="14" style="0" width="6.4234693877551"/>
    <col collapsed="false" hidden="false" max="16" min="15" style="0" width="5.85714285714286"/>
    <col collapsed="false" hidden="false" max="17" min="17" style="0" width="6.4234693877551"/>
    <col collapsed="false" hidden="false" max="19" min="18" style="0" width="5.85714285714286"/>
    <col collapsed="false" hidden="false" max="20" min="20" style="0" width="6.4234693877551"/>
    <col collapsed="false" hidden="false" max="22" min="21" style="0" width="5.85714285714286"/>
    <col collapsed="false" hidden="false" max="23" min="23" style="0" width="6.4234693877551"/>
    <col collapsed="false" hidden="false" max="25" min="24" style="0" width="5.85714285714286"/>
    <col collapsed="false" hidden="false" max="26" min="26" style="0" width="6.4234693877551"/>
    <col collapsed="false" hidden="false" max="28" min="27" style="0" width="5.85714285714286"/>
    <col collapsed="false" hidden="false" max="29" min="29" style="0" width="6.4234693877551"/>
    <col collapsed="false" hidden="false" max="31" min="30" style="0" width="5.85714285714286"/>
    <col collapsed="false" hidden="false" max="32" min="32" style="0" width="6.4234693877551"/>
    <col collapsed="false" hidden="false" max="34" min="33" style="0" width="5.85714285714286"/>
    <col collapsed="false" hidden="false" max="35" min="35" style="0" width="6.4234693877551"/>
    <col collapsed="false" hidden="false" max="37" min="36" style="0" width="5.85714285714286"/>
    <col collapsed="false" hidden="false" max="38" min="38" style="0" width="6.4234693877551"/>
    <col collapsed="false" hidden="false" max="40" min="39" style="0" width="5.85714285714286"/>
    <col collapsed="false" hidden="false" max="41" min="41" style="0" width="6.4234693877551"/>
    <col collapsed="false" hidden="false" max="43" min="42" style="0" width="5.85714285714286"/>
    <col collapsed="false" hidden="false" max="44" min="44" style="0" width="6.4234693877551"/>
    <col collapsed="false" hidden="false" max="46" min="45" style="0" width="5.85714285714286"/>
    <col collapsed="false" hidden="false" max="48" min="47" style="0" width="6.4234693877551"/>
    <col collapsed="false" hidden="false" max="49" min="49" style="0" width="5.85714285714286"/>
    <col collapsed="false" hidden="false" max="50" min="50" style="0" width="6.4234693877551"/>
    <col collapsed="false" hidden="false" max="53" min="51" style="0" width="10.8520408163265"/>
    <col collapsed="false" hidden="false" max="54" min="54" style="0" width="6.28061224489796"/>
    <col collapsed="false" hidden="false" max="55" min="55" style="0" width="26.7091836734694"/>
    <col collapsed="false" hidden="false" max="63" min="56" style="0" width="8.70918367346939"/>
    <col collapsed="false" hidden="false" max="64" min="64" style="0" width="10.7091836734694"/>
    <col collapsed="false" hidden="false" max="75" min="65" style="0" width="8.70918367346939"/>
    <col collapsed="false" hidden="false" max="1025" min="76" style="0" width="14.4285714285714"/>
  </cols>
  <sheetData>
    <row r="1" customFormat="false" ht="12.75" hidden="false" customHeight="true" outlineLevel="0" collapsed="false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2"/>
      <c r="BB1" s="133"/>
      <c r="BC1" s="134"/>
      <c r="BD1" s="135"/>
      <c r="BE1" s="136"/>
      <c r="BF1" s="136"/>
      <c r="BG1" s="136"/>
      <c r="BH1" s="136"/>
      <c r="BI1" s="136"/>
      <c r="BJ1" s="136"/>
      <c r="BK1" s="136"/>
      <c r="BL1" s="135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</row>
    <row r="2" customFormat="false" ht="27.75" hidden="false" customHeight="true" outlineLevel="0" collapsed="false">
      <c r="A2" s="137"/>
      <c r="B2" s="133"/>
      <c r="C2" s="138" t="str">
        <f aca="false">Rezultati!A4</f>
        <v>BASK APS</v>
      </c>
      <c r="D2" s="138"/>
      <c r="E2" s="138"/>
      <c r="F2" s="139" t="str">
        <f aca="false">Rezultati!A15</f>
        <v>Ten Pin</v>
      </c>
      <c r="G2" s="139"/>
      <c r="H2" s="139"/>
      <c r="I2" s="139" t="str">
        <f aca="false">Rezultati!A22</f>
        <v>Jaunie Buki</v>
      </c>
      <c r="J2" s="139"/>
      <c r="K2" s="139"/>
      <c r="L2" s="140" t="str">
        <f aca="false">Rezultati!A30</f>
        <v>Wolverine</v>
      </c>
      <c r="M2" s="140"/>
      <c r="N2" s="140"/>
      <c r="O2" s="139" t="str">
        <f aca="false">Rezultati!A39</f>
        <v>Wolfpack</v>
      </c>
      <c r="P2" s="139"/>
      <c r="Q2" s="139"/>
      <c r="R2" s="141" t="str">
        <f aca="false">Rezultati!A48</f>
        <v>RR Dziednieks</v>
      </c>
      <c r="S2" s="141"/>
      <c r="T2" s="141"/>
      <c r="U2" s="141" t="str">
        <f aca="false">Rezultati!A55</f>
        <v>Liquid Time</v>
      </c>
      <c r="V2" s="141"/>
      <c r="W2" s="141"/>
      <c r="X2" s="142" t="str">
        <f aca="false">A60</f>
        <v>Returned</v>
      </c>
      <c r="Y2" s="142"/>
      <c r="Z2" s="142"/>
      <c r="AA2" s="142" t="str">
        <f aca="false">A67</f>
        <v>SIB</v>
      </c>
      <c r="AB2" s="142"/>
      <c r="AC2" s="142"/>
      <c r="AD2" s="142" t="str">
        <f aca="false">A74</f>
        <v>CAPAROL</v>
      </c>
      <c r="AE2" s="142"/>
      <c r="AF2" s="142"/>
      <c r="AG2" s="142" t="str">
        <f aca="false">A81</f>
        <v>Sun Ball</v>
      </c>
      <c r="AH2" s="142"/>
      <c r="AI2" s="142"/>
      <c r="AJ2" s="142" t="str">
        <f aca="false">A88</f>
        <v>Universal Services</v>
      </c>
      <c r="AK2" s="142"/>
      <c r="AL2" s="142"/>
      <c r="AM2" s="142" t="str">
        <f aca="false">A95</f>
        <v>Pārdaugavas AVANGARDS</v>
      </c>
      <c r="AN2" s="142"/>
      <c r="AO2" s="142"/>
      <c r="AP2" s="142" t="str">
        <f aca="false">A102</f>
        <v>Šarmageddon</v>
      </c>
      <c r="AQ2" s="142"/>
      <c r="AR2" s="142"/>
      <c r="AS2" s="142" t="str">
        <f aca="false">A110</f>
        <v>NB Seniors</v>
      </c>
      <c r="AT2" s="142"/>
      <c r="AU2" s="142"/>
      <c r="AV2" s="142" t="str">
        <f aca="false">A118</f>
        <v>ALDENS Holding</v>
      </c>
      <c r="AW2" s="142"/>
      <c r="AX2" s="142"/>
      <c r="AY2" s="143" t="s">
        <v>32</v>
      </c>
      <c r="AZ2" s="143" t="s">
        <v>75</v>
      </c>
      <c r="BA2" s="143" t="s">
        <v>76</v>
      </c>
      <c r="BB2" s="133"/>
      <c r="BC2" s="134"/>
      <c r="BD2" s="135"/>
      <c r="BE2" s="136"/>
      <c r="BF2" s="136"/>
      <c r="BG2" s="136"/>
      <c r="BH2" s="136"/>
      <c r="BI2" s="136"/>
      <c r="BJ2" s="136"/>
      <c r="BK2" s="136"/>
      <c r="BL2" s="135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</row>
    <row r="3" customFormat="false" ht="13.5" hidden="false" customHeight="true" outlineLevel="0" collapsed="false">
      <c r="A3" s="144" t="s">
        <v>3</v>
      </c>
      <c r="B3" s="145" t="s">
        <v>14</v>
      </c>
      <c r="C3" s="146" t="s">
        <v>77</v>
      </c>
      <c r="D3" s="146" t="s">
        <v>78</v>
      </c>
      <c r="E3" s="146" t="s">
        <v>79</v>
      </c>
      <c r="F3" s="146" t="s">
        <v>77</v>
      </c>
      <c r="G3" s="146" t="s">
        <v>78</v>
      </c>
      <c r="H3" s="146" t="s">
        <v>79</v>
      </c>
      <c r="I3" s="146" t="s">
        <v>77</v>
      </c>
      <c r="J3" s="146" t="s">
        <v>78</v>
      </c>
      <c r="K3" s="146" t="s">
        <v>79</v>
      </c>
      <c r="L3" s="146" t="s">
        <v>77</v>
      </c>
      <c r="M3" s="146" t="s">
        <v>78</v>
      </c>
      <c r="N3" s="146" t="s">
        <v>79</v>
      </c>
      <c r="O3" s="146" t="s">
        <v>77</v>
      </c>
      <c r="P3" s="146" t="s">
        <v>78</v>
      </c>
      <c r="Q3" s="146" t="s">
        <v>79</v>
      </c>
      <c r="R3" s="146" t="s">
        <v>77</v>
      </c>
      <c r="S3" s="146" t="s">
        <v>78</v>
      </c>
      <c r="T3" s="146" t="s">
        <v>79</v>
      </c>
      <c r="U3" s="146" t="s">
        <v>77</v>
      </c>
      <c r="V3" s="146" t="s">
        <v>78</v>
      </c>
      <c r="W3" s="146" t="s">
        <v>79</v>
      </c>
      <c r="X3" s="146" t="s">
        <v>77</v>
      </c>
      <c r="Y3" s="146" t="s">
        <v>78</v>
      </c>
      <c r="Z3" s="146" t="s">
        <v>79</v>
      </c>
      <c r="AA3" s="146" t="s">
        <v>77</v>
      </c>
      <c r="AB3" s="146" t="s">
        <v>78</v>
      </c>
      <c r="AC3" s="146" t="s">
        <v>79</v>
      </c>
      <c r="AD3" s="146" t="s">
        <v>77</v>
      </c>
      <c r="AE3" s="146" t="s">
        <v>78</v>
      </c>
      <c r="AF3" s="146" t="s">
        <v>79</v>
      </c>
      <c r="AG3" s="146" t="s">
        <v>77</v>
      </c>
      <c r="AH3" s="146" t="s">
        <v>78</v>
      </c>
      <c r="AI3" s="146" t="s">
        <v>79</v>
      </c>
      <c r="AJ3" s="146" t="s">
        <v>77</v>
      </c>
      <c r="AK3" s="146" t="s">
        <v>78</v>
      </c>
      <c r="AL3" s="146" t="s">
        <v>79</v>
      </c>
      <c r="AM3" s="146" t="s">
        <v>77</v>
      </c>
      <c r="AN3" s="146" t="s">
        <v>78</v>
      </c>
      <c r="AO3" s="146" t="s">
        <v>79</v>
      </c>
      <c r="AP3" s="146" t="s">
        <v>77</v>
      </c>
      <c r="AQ3" s="146" t="s">
        <v>78</v>
      </c>
      <c r="AR3" s="146" t="s">
        <v>79</v>
      </c>
      <c r="AS3" s="146" t="s">
        <v>77</v>
      </c>
      <c r="AT3" s="146" t="s">
        <v>78</v>
      </c>
      <c r="AU3" s="146" t="s">
        <v>79</v>
      </c>
      <c r="AV3" s="146" t="s">
        <v>77</v>
      </c>
      <c r="AW3" s="146" t="s">
        <v>78</v>
      </c>
      <c r="AX3" s="146" t="s">
        <v>79</v>
      </c>
      <c r="AY3" s="143"/>
      <c r="AZ3" s="143"/>
      <c r="BA3" s="143"/>
      <c r="BB3" s="133"/>
      <c r="BC3" s="134"/>
      <c r="BD3" s="135"/>
      <c r="BE3" s="136"/>
      <c r="BF3" s="136"/>
      <c r="BG3" s="136"/>
      <c r="BH3" s="136"/>
      <c r="BI3" s="136"/>
      <c r="BJ3" s="136"/>
      <c r="BK3" s="136"/>
      <c r="BL3" s="135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</row>
    <row r="4" customFormat="false" ht="15.75" hidden="false" customHeight="true" outlineLevel="0" collapsed="false">
      <c r="A4" s="147" t="str">
        <f aca="false">Punkti!A5</f>
        <v>BASK APS</v>
      </c>
      <c r="B4" s="148" t="s">
        <v>80</v>
      </c>
      <c r="C4" s="149"/>
      <c r="D4" s="149"/>
      <c r="E4" s="150"/>
      <c r="F4" s="151" t="n">
        <v>0</v>
      </c>
      <c r="G4" s="152" t="n">
        <v>3</v>
      </c>
      <c r="H4" s="152" t="n">
        <v>0</v>
      </c>
      <c r="I4" s="151" t="n">
        <v>3</v>
      </c>
      <c r="J4" s="152" t="n">
        <v>0</v>
      </c>
      <c r="K4" s="152" t="n">
        <v>0</v>
      </c>
      <c r="L4" s="151" t="n">
        <v>3</v>
      </c>
      <c r="M4" s="152" t="n">
        <v>0</v>
      </c>
      <c r="N4" s="152" t="n">
        <v>0</v>
      </c>
      <c r="O4" s="151" t="n">
        <v>3</v>
      </c>
      <c r="P4" s="152" t="n">
        <v>0</v>
      </c>
      <c r="Q4" s="152" t="n">
        <v>0</v>
      </c>
      <c r="R4" s="151" t="n">
        <v>3</v>
      </c>
      <c r="S4" s="152" t="n">
        <v>0</v>
      </c>
      <c r="T4" s="152" t="n">
        <v>0</v>
      </c>
      <c r="U4" s="151" t="n">
        <v>2</v>
      </c>
      <c r="V4" s="152" t="n">
        <v>1</v>
      </c>
      <c r="W4" s="152" t="n">
        <v>0</v>
      </c>
      <c r="X4" s="151" t="n">
        <v>2</v>
      </c>
      <c r="Y4" s="152" t="n">
        <v>1</v>
      </c>
      <c r="Z4" s="152" t="n">
        <v>0</v>
      </c>
      <c r="AA4" s="153"/>
      <c r="AB4" s="154"/>
      <c r="AC4" s="154"/>
      <c r="AD4" s="153"/>
      <c r="AE4" s="154"/>
      <c r="AF4" s="154"/>
      <c r="AG4" s="153"/>
      <c r="AH4" s="154"/>
      <c r="AI4" s="154"/>
      <c r="AJ4" s="153"/>
      <c r="AK4" s="154"/>
      <c r="AL4" s="154"/>
      <c r="AM4" s="153"/>
      <c r="AN4" s="154"/>
      <c r="AO4" s="154"/>
      <c r="AP4" s="153"/>
      <c r="AQ4" s="154"/>
      <c r="AR4" s="154"/>
      <c r="AS4" s="153"/>
      <c r="AT4" s="154"/>
      <c r="AU4" s="154"/>
      <c r="AV4" s="153"/>
      <c r="AW4" s="154"/>
      <c r="AX4" s="154"/>
      <c r="AY4" s="155" t="n">
        <f aca="false">C4+F4+I4+L4+O4+R4+U4+X4+AA4+AD4+AG4+AJ4+AM4+AP4+AS4+AV4</f>
        <v>16</v>
      </c>
      <c r="AZ4" s="155" t="n">
        <f aca="false">AW4+AT4+AQ4+AN4+AK4+AH4+AE4+AB4+Y4+V4+S4+P4+M4+J4+G4+D4</f>
        <v>5</v>
      </c>
      <c r="BA4" s="156" t="n">
        <f aca="false">AX4+AU4+AR4+AO4+AL4+AI4+AF4+AC4+Z4+W4+T4+Q4+N4+K4+H4+E4</f>
        <v>0</v>
      </c>
      <c r="BB4" s="157" t="str">
        <f aca="false">C2</f>
        <v>BASK APS</v>
      </c>
      <c r="BC4" s="134" t="str">
        <f aca="false">B4</f>
        <v>Artemijs Hudjakovs</v>
      </c>
      <c r="BD4" s="135"/>
      <c r="BE4" s="135"/>
      <c r="BF4" s="135"/>
      <c r="BG4" s="135"/>
      <c r="BH4" s="135"/>
      <c r="BI4" s="135"/>
      <c r="BJ4" s="135"/>
      <c r="BK4" s="135"/>
      <c r="BL4" s="158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</row>
    <row r="5" customFormat="false" ht="15.75" hidden="false" customHeight="true" outlineLevel="0" collapsed="false">
      <c r="A5" s="147" t="s">
        <v>35</v>
      </c>
      <c r="B5" s="159" t="s">
        <v>81</v>
      </c>
      <c r="C5" s="160"/>
      <c r="D5" s="160"/>
      <c r="E5" s="161"/>
      <c r="F5" s="162"/>
      <c r="G5" s="163"/>
      <c r="H5" s="163"/>
      <c r="I5" s="162"/>
      <c r="J5" s="163"/>
      <c r="K5" s="163"/>
      <c r="L5" s="162"/>
      <c r="M5" s="163"/>
      <c r="N5" s="163"/>
      <c r="O5" s="162"/>
      <c r="P5" s="163"/>
      <c r="Q5" s="163"/>
      <c r="R5" s="162"/>
      <c r="S5" s="163"/>
      <c r="T5" s="163"/>
      <c r="U5" s="162"/>
      <c r="V5" s="163"/>
      <c r="W5" s="163"/>
      <c r="X5" s="162"/>
      <c r="Y5" s="163"/>
      <c r="Z5" s="163"/>
      <c r="AA5" s="164"/>
      <c r="AB5" s="165"/>
      <c r="AC5" s="165"/>
      <c r="AD5" s="164"/>
      <c r="AE5" s="165"/>
      <c r="AF5" s="165"/>
      <c r="AG5" s="164"/>
      <c r="AH5" s="165"/>
      <c r="AI5" s="165"/>
      <c r="AJ5" s="164"/>
      <c r="AK5" s="165"/>
      <c r="AL5" s="165"/>
      <c r="AM5" s="164"/>
      <c r="AN5" s="165"/>
      <c r="AO5" s="165"/>
      <c r="AP5" s="164"/>
      <c r="AQ5" s="165"/>
      <c r="AR5" s="165"/>
      <c r="AS5" s="164"/>
      <c r="AT5" s="165"/>
      <c r="AU5" s="165"/>
      <c r="AV5" s="164"/>
      <c r="AW5" s="165"/>
      <c r="AX5" s="165"/>
      <c r="AY5" s="155" t="n">
        <f aca="false">C5+F5+I5+L5+O5+R5+U5+X5+AA5+AD5+AG5+AJ5+AM5+AP5+AS5+AV5</f>
        <v>0</v>
      </c>
      <c r="AZ5" s="155" t="n">
        <f aca="false">AW5+AT5+AQ5+AN5+AK5+AH5+AE5+AB5+Y5+V5+S5+P5+M5+J5+G5+D5</f>
        <v>0</v>
      </c>
      <c r="BA5" s="156" t="n">
        <f aca="false">AX5+AU5+AR5+AO5+AL5+AI5+AF5+AC5+Z5+W5+T5+Q5+N5+K5+H5+E5</f>
        <v>0</v>
      </c>
      <c r="BB5" s="157"/>
      <c r="BC5" s="134" t="str">
        <f aca="false">B5</f>
        <v>Edmunds Jansons</v>
      </c>
      <c r="BD5" s="135"/>
      <c r="BE5" s="135"/>
      <c r="BF5" s="135"/>
      <c r="BG5" s="135"/>
      <c r="BH5" s="135"/>
      <c r="BI5" s="135"/>
      <c r="BJ5" s="135"/>
      <c r="BK5" s="135"/>
      <c r="BL5" s="158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</row>
    <row r="6" customFormat="false" ht="15.75" hidden="false" customHeight="true" outlineLevel="0" collapsed="false">
      <c r="A6" s="147" t="s">
        <v>35</v>
      </c>
      <c r="B6" s="159" t="s">
        <v>82</v>
      </c>
      <c r="C6" s="160"/>
      <c r="D6" s="160"/>
      <c r="E6" s="161"/>
      <c r="F6" s="162"/>
      <c r="G6" s="163"/>
      <c r="H6" s="163"/>
      <c r="I6" s="162"/>
      <c r="J6" s="163"/>
      <c r="K6" s="163"/>
      <c r="L6" s="162"/>
      <c r="M6" s="163"/>
      <c r="N6" s="163"/>
      <c r="O6" s="162"/>
      <c r="P6" s="163"/>
      <c r="Q6" s="163"/>
      <c r="R6" s="162"/>
      <c r="S6" s="163"/>
      <c r="T6" s="163"/>
      <c r="U6" s="162"/>
      <c r="V6" s="163"/>
      <c r="W6" s="163"/>
      <c r="X6" s="162"/>
      <c r="Y6" s="163"/>
      <c r="Z6" s="163"/>
      <c r="AA6" s="164"/>
      <c r="AB6" s="165"/>
      <c r="AC6" s="165"/>
      <c r="AD6" s="164"/>
      <c r="AE6" s="165"/>
      <c r="AF6" s="165"/>
      <c r="AG6" s="164"/>
      <c r="AH6" s="165"/>
      <c r="AI6" s="165"/>
      <c r="AJ6" s="164"/>
      <c r="AK6" s="165"/>
      <c r="AL6" s="165"/>
      <c r="AM6" s="164"/>
      <c r="AN6" s="165"/>
      <c r="AO6" s="165"/>
      <c r="AP6" s="164"/>
      <c r="AQ6" s="165"/>
      <c r="AR6" s="165"/>
      <c r="AS6" s="164"/>
      <c r="AT6" s="165"/>
      <c r="AU6" s="165"/>
      <c r="AV6" s="164"/>
      <c r="AW6" s="165"/>
      <c r="AX6" s="165"/>
      <c r="AY6" s="155" t="n">
        <f aca="false">C6+F6+I6+L6+O6+R6+U6+X6+AA6+AD6+AG6+AJ6+AM6+AP6+AS6+AV6</f>
        <v>0</v>
      </c>
      <c r="AZ6" s="155" t="n">
        <f aca="false">AW6+AT6+AQ6+AN6+AK6+AH6+AE6+AB6+Y6+V6+S6+P6+M6+J6+G6+D6</f>
        <v>0</v>
      </c>
      <c r="BA6" s="156" t="n">
        <f aca="false">AX6+AU6+AR6+AO6+AL6+AI6+AF6+AC6+Z6+W6+T6+Q6+N6+K6+H6+E6</f>
        <v>0</v>
      </c>
      <c r="BB6" s="157"/>
      <c r="BC6" s="134" t="str">
        <f aca="false">B6</f>
        <v>Jānis Dzalbs</v>
      </c>
      <c r="BD6" s="135"/>
      <c r="BE6" s="135"/>
      <c r="BF6" s="135"/>
      <c r="BG6" s="135"/>
      <c r="BH6" s="135"/>
      <c r="BI6" s="135"/>
      <c r="BJ6" s="135"/>
      <c r="BK6" s="135"/>
      <c r="BL6" s="158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</row>
    <row r="7" customFormat="false" ht="15.75" hidden="false" customHeight="true" outlineLevel="0" collapsed="false">
      <c r="A7" s="147" t="s">
        <v>35</v>
      </c>
      <c r="B7" s="166" t="s">
        <v>83</v>
      </c>
      <c r="C7" s="160"/>
      <c r="D7" s="160"/>
      <c r="E7" s="161"/>
      <c r="F7" s="162"/>
      <c r="G7" s="163"/>
      <c r="H7" s="163"/>
      <c r="I7" s="162" t="n">
        <v>0</v>
      </c>
      <c r="J7" s="163" t="n">
        <v>3</v>
      </c>
      <c r="K7" s="163" t="n">
        <v>0</v>
      </c>
      <c r="L7" s="162"/>
      <c r="M7" s="163"/>
      <c r="N7" s="163"/>
      <c r="O7" s="162" t="n">
        <v>0</v>
      </c>
      <c r="P7" s="163" t="n">
        <v>3</v>
      </c>
      <c r="Q7" s="163" t="n">
        <v>0</v>
      </c>
      <c r="R7" s="162"/>
      <c r="S7" s="163"/>
      <c r="T7" s="163"/>
      <c r="U7" s="162"/>
      <c r="V7" s="163"/>
      <c r="W7" s="163"/>
      <c r="X7" s="162"/>
      <c r="Y7" s="163"/>
      <c r="Z7" s="163"/>
      <c r="AA7" s="164"/>
      <c r="AB7" s="165"/>
      <c r="AC7" s="165"/>
      <c r="AD7" s="164"/>
      <c r="AE7" s="165"/>
      <c r="AF7" s="165"/>
      <c r="AG7" s="164"/>
      <c r="AH7" s="165"/>
      <c r="AI7" s="165"/>
      <c r="AJ7" s="164"/>
      <c r="AK7" s="165"/>
      <c r="AL7" s="165"/>
      <c r="AM7" s="164"/>
      <c r="AN7" s="165"/>
      <c r="AO7" s="165"/>
      <c r="AP7" s="164"/>
      <c r="AQ7" s="165"/>
      <c r="AR7" s="165"/>
      <c r="AS7" s="164"/>
      <c r="AT7" s="165"/>
      <c r="AU7" s="165"/>
      <c r="AV7" s="164"/>
      <c r="AW7" s="165"/>
      <c r="AX7" s="165"/>
      <c r="AY7" s="155" t="n">
        <f aca="false">C7+F7+I7+L7+O7+R7+U7+X7+AA7+AD7+AG7+AJ7+AM7+AP7+AS7+AV7</f>
        <v>0</v>
      </c>
      <c r="AZ7" s="155" t="n">
        <f aca="false">AW7+AT7+AQ7+AN7+AK7+AH7+AE7+AB7+Y7+V7+S7+P7+M7+J7+G7+D7</f>
        <v>6</v>
      </c>
      <c r="BA7" s="156" t="n">
        <f aca="false">AX7+AU7+AR7+AO7+AL7+AI7+AF7+AC7+Z7+W7+T7+Q7+N7+K7+H7+E7</f>
        <v>0</v>
      </c>
      <c r="BB7" s="157"/>
      <c r="BC7" s="134" t="str">
        <f aca="false">B7</f>
        <v>Sergejs Ļeonovs</v>
      </c>
      <c r="BD7" s="135"/>
      <c r="BE7" s="135"/>
      <c r="BF7" s="135"/>
      <c r="BG7" s="135"/>
      <c r="BH7" s="135"/>
      <c r="BI7" s="135"/>
      <c r="BJ7" s="135"/>
      <c r="BK7" s="135"/>
      <c r="BL7" s="158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</row>
    <row r="8" customFormat="false" ht="15.75" hidden="false" customHeight="true" outlineLevel="0" collapsed="false">
      <c r="A8" s="167" t="s">
        <v>35</v>
      </c>
      <c r="B8" s="168" t="s">
        <v>84</v>
      </c>
      <c r="C8" s="160"/>
      <c r="D8" s="160"/>
      <c r="E8" s="161"/>
      <c r="F8" s="169" t="n">
        <v>1</v>
      </c>
      <c r="G8" s="170" t="n">
        <v>2</v>
      </c>
      <c r="H8" s="170" t="n">
        <v>0</v>
      </c>
      <c r="I8" s="169" t="n">
        <v>0</v>
      </c>
      <c r="J8" s="170" t="n">
        <v>3</v>
      </c>
      <c r="K8" s="170" t="n">
        <v>0</v>
      </c>
      <c r="L8" s="169" t="n">
        <v>3</v>
      </c>
      <c r="M8" s="170" t="n">
        <v>0</v>
      </c>
      <c r="N8" s="170" t="n">
        <v>0</v>
      </c>
      <c r="O8" s="169" t="n">
        <v>0</v>
      </c>
      <c r="P8" s="170" t="n">
        <v>3</v>
      </c>
      <c r="Q8" s="170" t="n">
        <v>0</v>
      </c>
      <c r="R8" s="169" t="n">
        <v>1</v>
      </c>
      <c r="S8" s="170" t="n">
        <v>2</v>
      </c>
      <c r="T8" s="170" t="n">
        <v>0</v>
      </c>
      <c r="U8" s="169" t="n">
        <v>3</v>
      </c>
      <c r="V8" s="170" t="n">
        <v>0</v>
      </c>
      <c r="W8" s="170" t="n">
        <v>0</v>
      </c>
      <c r="X8" s="169" t="n">
        <v>3</v>
      </c>
      <c r="Y8" s="170" t="n">
        <v>0</v>
      </c>
      <c r="Z8" s="170" t="n">
        <v>0</v>
      </c>
      <c r="AA8" s="171"/>
      <c r="AB8" s="172"/>
      <c r="AC8" s="172"/>
      <c r="AD8" s="171"/>
      <c r="AE8" s="172"/>
      <c r="AF8" s="172"/>
      <c r="AG8" s="171"/>
      <c r="AH8" s="172"/>
      <c r="AI8" s="172"/>
      <c r="AJ8" s="171"/>
      <c r="AK8" s="172"/>
      <c r="AL8" s="172"/>
      <c r="AM8" s="171"/>
      <c r="AN8" s="172"/>
      <c r="AO8" s="172"/>
      <c r="AP8" s="171"/>
      <c r="AQ8" s="172"/>
      <c r="AR8" s="172"/>
      <c r="AS8" s="171"/>
      <c r="AT8" s="172"/>
      <c r="AU8" s="172"/>
      <c r="AV8" s="171"/>
      <c r="AW8" s="172"/>
      <c r="AX8" s="172"/>
      <c r="AY8" s="155" t="n">
        <f aca="false">C8+F8+I8+L8+O8+R8+U8+X8+AA8+AD8+AG8+AJ8+AM8+AP8+AS8+AV8</f>
        <v>11</v>
      </c>
      <c r="AZ8" s="155" t="n">
        <f aca="false">AW8+AT8+AQ8+AN8+AK8+AH8+AE8+AB8+Y8+V8+S8+P8+M8+J8+G8+D8</f>
        <v>10</v>
      </c>
      <c r="BA8" s="156" t="n">
        <f aca="false">AX8+AU8+AR8+AO8+AL8+AI8+AF8+AC8+Z8+W8+T8+Q8+N8+K8+H8+E8</f>
        <v>0</v>
      </c>
      <c r="BB8" s="157"/>
      <c r="BC8" s="134" t="str">
        <f aca="false">B8</f>
        <v>Karīna Maslova</v>
      </c>
      <c r="BD8" s="135"/>
      <c r="BE8" s="135"/>
      <c r="BF8" s="135"/>
      <c r="BG8" s="135"/>
      <c r="BH8" s="135"/>
      <c r="BI8" s="135"/>
      <c r="BJ8" s="135"/>
      <c r="BK8" s="135"/>
      <c r="BL8" s="158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</row>
    <row r="9" customFormat="false" ht="16.5" hidden="false" customHeight="true" outlineLevel="0" collapsed="false">
      <c r="A9" s="167" t="s">
        <v>35</v>
      </c>
      <c r="B9" s="168"/>
      <c r="C9" s="160"/>
      <c r="D9" s="160"/>
      <c r="E9" s="161"/>
      <c r="F9" s="169"/>
      <c r="G9" s="170"/>
      <c r="H9" s="170"/>
      <c r="I9" s="169"/>
      <c r="J9" s="170"/>
      <c r="K9" s="170"/>
      <c r="L9" s="169"/>
      <c r="M9" s="170"/>
      <c r="N9" s="170"/>
      <c r="O9" s="169"/>
      <c r="P9" s="170"/>
      <c r="Q9" s="170"/>
      <c r="R9" s="169"/>
      <c r="S9" s="170"/>
      <c r="T9" s="170"/>
      <c r="U9" s="169"/>
      <c r="V9" s="170"/>
      <c r="W9" s="170"/>
      <c r="X9" s="169"/>
      <c r="Y9" s="170"/>
      <c r="Z9" s="170"/>
      <c r="AA9" s="171"/>
      <c r="AB9" s="172"/>
      <c r="AC9" s="172"/>
      <c r="AD9" s="171"/>
      <c r="AE9" s="172"/>
      <c r="AF9" s="172"/>
      <c r="AG9" s="171"/>
      <c r="AH9" s="172"/>
      <c r="AI9" s="172"/>
      <c r="AJ9" s="171"/>
      <c r="AK9" s="172"/>
      <c r="AL9" s="172"/>
      <c r="AM9" s="171"/>
      <c r="AN9" s="172"/>
      <c r="AO9" s="172"/>
      <c r="AP9" s="171"/>
      <c r="AQ9" s="172"/>
      <c r="AR9" s="172"/>
      <c r="AS9" s="171"/>
      <c r="AT9" s="172"/>
      <c r="AU9" s="172"/>
      <c r="AV9" s="171"/>
      <c r="AW9" s="172"/>
      <c r="AX9" s="172"/>
      <c r="AY9" s="155" t="n">
        <f aca="false">C9+F9+I9+L9+O9+R9+U9+X9+AA9+AD9+AG9+AJ9+AM9+AP9+AS9+AV9</f>
        <v>0</v>
      </c>
      <c r="AZ9" s="155" t="n">
        <f aca="false">AW9+AT9+AQ9+AN9+AK9+AH9+AE9+AB9+Y9+V9+S9+P9+M9+J9+G9+D9</f>
        <v>0</v>
      </c>
      <c r="BA9" s="156" t="n">
        <f aca="false">AX9+AU9+AR9+AO9+AL9+AI9+AF9+AC9+Z9+W9+T9+Q9+N9+K9+H9+E9</f>
        <v>0</v>
      </c>
      <c r="BB9" s="157"/>
      <c r="BC9" s="134" t="n">
        <f aca="false">B9</f>
        <v>0</v>
      </c>
      <c r="BD9" s="135"/>
      <c r="BE9" s="135"/>
      <c r="BF9" s="135"/>
      <c r="BG9" s="135"/>
      <c r="BH9" s="135"/>
      <c r="BI9" s="135"/>
      <c r="BJ9" s="135"/>
      <c r="BK9" s="135"/>
      <c r="BL9" s="158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</row>
    <row r="10" customFormat="false" ht="16.5" hidden="false" customHeight="true" outlineLevel="0" collapsed="false">
      <c r="A10" s="147" t="s">
        <v>35</v>
      </c>
      <c r="B10" s="173" t="s">
        <v>85</v>
      </c>
      <c r="C10" s="160"/>
      <c r="D10" s="160"/>
      <c r="E10" s="161"/>
      <c r="F10" s="174"/>
      <c r="G10" s="175"/>
      <c r="H10" s="175"/>
      <c r="I10" s="174"/>
      <c r="J10" s="175"/>
      <c r="K10" s="175"/>
      <c r="L10" s="174"/>
      <c r="M10" s="175"/>
      <c r="N10" s="175"/>
      <c r="O10" s="174"/>
      <c r="P10" s="175"/>
      <c r="Q10" s="175"/>
      <c r="R10" s="174" t="n">
        <v>0</v>
      </c>
      <c r="S10" s="175" t="n">
        <v>3</v>
      </c>
      <c r="T10" s="175" t="n">
        <v>0</v>
      </c>
      <c r="U10" s="174"/>
      <c r="V10" s="175"/>
      <c r="W10" s="175"/>
      <c r="X10" s="174"/>
      <c r="Y10" s="175"/>
      <c r="Z10" s="175"/>
      <c r="AA10" s="176"/>
      <c r="AB10" s="177"/>
      <c r="AC10" s="177"/>
      <c r="AD10" s="176"/>
      <c r="AE10" s="177"/>
      <c r="AF10" s="177"/>
      <c r="AG10" s="176"/>
      <c r="AH10" s="177"/>
      <c r="AI10" s="177"/>
      <c r="AJ10" s="176"/>
      <c r="AK10" s="177"/>
      <c r="AL10" s="177"/>
      <c r="AM10" s="176"/>
      <c r="AN10" s="177"/>
      <c r="AO10" s="177"/>
      <c r="AP10" s="176"/>
      <c r="AQ10" s="177"/>
      <c r="AR10" s="177"/>
      <c r="AS10" s="176"/>
      <c r="AT10" s="177"/>
      <c r="AU10" s="177"/>
      <c r="AV10" s="176"/>
      <c r="AW10" s="177"/>
      <c r="AX10" s="177"/>
      <c r="AY10" s="155" t="n">
        <f aca="false">C10+F10+I10+L10+O10+R10+U10+X10+AA10+AD10+AG10+AJ10+AM10+AP10+AS10+AV10</f>
        <v>0</v>
      </c>
      <c r="AZ10" s="155" t="n">
        <f aca="false">AW10+AT10+AQ10+AN10+AK10+AH10+AE10+AB10+Y10+V10+S10+P10+M10+J10+G10+D10</f>
        <v>3</v>
      </c>
      <c r="BA10" s="156" t="n">
        <f aca="false">AX10+AU10+AR10+AO10+AL10+AI10+AF10+AC10+Z10+W10+T10+Q10+N10+K10+H10+E10</f>
        <v>0</v>
      </c>
      <c r="BB10" s="157"/>
      <c r="BC10" s="134" t="str">
        <f aca="false">B10</f>
        <v>Igors Plade</v>
      </c>
      <c r="BD10" s="135"/>
      <c r="BE10" s="135"/>
      <c r="BF10" s="135"/>
      <c r="BG10" s="135"/>
      <c r="BH10" s="135"/>
      <c r="BI10" s="135"/>
      <c r="BJ10" s="135"/>
      <c r="BK10" s="135"/>
      <c r="BL10" s="158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</row>
    <row r="11" customFormat="false" ht="16.5" hidden="false" customHeight="true" outlineLevel="0" collapsed="false">
      <c r="A11" s="147" t="s">
        <v>35</v>
      </c>
      <c r="B11" s="173" t="s">
        <v>86</v>
      </c>
      <c r="C11" s="160"/>
      <c r="D11" s="160"/>
      <c r="E11" s="161"/>
      <c r="F11" s="169" t="n">
        <v>3</v>
      </c>
      <c r="G11" s="170" t="n">
        <v>0</v>
      </c>
      <c r="H11" s="170" t="n">
        <v>0</v>
      </c>
      <c r="I11" s="169"/>
      <c r="J11" s="170"/>
      <c r="K11" s="170"/>
      <c r="L11" s="169"/>
      <c r="M11" s="170"/>
      <c r="N11" s="170"/>
      <c r="O11" s="169"/>
      <c r="P11" s="170"/>
      <c r="Q11" s="170"/>
      <c r="R11" s="178"/>
      <c r="S11" s="175"/>
      <c r="T11" s="175"/>
      <c r="U11" s="169" t="n">
        <v>1</v>
      </c>
      <c r="V11" s="170" t="n">
        <v>2</v>
      </c>
      <c r="W11" s="170" t="n">
        <v>0</v>
      </c>
      <c r="X11" s="174" t="n">
        <v>1</v>
      </c>
      <c r="Y11" s="175" t="n">
        <v>2</v>
      </c>
      <c r="Z11" s="175" t="n">
        <v>0</v>
      </c>
      <c r="AA11" s="176"/>
      <c r="AB11" s="177"/>
      <c r="AC11" s="177"/>
      <c r="AD11" s="176"/>
      <c r="AE11" s="177"/>
      <c r="AF11" s="177"/>
      <c r="AG11" s="176"/>
      <c r="AH11" s="177"/>
      <c r="AI11" s="177"/>
      <c r="AJ11" s="176"/>
      <c r="AK11" s="177"/>
      <c r="AL11" s="177"/>
      <c r="AM11" s="176"/>
      <c r="AN11" s="177"/>
      <c r="AO11" s="177"/>
      <c r="AP11" s="176"/>
      <c r="AQ11" s="177"/>
      <c r="AR11" s="177"/>
      <c r="AS11" s="176"/>
      <c r="AT11" s="177"/>
      <c r="AU11" s="177"/>
      <c r="AV11" s="176"/>
      <c r="AW11" s="177"/>
      <c r="AX11" s="177"/>
      <c r="AY11" s="155" t="n">
        <f aca="false">C11+F11+I11+L11+O11+R11+U11+X11+AA11+AD11+AG11+AJ11+AM11+AP11+AS11+AV11</f>
        <v>5</v>
      </c>
      <c r="AZ11" s="155" t="n">
        <f aca="false">AW11+AT11+AQ11+AN11+AK11+AH11+AE11+AB11+Y11+V11+S11+P11+M11+J11+G11+D11</f>
        <v>4</v>
      </c>
      <c r="BA11" s="156" t="n">
        <f aca="false">AX11+AU11+AR11+AO11+AL11+AI11+AF11+AC11+Z11+W11+T11+Q11+N11+K11+H11+E11</f>
        <v>0</v>
      </c>
      <c r="BB11" s="157"/>
      <c r="BC11" s="134" t="str">
        <f aca="false">B11</f>
        <v>Gints Aksiks</v>
      </c>
      <c r="BD11" s="135"/>
      <c r="BE11" s="135"/>
      <c r="BF11" s="135"/>
      <c r="BG11" s="135"/>
      <c r="BH11" s="135"/>
      <c r="BI11" s="135"/>
      <c r="BJ11" s="135"/>
      <c r="BK11" s="135"/>
      <c r="BL11" s="158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</row>
    <row r="12" customFormat="false" ht="16.5" hidden="false" customHeight="true" outlineLevel="0" collapsed="false">
      <c r="A12" s="147" t="s">
        <v>35</v>
      </c>
      <c r="B12" s="173"/>
      <c r="C12" s="160"/>
      <c r="D12" s="160"/>
      <c r="E12" s="161"/>
      <c r="F12" s="174"/>
      <c r="G12" s="175"/>
      <c r="H12" s="175"/>
      <c r="I12" s="174"/>
      <c r="J12" s="175"/>
      <c r="K12" s="175"/>
      <c r="L12" s="174"/>
      <c r="M12" s="175"/>
      <c r="N12" s="175"/>
      <c r="O12" s="174"/>
      <c r="P12" s="175"/>
      <c r="Q12" s="175"/>
      <c r="R12" s="178"/>
      <c r="S12" s="175"/>
      <c r="T12" s="175"/>
      <c r="U12" s="174"/>
      <c r="V12" s="175"/>
      <c r="W12" s="175"/>
      <c r="X12" s="174"/>
      <c r="Y12" s="175"/>
      <c r="Z12" s="175"/>
      <c r="AA12" s="176"/>
      <c r="AB12" s="177"/>
      <c r="AC12" s="177"/>
      <c r="AD12" s="176"/>
      <c r="AE12" s="177"/>
      <c r="AF12" s="177"/>
      <c r="AG12" s="176"/>
      <c r="AH12" s="177"/>
      <c r="AI12" s="177"/>
      <c r="AJ12" s="176"/>
      <c r="AK12" s="177"/>
      <c r="AL12" s="177"/>
      <c r="AM12" s="176"/>
      <c r="AN12" s="177"/>
      <c r="AO12" s="177"/>
      <c r="AP12" s="176"/>
      <c r="AQ12" s="177"/>
      <c r="AR12" s="177"/>
      <c r="AS12" s="176"/>
      <c r="AT12" s="177"/>
      <c r="AU12" s="177"/>
      <c r="AV12" s="176"/>
      <c r="AW12" s="177"/>
      <c r="AX12" s="177"/>
      <c r="AY12" s="155" t="n">
        <f aca="false">C12+F12+I12+L12+O12+R12+U12+X12+AA12+AD12+AG12+AJ12+AM12+AP12+AS12+AV12</f>
        <v>0</v>
      </c>
      <c r="AZ12" s="155" t="n">
        <f aca="false">AW12+AT12+AQ12+AN12+AK12+AH12+AE12+AB12+Y12+V12+S12+P12+M12+J12+G12+D12</f>
        <v>0</v>
      </c>
      <c r="BA12" s="156" t="n">
        <f aca="false">AX12+AU12+AR12+AO12+AL12+AI12+AF12+AC12+Z12+W12+T12+Q12+N12+K12+H12+E12</f>
        <v>0</v>
      </c>
      <c r="BB12" s="157"/>
      <c r="BC12" s="134" t="n">
        <f aca="false">B12</f>
        <v>0</v>
      </c>
      <c r="BD12" s="135"/>
      <c r="BE12" s="135"/>
      <c r="BF12" s="135"/>
      <c r="BG12" s="135"/>
      <c r="BH12" s="135"/>
      <c r="BI12" s="135"/>
      <c r="BJ12" s="135"/>
      <c r="BK12" s="135"/>
      <c r="BL12" s="158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</row>
    <row r="13" customFormat="false" ht="16.5" hidden="false" customHeight="true" outlineLevel="0" collapsed="false">
      <c r="A13" s="147" t="s">
        <v>35</v>
      </c>
      <c r="B13" s="173"/>
      <c r="C13" s="160"/>
      <c r="D13" s="160"/>
      <c r="E13" s="161"/>
      <c r="F13" s="174"/>
      <c r="G13" s="175"/>
      <c r="H13" s="175"/>
      <c r="I13" s="174"/>
      <c r="J13" s="175"/>
      <c r="K13" s="175"/>
      <c r="L13" s="174"/>
      <c r="M13" s="175"/>
      <c r="N13" s="175"/>
      <c r="O13" s="174"/>
      <c r="P13" s="175"/>
      <c r="Q13" s="175"/>
      <c r="R13" s="178"/>
      <c r="S13" s="175"/>
      <c r="T13" s="175"/>
      <c r="U13" s="174"/>
      <c r="V13" s="175"/>
      <c r="W13" s="175"/>
      <c r="X13" s="174"/>
      <c r="Y13" s="175"/>
      <c r="Z13" s="175"/>
      <c r="AA13" s="176"/>
      <c r="AB13" s="177"/>
      <c r="AC13" s="177"/>
      <c r="AD13" s="176"/>
      <c r="AE13" s="177"/>
      <c r="AF13" s="177"/>
      <c r="AG13" s="176"/>
      <c r="AH13" s="177"/>
      <c r="AI13" s="177"/>
      <c r="AJ13" s="176"/>
      <c r="AK13" s="177"/>
      <c r="AL13" s="177"/>
      <c r="AM13" s="176"/>
      <c r="AN13" s="177"/>
      <c r="AO13" s="177"/>
      <c r="AP13" s="176"/>
      <c r="AQ13" s="177"/>
      <c r="AR13" s="177"/>
      <c r="AS13" s="176"/>
      <c r="AT13" s="177"/>
      <c r="AU13" s="177"/>
      <c r="AV13" s="176"/>
      <c r="AW13" s="177"/>
      <c r="AX13" s="177"/>
      <c r="AY13" s="155" t="n">
        <f aca="false">C13+F13+I13+L13+O13+R13+U13+X13+AA13+AD13+AG13+AJ13+AM13+AP13+AS13+AV13</f>
        <v>0</v>
      </c>
      <c r="AZ13" s="155" t="n">
        <f aca="false">AW13+AT13+AQ13+AN13+AK13+AH13+AE13+AB13+Y13+V13+S13+P13+M13+J13+G13+D13</f>
        <v>0</v>
      </c>
      <c r="BA13" s="156" t="n">
        <f aca="false">AX13+AU13+AR13+AO13+AL13+AI13+AF13+AC13+Z13+W13+T13+Q13+N13+K13+H13+E13</f>
        <v>0</v>
      </c>
      <c r="BB13" s="157"/>
      <c r="BC13" s="134" t="n">
        <f aca="false">B13</f>
        <v>0</v>
      </c>
      <c r="BD13" s="135"/>
      <c r="BE13" s="135"/>
      <c r="BF13" s="135"/>
      <c r="BG13" s="135"/>
      <c r="BH13" s="135"/>
      <c r="BI13" s="135"/>
      <c r="BJ13" s="135"/>
      <c r="BK13" s="135"/>
      <c r="BL13" s="158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</row>
    <row r="14" customFormat="false" ht="16.5" hidden="false" customHeight="true" outlineLevel="0" collapsed="false">
      <c r="A14" s="147" t="s">
        <v>35</v>
      </c>
      <c r="B14" s="173"/>
      <c r="C14" s="160"/>
      <c r="D14" s="160"/>
      <c r="E14" s="161"/>
      <c r="F14" s="179"/>
      <c r="G14" s="180"/>
      <c r="H14" s="180"/>
      <c r="I14" s="179"/>
      <c r="J14" s="180"/>
      <c r="K14" s="180"/>
      <c r="L14" s="179"/>
      <c r="M14" s="180"/>
      <c r="N14" s="180"/>
      <c r="O14" s="179"/>
      <c r="P14" s="180"/>
      <c r="Q14" s="180"/>
      <c r="R14" s="179"/>
      <c r="S14" s="180"/>
      <c r="T14" s="180"/>
      <c r="U14" s="179"/>
      <c r="V14" s="180"/>
      <c r="W14" s="180"/>
      <c r="X14" s="179"/>
      <c r="Y14" s="180"/>
      <c r="Z14" s="180"/>
      <c r="AA14" s="181"/>
      <c r="AB14" s="182"/>
      <c r="AC14" s="182"/>
      <c r="AD14" s="181"/>
      <c r="AE14" s="182"/>
      <c r="AF14" s="182"/>
      <c r="AG14" s="181"/>
      <c r="AH14" s="182"/>
      <c r="AI14" s="182"/>
      <c r="AJ14" s="181"/>
      <c r="AK14" s="182"/>
      <c r="AL14" s="182"/>
      <c r="AM14" s="181"/>
      <c r="AN14" s="182"/>
      <c r="AO14" s="182"/>
      <c r="AP14" s="181"/>
      <c r="AQ14" s="182"/>
      <c r="AR14" s="182"/>
      <c r="AS14" s="181"/>
      <c r="AT14" s="182"/>
      <c r="AU14" s="182"/>
      <c r="AV14" s="181"/>
      <c r="AW14" s="182"/>
      <c r="AX14" s="182"/>
      <c r="AY14" s="155" t="n">
        <f aca="false">C14+F14+I14+L14+O14+R14+U14+X14+AA14+AD14+AG14+AJ14+AM14+AP14+AS14+AV14</f>
        <v>0</v>
      </c>
      <c r="AZ14" s="155" t="n">
        <f aca="false">AW14+AT14+AQ14+AN14+AK14+AH14+AE14+AB14+Y14+V14+S14+P14+M14+J14+G14+D14</f>
        <v>0</v>
      </c>
      <c r="BA14" s="156" t="n">
        <f aca="false">AX14+AU14+AR14+AO14+AL14+AI14+AF14+AC14+Z14+W14+T14+Q14+N14+K14+H14+E14</f>
        <v>0</v>
      </c>
      <c r="BB14" s="157"/>
      <c r="BC14" s="134" t="n">
        <f aca="false">B14</f>
        <v>0</v>
      </c>
      <c r="BD14" s="135"/>
      <c r="BE14" s="135"/>
      <c r="BF14" s="135"/>
      <c r="BG14" s="135"/>
      <c r="BH14" s="135"/>
      <c r="BI14" s="135"/>
      <c r="BJ14" s="135"/>
      <c r="BK14" s="135"/>
      <c r="BL14" s="158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</row>
    <row r="15" customFormat="false" ht="15.75" hidden="false" customHeight="true" outlineLevel="0" collapsed="false">
      <c r="A15" s="183" t="str">
        <f aca="false">Punkti!A8</f>
        <v>Ten Pin</v>
      </c>
      <c r="B15" s="148" t="s">
        <v>87</v>
      </c>
      <c r="C15" s="184" t="n">
        <v>0</v>
      </c>
      <c r="D15" s="185" t="n">
        <v>3</v>
      </c>
      <c r="E15" s="185" t="n">
        <v>0</v>
      </c>
      <c r="F15" s="186"/>
      <c r="G15" s="149"/>
      <c r="H15" s="149"/>
      <c r="I15" s="187" t="n">
        <v>2</v>
      </c>
      <c r="J15" s="185" t="n">
        <v>1</v>
      </c>
      <c r="K15" s="185" t="n">
        <v>0</v>
      </c>
      <c r="L15" s="187" t="n">
        <v>2</v>
      </c>
      <c r="M15" s="185" t="n">
        <v>1</v>
      </c>
      <c r="N15" s="185" t="n">
        <v>0</v>
      </c>
      <c r="O15" s="187"/>
      <c r="P15" s="185"/>
      <c r="Q15" s="185"/>
      <c r="R15" s="187"/>
      <c r="S15" s="185"/>
      <c r="T15" s="185"/>
      <c r="U15" s="187"/>
      <c r="V15" s="185"/>
      <c r="W15" s="185"/>
      <c r="X15" s="187"/>
      <c r="Y15" s="185"/>
      <c r="Z15" s="185"/>
      <c r="AA15" s="188"/>
      <c r="AB15" s="189"/>
      <c r="AC15" s="189"/>
      <c r="AD15" s="188"/>
      <c r="AE15" s="189"/>
      <c r="AF15" s="189"/>
      <c r="AG15" s="188"/>
      <c r="AH15" s="189"/>
      <c r="AI15" s="189"/>
      <c r="AJ15" s="188"/>
      <c r="AK15" s="189"/>
      <c r="AL15" s="189"/>
      <c r="AM15" s="188"/>
      <c r="AN15" s="189"/>
      <c r="AO15" s="189"/>
      <c r="AP15" s="188"/>
      <c r="AQ15" s="189"/>
      <c r="AR15" s="189"/>
      <c r="AS15" s="188"/>
      <c r="AT15" s="189"/>
      <c r="AU15" s="189"/>
      <c r="AV15" s="188"/>
      <c r="AW15" s="189"/>
      <c r="AX15" s="189"/>
      <c r="AY15" s="155" t="n">
        <f aca="false">C15+F15+I15+L15+O15+R15+U15+X15+AA15+AD15+AG15+AJ15+AM15+AP15+AS15+AV15</f>
        <v>4</v>
      </c>
      <c r="AZ15" s="155" t="n">
        <f aca="false">AW15+AT15+AQ15+AN15+AK15+AH15+AE15+AB15+Y15+V15+S15+P15+M15+J15+G15+D15</f>
        <v>5</v>
      </c>
      <c r="BA15" s="156" t="n">
        <f aca="false">AX15+AU15+AR15+AO15+AL15+AI15+AF15+AC15+Z15+W15+T15+Q15+N15+K15+H15+E15</f>
        <v>0</v>
      </c>
      <c r="BB15" s="157" t="str">
        <f aca="false">F2</f>
        <v>Ten Pin</v>
      </c>
      <c r="BC15" s="134" t="str">
        <f aca="false">B15</f>
        <v>Ints Krievkalns</v>
      </c>
      <c r="BD15" s="135"/>
      <c r="BE15" s="135"/>
      <c r="BF15" s="135"/>
      <c r="BG15" s="135"/>
      <c r="BH15" s="135"/>
      <c r="BI15" s="135"/>
      <c r="BJ15" s="135"/>
      <c r="BK15" s="135"/>
      <c r="BL15" s="158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</row>
    <row r="16" customFormat="false" ht="15.75" hidden="false" customHeight="true" outlineLevel="0" collapsed="false">
      <c r="A16" s="167" t="s">
        <v>44</v>
      </c>
      <c r="B16" s="190" t="s">
        <v>88</v>
      </c>
      <c r="C16" s="191"/>
      <c r="D16" s="192"/>
      <c r="E16" s="192"/>
      <c r="F16" s="193"/>
      <c r="G16" s="160"/>
      <c r="H16" s="160"/>
      <c r="I16" s="194" t="n">
        <v>3</v>
      </c>
      <c r="J16" s="192" t="n">
        <v>0</v>
      </c>
      <c r="K16" s="192" t="n">
        <v>0</v>
      </c>
      <c r="L16" s="194" t="n">
        <v>1</v>
      </c>
      <c r="M16" s="192" t="n">
        <v>2</v>
      </c>
      <c r="N16" s="192" t="n">
        <v>0</v>
      </c>
      <c r="O16" s="194" t="n">
        <v>1</v>
      </c>
      <c r="P16" s="192" t="n">
        <v>2</v>
      </c>
      <c r="Q16" s="192" t="n">
        <v>0</v>
      </c>
      <c r="R16" s="194" t="n">
        <v>1</v>
      </c>
      <c r="S16" s="192" t="n">
        <v>2</v>
      </c>
      <c r="T16" s="192" t="n">
        <v>0</v>
      </c>
      <c r="U16" s="194" t="n">
        <v>2</v>
      </c>
      <c r="V16" s="192" t="n">
        <v>1</v>
      </c>
      <c r="W16" s="192" t="n">
        <v>0</v>
      </c>
      <c r="X16" s="194" t="n">
        <v>3</v>
      </c>
      <c r="Y16" s="192" t="n">
        <v>0</v>
      </c>
      <c r="Z16" s="192" t="n">
        <v>0</v>
      </c>
      <c r="AA16" s="195"/>
      <c r="AB16" s="196"/>
      <c r="AC16" s="196"/>
      <c r="AD16" s="195"/>
      <c r="AE16" s="196"/>
      <c r="AF16" s="196"/>
      <c r="AG16" s="195"/>
      <c r="AH16" s="196"/>
      <c r="AI16" s="196"/>
      <c r="AJ16" s="195"/>
      <c r="AK16" s="196"/>
      <c r="AL16" s="196"/>
      <c r="AM16" s="195"/>
      <c r="AN16" s="196"/>
      <c r="AO16" s="196"/>
      <c r="AP16" s="195"/>
      <c r="AQ16" s="196"/>
      <c r="AR16" s="196"/>
      <c r="AS16" s="195"/>
      <c r="AT16" s="196"/>
      <c r="AU16" s="196"/>
      <c r="AV16" s="195"/>
      <c r="AW16" s="196"/>
      <c r="AX16" s="196"/>
      <c r="AY16" s="155" t="n">
        <f aca="false">C16+F16+I16+L16+O16+R16+U16+X16+AA16+AD16+AG16+AJ16+AM16+AP16+AS16+AV16</f>
        <v>11</v>
      </c>
      <c r="AZ16" s="155" t="n">
        <f aca="false">AW16+AT16+AQ16+AN16+AK16+AH16+AE16+AB16+Y16+V16+S16+P16+M16+J16+G16+D16</f>
        <v>7</v>
      </c>
      <c r="BA16" s="156" t="n">
        <f aca="false">AX16+AU16+AR16+AO16+AL16+AI16+AF16+AC16+Z16+W16+T16+Q16+N16+K16+H16+E16</f>
        <v>0</v>
      </c>
      <c r="BB16" s="157"/>
      <c r="BC16" s="134" t="str">
        <f aca="false">B16</f>
        <v>Veronika Hudjakova</v>
      </c>
      <c r="BD16" s="135"/>
      <c r="BE16" s="135"/>
      <c r="BF16" s="135"/>
      <c r="BG16" s="135"/>
      <c r="BH16" s="135"/>
      <c r="BI16" s="135"/>
      <c r="BJ16" s="135"/>
      <c r="BK16" s="135"/>
      <c r="BL16" s="158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</row>
    <row r="17" customFormat="false" ht="15.75" hidden="false" customHeight="true" outlineLevel="0" collapsed="false">
      <c r="A17" s="147" t="s">
        <v>44</v>
      </c>
      <c r="B17" s="166" t="s">
        <v>89</v>
      </c>
      <c r="C17" s="191" t="n">
        <v>2</v>
      </c>
      <c r="D17" s="192" t="n">
        <v>1</v>
      </c>
      <c r="E17" s="192" t="n">
        <v>0</v>
      </c>
      <c r="F17" s="193"/>
      <c r="G17" s="160"/>
      <c r="H17" s="160"/>
      <c r="I17" s="194" t="n">
        <v>3</v>
      </c>
      <c r="J17" s="192" t="n">
        <v>0</v>
      </c>
      <c r="K17" s="192" t="n">
        <v>0</v>
      </c>
      <c r="L17" s="194"/>
      <c r="M17" s="192"/>
      <c r="N17" s="192"/>
      <c r="O17" s="194" t="n">
        <v>1</v>
      </c>
      <c r="P17" s="192" t="n">
        <v>2</v>
      </c>
      <c r="Q17" s="192" t="n">
        <v>0</v>
      </c>
      <c r="R17" s="194" t="n">
        <v>2</v>
      </c>
      <c r="S17" s="192" t="n">
        <v>1</v>
      </c>
      <c r="T17" s="192" t="n">
        <v>0</v>
      </c>
      <c r="U17" s="194" t="n">
        <v>2</v>
      </c>
      <c r="V17" s="192" t="n">
        <v>1</v>
      </c>
      <c r="W17" s="192" t="n">
        <v>0</v>
      </c>
      <c r="X17" s="194" t="n">
        <v>2</v>
      </c>
      <c r="Y17" s="192" t="n">
        <v>1</v>
      </c>
      <c r="Z17" s="192" t="n">
        <v>0</v>
      </c>
      <c r="AA17" s="195"/>
      <c r="AB17" s="196"/>
      <c r="AC17" s="196"/>
      <c r="AD17" s="195"/>
      <c r="AE17" s="196"/>
      <c r="AF17" s="196"/>
      <c r="AG17" s="195"/>
      <c r="AH17" s="196"/>
      <c r="AI17" s="196"/>
      <c r="AJ17" s="195"/>
      <c r="AK17" s="196"/>
      <c r="AL17" s="196"/>
      <c r="AM17" s="195"/>
      <c r="AN17" s="196"/>
      <c r="AO17" s="196"/>
      <c r="AP17" s="195"/>
      <c r="AQ17" s="196"/>
      <c r="AR17" s="196"/>
      <c r="AS17" s="195"/>
      <c r="AT17" s="196"/>
      <c r="AU17" s="196"/>
      <c r="AV17" s="195"/>
      <c r="AW17" s="196"/>
      <c r="AX17" s="196"/>
      <c r="AY17" s="155" t="n">
        <f aca="false">C17+F17+I17+L17+O17+R17+U17+X17+AA17+AD17+AG17+AJ17+AM17+AP17+AS17+AV17</f>
        <v>12</v>
      </c>
      <c r="AZ17" s="155" t="n">
        <f aca="false">AW17+AT17+AQ17+AN17+AK17+AH17+AE17+AB17+Y17+V17+S17+P17+M17+J17+G17+D17</f>
        <v>6</v>
      </c>
      <c r="BA17" s="156" t="n">
        <f aca="false">AX17+AU17+AR17+AO17+AL17+AI17+AF17+AC17+Z17+W17+T17+Q17+N17+K17+H17+E17</f>
        <v>0</v>
      </c>
      <c r="BB17" s="157"/>
      <c r="BC17" s="134" t="str">
        <f aca="false">B17</f>
        <v>Rihards Kovaļenko</v>
      </c>
      <c r="BD17" s="135"/>
      <c r="BE17" s="135"/>
      <c r="BF17" s="135"/>
      <c r="BG17" s="135"/>
      <c r="BH17" s="135"/>
      <c r="BI17" s="135"/>
      <c r="BJ17" s="135"/>
      <c r="BK17" s="135"/>
      <c r="BL17" s="158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</row>
    <row r="18" customFormat="false" ht="15.75" hidden="false" customHeight="true" outlineLevel="0" collapsed="false">
      <c r="A18" s="147" t="s">
        <v>44</v>
      </c>
      <c r="B18" s="166" t="s">
        <v>90</v>
      </c>
      <c r="C18" s="191" t="n">
        <v>3</v>
      </c>
      <c r="D18" s="192" t="n">
        <v>0</v>
      </c>
      <c r="E18" s="192" t="n">
        <v>0</v>
      </c>
      <c r="F18" s="193"/>
      <c r="G18" s="160"/>
      <c r="H18" s="160"/>
      <c r="I18" s="194"/>
      <c r="J18" s="192"/>
      <c r="K18" s="192"/>
      <c r="L18" s="194" t="n">
        <v>2</v>
      </c>
      <c r="M18" s="192" t="n">
        <v>1</v>
      </c>
      <c r="N18" s="192" t="n">
        <v>0</v>
      </c>
      <c r="O18" s="194" t="n">
        <v>3</v>
      </c>
      <c r="P18" s="192" t="n">
        <v>0</v>
      </c>
      <c r="Q18" s="192" t="n">
        <v>0</v>
      </c>
      <c r="R18" s="194" t="n">
        <v>2</v>
      </c>
      <c r="S18" s="192" t="n">
        <v>1</v>
      </c>
      <c r="T18" s="192" t="n">
        <v>0</v>
      </c>
      <c r="U18" s="194" t="n">
        <v>3</v>
      </c>
      <c r="V18" s="192" t="n">
        <v>0</v>
      </c>
      <c r="W18" s="192" t="n">
        <v>0</v>
      </c>
      <c r="X18" s="194" t="n">
        <v>3</v>
      </c>
      <c r="Y18" s="192" t="n">
        <v>0</v>
      </c>
      <c r="Z18" s="192" t="n">
        <v>0</v>
      </c>
      <c r="AA18" s="195"/>
      <c r="AB18" s="196"/>
      <c r="AC18" s="196"/>
      <c r="AD18" s="195"/>
      <c r="AE18" s="196"/>
      <c r="AF18" s="196"/>
      <c r="AG18" s="195"/>
      <c r="AH18" s="196"/>
      <c r="AI18" s="196"/>
      <c r="AJ18" s="195"/>
      <c r="AK18" s="196"/>
      <c r="AL18" s="196"/>
      <c r="AM18" s="195"/>
      <c r="AN18" s="196"/>
      <c r="AO18" s="196"/>
      <c r="AP18" s="195"/>
      <c r="AQ18" s="196"/>
      <c r="AR18" s="196"/>
      <c r="AS18" s="195"/>
      <c r="AT18" s="196"/>
      <c r="AU18" s="196"/>
      <c r="AV18" s="195"/>
      <c r="AW18" s="196"/>
      <c r="AX18" s="196"/>
      <c r="AY18" s="155" t="n">
        <f aca="false">C18+F18+I18+L18+O18+R18+U18+X18+AA18+AD18+AG18+AJ18+AM18+AP18+AS18+AV18</f>
        <v>16</v>
      </c>
      <c r="AZ18" s="155" t="n">
        <f aca="false">AW18+AT18+AQ18+AN18+AK18+AH18+AE18+AB18+Y18+V18+S18+P18+M18+J18+G18+D18</f>
        <v>2</v>
      </c>
      <c r="BA18" s="156" t="n">
        <f aca="false">AX18+AU18+AR18+AO18+AL18+AI18+AF18+AC18+Z18+W18+T18+Q18+N18+K18+H18+E18</f>
        <v>0</v>
      </c>
      <c r="BB18" s="157"/>
      <c r="BC18" s="134" t="str">
        <f aca="false">B18</f>
        <v>Artūrs Ļevikins</v>
      </c>
      <c r="BD18" s="135"/>
      <c r="BE18" s="135"/>
      <c r="BF18" s="135"/>
      <c r="BG18" s="135"/>
      <c r="BH18" s="135"/>
      <c r="BI18" s="135"/>
      <c r="BJ18" s="135"/>
      <c r="BK18" s="135"/>
      <c r="BL18" s="158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</row>
    <row r="19" customFormat="false" ht="15.75" hidden="false" customHeight="true" outlineLevel="0" collapsed="false">
      <c r="A19" s="147" t="s">
        <v>44</v>
      </c>
      <c r="B19" s="166" t="s">
        <v>91</v>
      </c>
      <c r="C19" s="197"/>
      <c r="D19" s="198"/>
      <c r="E19" s="198"/>
      <c r="F19" s="193"/>
      <c r="G19" s="160"/>
      <c r="H19" s="160"/>
      <c r="I19" s="199"/>
      <c r="J19" s="198"/>
      <c r="K19" s="198"/>
      <c r="L19" s="199"/>
      <c r="M19" s="198"/>
      <c r="N19" s="198"/>
      <c r="O19" s="199"/>
      <c r="P19" s="198"/>
      <c r="Q19" s="198"/>
      <c r="R19" s="199"/>
      <c r="S19" s="198"/>
      <c r="T19" s="198"/>
      <c r="U19" s="199"/>
      <c r="V19" s="198"/>
      <c r="W19" s="198"/>
      <c r="X19" s="199"/>
      <c r="Y19" s="198"/>
      <c r="Z19" s="198"/>
      <c r="AA19" s="200"/>
      <c r="AB19" s="201"/>
      <c r="AC19" s="201"/>
      <c r="AD19" s="200"/>
      <c r="AE19" s="201"/>
      <c r="AF19" s="201"/>
      <c r="AG19" s="200"/>
      <c r="AH19" s="201"/>
      <c r="AI19" s="201"/>
      <c r="AJ19" s="200"/>
      <c r="AK19" s="201"/>
      <c r="AL19" s="201"/>
      <c r="AM19" s="200"/>
      <c r="AN19" s="201"/>
      <c r="AO19" s="201"/>
      <c r="AP19" s="200"/>
      <c r="AQ19" s="201"/>
      <c r="AR19" s="201"/>
      <c r="AS19" s="200"/>
      <c r="AT19" s="201"/>
      <c r="AU19" s="201"/>
      <c r="AV19" s="200"/>
      <c r="AW19" s="201"/>
      <c r="AX19" s="201"/>
      <c r="AY19" s="155" t="n">
        <f aca="false">C19+F19+I19+L19+O19+R19+U19+X19+AA19+AD19+AG19+AJ19+AM19+AP19+AS19+AV19</f>
        <v>0</v>
      </c>
      <c r="AZ19" s="155" t="n">
        <f aca="false">AW19+AT19+AQ19+AN19+AK19+AH19+AE19+AB19+Y19+V19+S19+P19+M19+J19+G19+D19</f>
        <v>0</v>
      </c>
      <c r="BA19" s="156" t="n">
        <f aca="false">AX19+AU19+AR19+AO19+AL19+AI19+AF19+AC19+Z19+W19+T19+Q19+N19+K19+H19+E19</f>
        <v>0</v>
      </c>
      <c r="BB19" s="157"/>
      <c r="BC19" s="134" t="str">
        <f aca="false">B19</f>
        <v>aklais rezultāts</v>
      </c>
      <c r="BD19" s="135"/>
      <c r="BE19" s="135"/>
      <c r="BF19" s="135"/>
      <c r="BG19" s="135"/>
      <c r="BH19" s="135"/>
      <c r="BI19" s="135"/>
      <c r="BJ19" s="135"/>
      <c r="BK19" s="135"/>
      <c r="BL19" s="158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</row>
    <row r="20" customFormat="false" ht="16.5" hidden="false" customHeight="true" outlineLevel="0" collapsed="false">
      <c r="A20" s="147" t="s">
        <v>44</v>
      </c>
      <c r="B20" s="173"/>
      <c r="C20" s="197"/>
      <c r="D20" s="198"/>
      <c r="E20" s="198"/>
      <c r="F20" s="193"/>
      <c r="G20" s="160"/>
      <c r="H20" s="160"/>
      <c r="I20" s="199"/>
      <c r="J20" s="198"/>
      <c r="K20" s="198"/>
      <c r="L20" s="199"/>
      <c r="M20" s="198"/>
      <c r="N20" s="198"/>
      <c r="O20" s="199"/>
      <c r="P20" s="198"/>
      <c r="Q20" s="198"/>
      <c r="R20" s="199"/>
      <c r="S20" s="198"/>
      <c r="T20" s="198"/>
      <c r="U20" s="199"/>
      <c r="V20" s="198"/>
      <c r="W20" s="198"/>
      <c r="X20" s="199"/>
      <c r="Y20" s="198"/>
      <c r="Z20" s="198"/>
      <c r="AA20" s="200"/>
      <c r="AB20" s="201"/>
      <c r="AC20" s="201"/>
      <c r="AD20" s="200"/>
      <c r="AE20" s="201"/>
      <c r="AF20" s="201"/>
      <c r="AG20" s="200"/>
      <c r="AH20" s="201"/>
      <c r="AI20" s="201"/>
      <c r="AJ20" s="200"/>
      <c r="AK20" s="201"/>
      <c r="AL20" s="201"/>
      <c r="AM20" s="200"/>
      <c r="AN20" s="201"/>
      <c r="AO20" s="201"/>
      <c r="AP20" s="200"/>
      <c r="AQ20" s="201"/>
      <c r="AR20" s="201"/>
      <c r="AS20" s="200"/>
      <c r="AT20" s="201"/>
      <c r="AU20" s="201"/>
      <c r="AV20" s="200"/>
      <c r="AW20" s="201"/>
      <c r="AX20" s="201"/>
      <c r="AY20" s="155" t="n">
        <f aca="false">C20+F20+I20+L20+O20+R20+U20+X20+AA20+AD20+AG20+AJ20+AM20+AP20+AS20+AV20</f>
        <v>0</v>
      </c>
      <c r="AZ20" s="155" t="n">
        <f aca="false">AW20+AT20+AQ20+AN20+AK20+AH20+AE20+AB20+Y20+V20+S20+P20+M20+J20+G20+D20</f>
        <v>0</v>
      </c>
      <c r="BA20" s="156" t="n">
        <f aca="false">AX20+AU20+AR20+AO20+AL20+AI20+AF20+AC20+Z20+W20+T20+Q20+N20+K20+H20+E20</f>
        <v>0</v>
      </c>
      <c r="BB20" s="157"/>
      <c r="BC20" s="134" t="n">
        <f aca="false">B20</f>
        <v>0</v>
      </c>
      <c r="BD20" s="135"/>
      <c r="BE20" s="135"/>
      <c r="BF20" s="135"/>
      <c r="BG20" s="135"/>
      <c r="BH20" s="135"/>
      <c r="BI20" s="135"/>
      <c r="BJ20" s="135"/>
      <c r="BK20" s="135"/>
      <c r="BL20" s="158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</row>
    <row r="21" customFormat="false" ht="16.5" hidden="false" customHeight="true" outlineLevel="0" collapsed="false">
      <c r="A21" s="202" t="s">
        <v>44</v>
      </c>
      <c r="B21" s="203"/>
      <c r="C21" s="204"/>
      <c r="D21" s="180"/>
      <c r="E21" s="180"/>
      <c r="F21" s="193"/>
      <c r="G21" s="160"/>
      <c r="H21" s="160"/>
      <c r="I21" s="205"/>
      <c r="J21" s="206"/>
      <c r="K21" s="206"/>
      <c r="L21" s="179"/>
      <c r="M21" s="180"/>
      <c r="N21" s="180"/>
      <c r="O21" s="205"/>
      <c r="P21" s="206"/>
      <c r="Q21" s="206"/>
      <c r="R21" s="179"/>
      <c r="S21" s="180"/>
      <c r="T21" s="180"/>
      <c r="U21" s="205"/>
      <c r="V21" s="180"/>
      <c r="W21" s="180"/>
      <c r="X21" s="179"/>
      <c r="Y21" s="180"/>
      <c r="Z21" s="180"/>
      <c r="AA21" s="207"/>
      <c r="AB21" s="208"/>
      <c r="AC21" s="208"/>
      <c r="AD21" s="207"/>
      <c r="AE21" s="208"/>
      <c r="AF21" s="208"/>
      <c r="AG21" s="207"/>
      <c r="AH21" s="208"/>
      <c r="AI21" s="208"/>
      <c r="AJ21" s="207"/>
      <c r="AK21" s="208"/>
      <c r="AL21" s="208"/>
      <c r="AM21" s="207"/>
      <c r="AN21" s="208"/>
      <c r="AO21" s="208"/>
      <c r="AP21" s="207"/>
      <c r="AQ21" s="208"/>
      <c r="AR21" s="208"/>
      <c r="AS21" s="207"/>
      <c r="AT21" s="208"/>
      <c r="AU21" s="208"/>
      <c r="AV21" s="207"/>
      <c r="AW21" s="208"/>
      <c r="AX21" s="208"/>
      <c r="AY21" s="155" t="n">
        <f aca="false">C21+F21+I21+L21+O21+R21+U21+X21+AA21+AD21+AG21+AJ21+AM21+AP21+AS21+AV21</f>
        <v>0</v>
      </c>
      <c r="AZ21" s="155" t="n">
        <f aca="false">AW21+AT21+AQ21+AN21+AK21+AH21+AE21+AB21+Y21+V21+S21+P21+M21+J21+G21+D21</f>
        <v>0</v>
      </c>
      <c r="BA21" s="156" t="n">
        <f aca="false">AX21+AU21+AR21+AO21+AL21+AI21+AF21+AC21+Z21+W21+T21+Q21+N21+K21+H21+E21</f>
        <v>0</v>
      </c>
      <c r="BB21" s="157"/>
      <c r="BC21" s="134" t="n">
        <f aca="false">B21</f>
        <v>0</v>
      </c>
      <c r="BD21" s="135"/>
      <c r="BE21" s="135"/>
      <c r="BF21" s="135"/>
      <c r="BG21" s="135"/>
      <c r="BH21" s="135"/>
      <c r="BI21" s="135"/>
      <c r="BJ21" s="135"/>
      <c r="BK21" s="135"/>
      <c r="BL21" s="158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</row>
    <row r="22" customFormat="false" ht="16.5" hidden="false" customHeight="true" outlineLevel="0" collapsed="false">
      <c r="A22" s="183" t="str">
        <f aca="false">Punkti!A11</f>
        <v>Jaunie Buki</v>
      </c>
      <c r="B22" s="159" t="s">
        <v>92</v>
      </c>
      <c r="C22" s="184" t="n">
        <v>0</v>
      </c>
      <c r="D22" s="185" t="n">
        <v>3</v>
      </c>
      <c r="E22" s="185" t="n">
        <v>0</v>
      </c>
      <c r="F22" s="187" t="n">
        <v>0</v>
      </c>
      <c r="G22" s="185" t="n">
        <v>3</v>
      </c>
      <c r="H22" s="185" t="n">
        <v>0</v>
      </c>
      <c r="I22" s="193"/>
      <c r="J22" s="160"/>
      <c r="K22" s="160"/>
      <c r="L22" s="187"/>
      <c r="M22" s="185"/>
      <c r="N22" s="185"/>
      <c r="O22" s="194" t="n">
        <v>1</v>
      </c>
      <c r="P22" s="192" t="n">
        <v>2</v>
      </c>
      <c r="Q22" s="192" t="n">
        <v>0</v>
      </c>
      <c r="R22" s="187"/>
      <c r="S22" s="185"/>
      <c r="T22" s="185"/>
      <c r="U22" s="187"/>
      <c r="V22" s="185"/>
      <c r="W22" s="185"/>
      <c r="X22" s="187"/>
      <c r="Y22" s="185"/>
      <c r="Z22" s="185"/>
      <c r="AA22" s="209"/>
      <c r="AB22" s="189"/>
      <c r="AC22" s="189"/>
      <c r="AD22" s="188"/>
      <c r="AE22" s="189"/>
      <c r="AF22" s="189"/>
      <c r="AG22" s="188"/>
      <c r="AH22" s="189"/>
      <c r="AI22" s="189"/>
      <c r="AJ22" s="188"/>
      <c r="AK22" s="189"/>
      <c r="AL22" s="189"/>
      <c r="AM22" s="188"/>
      <c r="AN22" s="189"/>
      <c r="AO22" s="189"/>
      <c r="AP22" s="188"/>
      <c r="AQ22" s="189"/>
      <c r="AR22" s="189"/>
      <c r="AS22" s="188"/>
      <c r="AT22" s="189"/>
      <c r="AU22" s="189"/>
      <c r="AV22" s="188"/>
      <c r="AW22" s="189"/>
      <c r="AX22" s="189"/>
      <c r="AY22" s="155" t="n">
        <f aca="false">C22+F22+I22+L22+O22+R22+U22+X22+AA22+AD22+AG22+AJ22+AM22+AP22+AS22+AV22</f>
        <v>1</v>
      </c>
      <c r="AZ22" s="155" t="n">
        <f aca="false">AW22+AT22+AQ22+AN22+AK22+AH22+AE22+AB22+Y22+V22+S22+P22+M22+J22+G22+D22</f>
        <v>8</v>
      </c>
      <c r="BA22" s="156" t="n">
        <f aca="false">AX22+AU22+AR22+AO22+AL22+AI22+AF22+AC22+Z22+W22+T22+Q22+N22+K22+H22+E22</f>
        <v>0</v>
      </c>
      <c r="BB22" s="157" t="str">
        <f aca="false">I2</f>
        <v>Jaunie Buki</v>
      </c>
      <c r="BC22" s="134" t="str">
        <f aca="false">B22</f>
        <v>Mārtiņš Vilnis</v>
      </c>
      <c r="BD22" s="135"/>
      <c r="BE22" s="135"/>
      <c r="BF22" s="135"/>
      <c r="BG22" s="135"/>
      <c r="BH22" s="135"/>
      <c r="BI22" s="135"/>
      <c r="BJ22" s="135"/>
      <c r="BK22" s="135"/>
      <c r="BL22" s="158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</row>
    <row r="23" customFormat="false" ht="15.75" hidden="false" customHeight="true" outlineLevel="0" collapsed="false">
      <c r="A23" s="147" t="s">
        <v>45</v>
      </c>
      <c r="B23" s="159" t="s">
        <v>93</v>
      </c>
      <c r="C23" s="191" t="n">
        <v>3</v>
      </c>
      <c r="D23" s="192" t="n">
        <v>0</v>
      </c>
      <c r="E23" s="192" t="n">
        <v>0</v>
      </c>
      <c r="F23" s="199" t="n">
        <v>1</v>
      </c>
      <c r="G23" s="198" t="n">
        <v>2</v>
      </c>
      <c r="H23" s="198" t="n">
        <v>0</v>
      </c>
      <c r="I23" s="193"/>
      <c r="J23" s="160"/>
      <c r="K23" s="160"/>
      <c r="L23" s="199" t="n">
        <v>2</v>
      </c>
      <c r="M23" s="198" t="n">
        <v>1</v>
      </c>
      <c r="N23" s="198" t="n">
        <v>0</v>
      </c>
      <c r="O23" s="199"/>
      <c r="P23" s="198"/>
      <c r="Q23" s="198"/>
      <c r="R23" s="199" t="n">
        <v>2</v>
      </c>
      <c r="S23" s="198" t="n">
        <v>1</v>
      </c>
      <c r="T23" s="198" t="n">
        <v>0</v>
      </c>
      <c r="U23" s="199"/>
      <c r="V23" s="198"/>
      <c r="W23" s="198"/>
      <c r="X23" s="199" t="n">
        <v>1</v>
      </c>
      <c r="Y23" s="198" t="n">
        <v>2</v>
      </c>
      <c r="Z23" s="198" t="n">
        <v>0</v>
      </c>
      <c r="AA23" s="210"/>
      <c r="AB23" s="201"/>
      <c r="AC23" s="201"/>
      <c r="AD23" s="200"/>
      <c r="AE23" s="201"/>
      <c r="AF23" s="201"/>
      <c r="AG23" s="200"/>
      <c r="AH23" s="201"/>
      <c r="AI23" s="201"/>
      <c r="AJ23" s="200"/>
      <c r="AK23" s="201"/>
      <c r="AL23" s="201"/>
      <c r="AM23" s="200"/>
      <c r="AN23" s="201"/>
      <c r="AO23" s="201"/>
      <c r="AP23" s="200"/>
      <c r="AQ23" s="201"/>
      <c r="AR23" s="201"/>
      <c r="AS23" s="200"/>
      <c r="AT23" s="201"/>
      <c r="AU23" s="201"/>
      <c r="AV23" s="200"/>
      <c r="AW23" s="201"/>
      <c r="AX23" s="201"/>
      <c r="AY23" s="155" t="n">
        <f aca="false">C23+F23+I23+L23+O23+R23+U23+X23+AA23+AD23+AG23+AJ23+AM23+AP23+AS23+AV23</f>
        <v>9</v>
      </c>
      <c r="AZ23" s="155" t="n">
        <f aca="false">AW23+AT23+AQ23+AN23+AK23+AH23+AE23+AB23+Y23+V23+S23+P23+M23+J23+G23+D23</f>
        <v>6</v>
      </c>
      <c r="BA23" s="156" t="n">
        <f aca="false">AX23+AU23+AR23+AO23+AL23+AI23+AF23+AC23+Z23+W23+T23+Q23+N23+K23+H23+E23</f>
        <v>0</v>
      </c>
      <c r="BB23" s="157"/>
      <c r="BC23" s="134" t="str">
        <f aca="false">B23</f>
        <v>Ivars Vinters</v>
      </c>
      <c r="BD23" s="135"/>
      <c r="BE23" s="135"/>
      <c r="BF23" s="135"/>
      <c r="BG23" s="135"/>
      <c r="BH23" s="135"/>
      <c r="BI23" s="135"/>
      <c r="BJ23" s="135"/>
      <c r="BK23" s="135"/>
      <c r="BL23" s="158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</row>
    <row r="24" customFormat="false" ht="15.75" hidden="false" customHeight="true" outlineLevel="0" collapsed="false">
      <c r="A24" s="147" t="s">
        <v>45</v>
      </c>
      <c r="B24" s="159" t="s">
        <v>94</v>
      </c>
      <c r="C24" s="191" t="n">
        <v>3</v>
      </c>
      <c r="D24" s="192" t="n">
        <v>0</v>
      </c>
      <c r="E24" s="192" t="n">
        <v>0</v>
      </c>
      <c r="F24" s="199" t="n">
        <v>0</v>
      </c>
      <c r="G24" s="198" t="n">
        <v>3</v>
      </c>
      <c r="H24" s="198" t="n">
        <v>0</v>
      </c>
      <c r="I24" s="193"/>
      <c r="J24" s="160"/>
      <c r="K24" s="160"/>
      <c r="L24" s="199" t="n">
        <v>1</v>
      </c>
      <c r="M24" s="198" t="n">
        <v>2</v>
      </c>
      <c r="N24" s="198" t="n">
        <v>0</v>
      </c>
      <c r="O24" s="199" t="n">
        <v>1</v>
      </c>
      <c r="P24" s="198" t="n">
        <v>2</v>
      </c>
      <c r="Q24" s="198" t="n">
        <v>0</v>
      </c>
      <c r="R24" s="199" t="n">
        <v>0</v>
      </c>
      <c r="S24" s="198" t="n">
        <v>3</v>
      </c>
      <c r="T24" s="198" t="n">
        <v>0</v>
      </c>
      <c r="U24" s="199" t="n">
        <v>2</v>
      </c>
      <c r="V24" s="198" t="n">
        <v>0</v>
      </c>
      <c r="W24" s="198" t="n">
        <v>1</v>
      </c>
      <c r="X24" s="199" t="n">
        <v>1</v>
      </c>
      <c r="Y24" s="198" t="n">
        <v>2</v>
      </c>
      <c r="Z24" s="198" t="n">
        <v>0</v>
      </c>
      <c r="AA24" s="210"/>
      <c r="AB24" s="201"/>
      <c r="AC24" s="201"/>
      <c r="AD24" s="200"/>
      <c r="AE24" s="201"/>
      <c r="AF24" s="201"/>
      <c r="AG24" s="200"/>
      <c r="AH24" s="201"/>
      <c r="AI24" s="201"/>
      <c r="AJ24" s="200"/>
      <c r="AK24" s="201"/>
      <c r="AL24" s="201"/>
      <c r="AM24" s="200"/>
      <c r="AN24" s="201"/>
      <c r="AO24" s="201"/>
      <c r="AP24" s="200"/>
      <c r="AQ24" s="201"/>
      <c r="AR24" s="201"/>
      <c r="AS24" s="200"/>
      <c r="AT24" s="201"/>
      <c r="AU24" s="201"/>
      <c r="AV24" s="200"/>
      <c r="AW24" s="201"/>
      <c r="AX24" s="201"/>
      <c r="AY24" s="155" t="n">
        <f aca="false">C24+F24+I24+L24+O24+R24+U24+X24+AA24+AD24+AG24+AJ24+AM24+AP24+AS24+AV24</f>
        <v>8</v>
      </c>
      <c r="AZ24" s="155" t="n">
        <f aca="false">AW24+AT24+AQ24+AN24+AK24+AH24+AE24+AB24+Y24+V24+S24+P24+M24+J24+G24+D24</f>
        <v>12</v>
      </c>
      <c r="BA24" s="156" t="n">
        <f aca="false">AX24+AU24+AR24+AO24+AL24+AI24+AF24+AC24+Z24+W24+T24+Q24+N24+K24+H24+E24</f>
        <v>1</v>
      </c>
      <c r="BB24" s="157"/>
      <c r="BC24" s="134" t="str">
        <f aca="false">B24</f>
        <v>Toms Pultraks</v>
      </c>
      <c r="BD24" s="135"/>
      <c r="BE24" s="135"/>
      <c r="BF24" s="135"/>
      <c r="BG24" s="135"/>
      <c r="BH24" s="135"/>
      <c r="BI24" s="135"/>
      <c r="BJ24" s="135"/>
      <c r="BK24" s="135"/>
      <c r="BL24" s="158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</row>
    <row r="25" customFormat="false" ht="15.75" hidden="false" customHeight="true" outlineLevel="0" collapsed="false">
      <c r="A25" s="147" t="s">
        <v>45</v>
      </c>
      <c r="B25" s="166" t="s">
        <v>95</v>
      </c>
      <c r="C25" s="191"/>
      <c r="D25" s="192"/>
      <c r="E25" s="192"/>
      <c r="F25" s="199"/>
      <c r="G25" s="198"/>
      <c r="H25" s="198"/>
      <c r="I25" s="193"/>
      <c r="J25" s="160"/>
      <c r="K25" s="160"/>
      <c r="L25" s="199"/>
      <c r="M25" s="198"/>
      <c r="N25" s="198"/>
      <c r="O25" s="199"/>
      <c r="P25" s="198"/>
      <c r="Q25" s="198"/>
      <c r="R25" s="199" t="n">
        <v>1</v>
      </c>
      <c r="S25" s="198" t="n">
        <v>2</v>
      </c>
      <c r="T25" s="198" t="n">
        <v>0</v>
      </c>
      <c r="U25" s="199"/>
      <c r="V25" s="198"/>
      <c r="W25" s="198"/>
      <c r="X25" s="199"/>
      <c r="Y25" s="198"/>
      <c r="Z25" s="198"/>
      <c r="AA25" s="210"/>
      <c r="AB25" s="201"/>
      <c r="AC25" s="201"/>
      <c r="AD25" s="200"/>
      <c r="AE25" s="201"/>
      <c r="AF25" s="201"/>
      <c r="AG25" s="200"/>
      <c r="AH25" s="201"/>
      <c r="AI25" s="201"/>
      <c r="AJ25" s="200"/>
      <c r="AK25" s="201"/>
      <c r="AL25" s="201"/>
      <c r="AM25" s="200"/>
      <c r="AN25" s="201"/>
      <c r="AO25" s="201"/>
      <c r="AP25" s="200"/>
      <c r="AQ25" s="201"/>
      <c r="AR25" s="201"/>
      <c r="AS25" s="200"/>
      <c r="AT25" s="201"/>
      <c r="AU25" s="201"/>
      <c r="AV25" s="200"/>
      <c r="AW25" s="201"/>
      <c r="AX25" s="201"/>
      <c r="AY25" s="155" t="n">
        <f aca="false">C25+F25+I25+L25+O25+R25+U25+X25+AA25+AD25+AG25+AJ25+AM25+AP25+AS25+AV25</f>
        <v>1</v>
      </c>
      <c r="AZ25" s="155" t="n">
        <f aca="false">AW25+AT25+AQ25+AN25+AK25+AH25+AE25+AB25+Y25+V25+S25+P25+M25+J25+G25+D25</f>
        <v>2</v>
      </c>
      <c r="BA25" s="156" t="n">
        <f aca="false">AX25+AU25+AR25+AO25+AL25+AI25+AF25+AC25+Z25+W25+T25+Q25+N25+K25+H25+E25</f>
        <v>0</v>
      </c>
      <c r="BB25" s="157"/>
      <c r="BC25" s="134" t="str">
        <f aca="false">B25</f>
        <v>Arvīds Ermans</v>
      </c>
      <c r="BD25" s="135"/>
      <c r="BE25" s="135"/>
      <c r="BF25" s="135"/>
      <c r="BG25" s="135"/>
      <c r="BH25" s="135"/>
      <c r="BI25" s="135"/>
      <c r="BJ25" s="135"/>
      <c r="BK25" s="135"/>
      <c r="BL25" s="158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</row>
    <row r="26" customFormat="false" ht="15.75" hidden="false" customHeight="true" outlineLevel="0" collapsed="false">
      <c r="A26" s="147" t="s">
        <v>45</v>
      </c>
      <c r="B26" s="166" t="s">
        <v>96</v>
      </c>
      <c r="C26" s="197"/>
      <c r="D26" s="198"/>
      <c r="E26" s="198"/>
      <c r="F26" s="199"/>
      <c r="G26" s="198"/>
      <c r="H26" s="198"/>
      <c r="I26" s="193"/>
      <c r="J26" s="160"/>
      <c r="K26" s="160"/>
      <c r="L26" s="199"/>
      <c r="M26" s="198"/>
      <c r="N26" s="198"/>
      <c r="O26" s="199"/>
      <c r="P26" s="198"/>
      <c r="Q26" s="198"/>
      <c r="R26" s="199"/>
      <c r="S26" s="198"/>
      <c r="T26" s="198"/>
      <c r="U26" s="199"/>
      <c r="V26" s="198"/>
      <c r="W26" s="198"/>
      <c r="X26" s="199"/>
      <c r="Y26" s="198"/>
      <c r="Z26" s="198"/>
      <c r="AA26" s="210"/>
      <c r="AB26" s="201"/>
      <c r="AC26" s="201"/>
      <c r="AD26" s="200"/>
      <c r="AE26" s="201"/>
      <c r="AF26" s="201"/>
      <c r="AG26" s="200"/>
      <c r="AH26" s="201"/>
      <c r="AI26" s="201"/>
      <c r="AJ26" s="200"/>
      <c r="AK26" s="201"/>
      <c r="AL26" s="201"/>
      <c r="AM26" s="200"/>
      <c r="AN26" s="201"/>
      <c r="AO26" s="201"/>
      <c r="AP26" s="200"/>
      <c r="AQ26" s="201"/>
      <c r="AR26" s="201"/>
      <c r="AS26" s="200"/>
      <c r="AT26" s="201"/>
      <c r="AU26" s="201"/>
      <c r="AV26" s="200"/>
      <c r="AW26" s="201"/>
      <c r="AX26" s="201"/>
      <c r="AY26" s="155" t="n">
        <f aca="false">C26+F26+I26+L26+O26+R26+U26+X26+AA26+AD26+AG26+AJ26+AM26+AP26+AS26+AV26</f>
        <v>0</v>
      </c>
      <c r="AZ26" s="155" t="n">
        <f aca="false">AW26+AT26+AQ26+AN26+AK26+AH26+AE26+AB26+Y26+V26+S26+P26+M26+J26+G26+D26</f>
        <v>0</v>
      </c>
      <c r="BA26" s="156" t="n">
        <f aca="false">AX26+AU26+AR26+AO26+AL26+AI26+AF26+AC26+Z26+W26+T26+Q26+N26+K26+H26+E26</f>
        <v>0</v>
      </c>
      <c r="BB26" s="157"/>
      <c r="BC26" s="134" t="str">
        <f aca="false">B26</f>
        <v>pieaicinātais spēlētājs</v>
      </c>
      <c r="BD26" s="135"/>
      <c r="BE26" s="135"/>
      <c r="BF26" s="135"/>
      <c r="BG26" s="135"/>
      <c r="BH26" s="135"/>
      <c r="BI26" s="135"/>
      <c r="BJ26" s="135"/>
      <c r="BK26" s="135"/>
      <c r="BL26" s="158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</row>
    <row r="27" customFormat="false" ht="15.75" hidden="false" customHeight="true" outlineLevel="0" collapsed="false">
      <c r="A27" s="202" t="str">
        <f aca="false">Rezultati!A27</f>
        <v>Pardaugavas Avangards/Jaunie Buki</v>
      </c>
      <c r="B27" s="202" t="str">
        <f aca="false">Rezultati!B27</f>
        <v>Elvijs Udo Dimpers</v>
      </c>
      <c r="C27" s="197"/>
      <c r="D27" s="198"/>
      <c r="E27" s="198"/>
      <c r="F27" s="179"/>
      <c r="G27" s="180"/>
      <c r="H27" s="180"/>
      <c r="I27" s="193"/>
      <c r="J27" s="160"/>
      <c r="K27" s="160"/>
      <c r="L27" s="179" t="n">
        <v>3</v>
      </c>
      <c r="M27" s="180" t="n">
        <v>0</v>
      </c>
      <c r="N27" s="180" t="n">
        <v>0</v>
      </c>
      <c r="O27" s="179" t="n">
        <v>1</v>
      </c>
      <c r="P27" s="180" t="n">
        <v>2</v>
      </c>
      <c r="Q27" s="180" t="n">
        <v>0</v>
      </c>
      <c r="R27" s="179"/>
      <c r="S27" s="180"/>
      <c r="T27" s="180"/>
      <c r="U27" s="179" t="n">
        <v>1</v>
      </c>
      <c r="V27" s="180" t="n">
        <v>2</v>
      </c>
      <c r="W27" s="180" t="n">
        <v>0</v>
      </c>
      <c r="X27" s="179" t="n">
        <v>2</v>
      </c>
      <c r="Y27" s="180" t="n">
        <v>1</v>
      </c>
      <c r="Z27" s="180" t="n">
        <v>0</v>
      </c>
      <c r="AA27" s="211"/>
      <c r="AB27" s="208"/>
      <c r="AC27" s="208"/>
      <c r="AD27" s="212"/>
      <c r="AE27" s="208"/>
      <c r="AF27" s="208"/>
      <c r="AG27" s="212"/>
      <c r="AH27" s="208"/>
      <c r="AI27" s="208"/>
      <c r="AJ27" s="212"/>
      <c r="AK27" s="208"/>
      <c r="AL27" s="208"/>
      <c r="AM27" s="212"/>
      <c r="AN27" s="208"/>
      <c r="AO27" s="208"/>
      <c r="AP27" s="212"/>
      <c r="AQ27" s="208"/>
      <c r="AR27" s="208"/>
      <c r="AS27" s="212"/>
      <c r="AT27" s="208"/>
      <c r="AU27" s="208"/>
      <c r="AV27" s="212"/>
      <c r="AW27" s="208"/>
      <c r="AX27" s="208"/>
      <c r="AY27" s="155" t="n">
        <f aca="false">C27+F27+I27+L27+O27+R27+U27+X27+AA27+AD27+AG27+AJ27+AM27+AP27+AS27+AV27</f>
        <v>7</v>
      </c>
      <c r="AZ27" s="155" t="n">
        <f aca="false">AW27+AT27+AQ27+AN27+AK27+AH27+AE27+AB27+Y27+V27+S27+P27+M27+J27+G27+D27</f>
        <v>5</v>
      </c>
      <c r="BA27" s="156" t="n">
        <f aca="false">AX27+AU27+AR27+AO27+AL27+AI27+AF27+AC27+Z27+W27+T27+Q27+N27+K27+H27+E27</f>
        <v>0</v>
      </c>
      <c r="BB27" s="157"/>
      <c r="BC27" s="134" t="str">
        <f aca="false">B27</f>
        <v>Elvijs Udo Dimpers</v>
      </c>
      <c r="BD27" s="135"/>
      <c r="BE27" s="135"/>
      <c r="BF27" s="135"/>
      <c r="BG27" s="135"/>
      <c r="BH27" s="135"/>
      <c r="BI27" s="135"/>
      <c r="BJ27" s="135"/>
      <c r="BK27" s="135"/>
      <c r="BL27" s="158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</row>
    <row r="28" customFormat="false" ht="16.5" hidden="false" customHeight="true" outlineLevel="0" collapsed="false">
      <c r="A28" s="213" t="s">
        <v>45</v>
      </c>
      <c r="B28" s="214"/>
      <c r="C28" s="204"/>
      <c r="D28" s="180"/>
      <c r="E28" s="180"/>
      <c r="F28" s="205"/>
      <c r="G28" s="206"/>
      <c r="H28" s="206"/>
      <c r="I28" s="215"/>
      <c r="J28" s="216"/>
      <c r="K28" s="216"/>
      <c r="L28" s="205"/>
      <c r="M28" s="206"/>
      <c r="N28" s="206"/>
      <c r="O28" s="205"/>
      <c r="P28" s="206"/>
      <c r="Q28" s="206"/>
      <c r="R28" s="205"/>
      <c r="S28" s="206"/>
      <c r="T28" s="206"/>
      <c r="U28" s="205"/>
      <c r="V28" s="206"/>
      <c r="W28" s="206"/>
      <c r="X28" s="205"/>
      <c r="Y28" s="206"/>
      <c r="Z28" s="206"/>
      <c r="AA28" s="217"/>
      <c r="AB28" s="218"/>
      <c r="AC28" s="218"/>
      <c r="AD28" s="207"/>
      <c r="AE28" s="218"/>
      <c r="AF28" s="218"/>
      <c r="AG28" s="207"/>
      <c r="AH28" s="218"/>
      <c r="AI28" s="218"/>
      <c r="AJ28" s="207"/>
      <c r="AK28" s="218"/>
      <c r="AL28" s="218"/>
      <c r="AM28" s="207"/>
      <c r="AN28" s="218"/>
      <c r="AO28" s="218"/>
      <c r="AP28" s="207"/>
      <c r="AQ28" s="218"/>
      <c r="AR28" s="218"/>
      <c r="AS28" s="207"/>
      <c r="AT28" s="218"/>
      <c r="AU28" s="218"/>
      <c r="AV28" s="207"/>
      <c r="AW28" s="218"/>
      <c r="AX28" s="218"/>
      <c r="AY28" s="155" t="n">
        <f aca="false">C28+F28+I28+L28+O28+R28+U28+X28+AA28+AD28+AG28+AJ28+AM28+AP28+AS28+AV28</f>
        <v>0</v>
      </c>
      <c r="AZ28" s="155" t="n">
        <f aca="false">AW28+AT28+AQ28+AN28+AK28+AH28+AE28+AB28+Y28+V28+S28+P28+M28+J28+G28+D28</f>
        <v>0</v>
      </c>
      <c r="BA28" s="156" t="n">
        <f aca="false">AX28+AU28+AR28+AO28+AL28+AI28+AF28+AC28+Z28+W28+T28+Q28+N28+K28+H28+E28</f>
        <v>0</v>
      </c>
      <c r="BB28" s="157"/>
      <c r="BC28" s="134" t="n">
        <f aca="false">B28</f>
        <v>0</v>
      </c>
      <c r="BD28" s="135"/>
      <c r="BE28" s="135"/>
      <c r="BF28" s="135"/>
      <c r="BG28" s="135"/>
      <c r="BH28" s="135"/>
      <c r="BI28" s="135"/>
      <c r="BJ28" s="135"/>
      <c r="BK28" s="135"/>
      <c r="BL28" s="158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</row>
    <row r="29" customFormat="false" ht="16.5" hidden="false" customHeight="true" outlineLevel="0" collapsed="false">
      <c r="A29" s="219" t="str">
        <f aca="false">Punkti!A14</f>
        <v>Wolverine</v>
      </c>
      <c r="B29" s="148" t="s">
        <v>97</v>
      </c>
      <c r="C29" s="220"/>
      <c r="D29" s="221"/>
      <c r="E29" s="221"/>
      <c r="F29" s="194" t="n">
        <v>2</v>
      </c>
      <c r="G29" s="192" t="n">
        <v>1</v>
      </c>
      <c r="H29" s="192" t="n">
        <v>0</v>
      </c>
      <c r="I29" s="194" t="n">
        <v>1</v>
      </c>
      <c r="J29" s="192" t="n">
        <v>2</v>
      </c>
      <c r="K29" s="192" t="n">
        <v>0</v>
      </c>
      <c r="L29" s="193"/>
      <c r="M29" s="160"/>
      <c r="N29" s="160"/>
      <c r="O29" s="194"/>
      <c r="P29" s="192"/>
      <c r="Q29" s="192"/>
      <c r="R29" s="194"/>
      <c r="S29" s="192"/>
      <c r="T29" s="192"/>
      <c r="U29" s="187" t="n">
        <v>1</v>
      </c>
      <c r="V29" s="192" t="n">
        <v>2</v>
      </c>
      <c r="W29" s="192" t="n">
        <v>0</v>
      </c>
      <c r="X29" s="194"/>
      <c r="Y29" s="192"/>
      <c r="Z29" s="192"/>
      <c r="AA29" s="188"/>
      <c r="AB29" s="196"/>
      <c r="AC29" s="196"/>
      <c r="AD29" s="188"/>
      <c r="AE29" s="196"/>
      <c r="AF29" s="196"/>
      <c r="AG29" s="188"/>
      <c r="AH29" s="196"/>
      <c r="AI29" s="196"/>
      <c r="AJ29" s="188"/>
      <c r="AK29" s="196"/>
      <c r="AL29" s="196"/>
      <c r="AM29" s="188"/>
      <c r="AN29" s="196"/>
      <c r="AO29" s="196"/>
      <c r="AP29" s="188"/>
      <c r="AQ29" s="196"/>
      <c r="AR29" s="196"/>
      <c r="AS29" s="188"/>
      <c r="AT29" s="196"/>
      <c r="AU29" s="196"/>
      <c r="AV29" s="188"/>
      <c r="AW29" s="196"/>
      <c r="AX29" s="196"/>
      <c r="AY29" s="155" t="n">
        <f aca="false">C29+F29+I29+L29+O29+R29+U29+X29+AA29+AD29+AG29+AJ29+AM29+AP29+AS29+AV29</f>
        <v>4</v>
      </c>
      <c r="AZ29" s="155" t="n">
        <f aca="false">AW29+AT29+AQ29+AN29+AK29+AH29+AE29+AB29+Y29+V29+S29+P29+M29+J29+G29+D29</f>
        <v>5</v>
      </c>
      <c r="BA29" s="156" t="n">
        <f aca="false">AX29+AU29+AR29+AO29+AL29+AI29+AF29+AC29+Z29+W29+T29+Q29+N29+K29+H29+E29</f>
        <v>0</v>
      </c>
      <c r="BB29" s="157" t="str">
        <f aca="false">L2</f>
        <v>Wolverine</v>
      </c>
      <c r="BC29" s="134" t="str">
        <f aca="false">B29</f>
        <v>Sergejs Kiseļovs</v>
      </c>
      <c r="BD29" s="135"/>
      <c r="BE29" s="135"/>
      <c r="BF29" s="135"/>
      <c r="BG29" s="135"/>
      <c r="BH29" s="135"/>
      <c r="BI29" s="135"/>
      <c r="BJ29" s="135"/>
      <c r="BK29" s="135"/>
      <c r="BL29" s="158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</row>
    <row r="30" customFormat="false" ht="16.5" hidden="false" customHeight="true" outlineLevel="0" collapsed="false">
      <c r="A30" s="147" t="s">
        <v>46</v>
      </c>
      <c r="B30" s="159" t="s">
        <v>98</v>
      </c>
      <c r="C30" s="222"/>
      <c r="D30" s="223"/>
      <c r="E30" s="223"/>
      <c r="F30" s="199"/>
      <c r="G30" s="198"/>
      <c r="H30" s="198"/>
      <c r="I30" s="199"/>
      <c r="J30" s="198"/>
      <c r="K30" s="198"/>
      <c r="L30" s="193"/>
      <c r="M30" s="160"/>
      <c r="N30" s="160"/>
      <c r="O30" s="199"/>
      <c r="P30" s="198"/>
      <c r="Q30" s="198"/>
      <c r="R30" s="199"/>
      <c r="S30" s="198"/>
      <c r="T30" s="198"/>
      <c r="U30" s="199" t="n">
        <v>0</v>
      </c>
      <c r="V30" s="198" t="n">
        <v>3</v>
      </c>
      <c r="W30" s="198" t="n">
        <v>0</v>
      </c>
      <c r="X30" s="199"/>
      <c r="Y30" s="198"/>
      <c r="Z30" s="198"/>
      <c r="AA30" s="200"/>
      <c r="AB30" s="201"/>
      <c r="AC30" s="201"/>
      <c r="AD30" s="200"/>
      <c r="AE30" s="201"/>
      <c r="AF30" s="201"/>
      <c r="AG30" s="200"/>
      <c r="AH30" s="201"/>
      <c r="AI30" s="201"/>
      <c r="AJ30" s="200"/>
      <c r="AK30" s="201"/>
      <c r="AL30" s="201"/>
      <c r="AM30" s="200"/>
      <c r="AN30" s="201"/>
      <c r="AO30" s="201"/>
      <c r="AP30" s="200"/>
      <c r="AQ30" s="201"/>
      <c r="AR30" s="201"/>
      <c r="AS30" s="200"/>
      <c r="AT30" s="201"/>
      <c r="AU30" s="201"/>
      <c r="AV30" s="200"/>
      <c r="AW30" s="201"/>
      <c r="AX30" s="201"/>
      <c r="AY30" s="155" t="n">
        <f aca="false">C30+F30+I30+L30+O30+R30+U30+X30+AA30+AD30+AG30+AJ30+AM30+AP30+AS30+AV30</f>
        <v>0</v>
      </c>
      <c r="AZ30" s="155" t="n">
        <f aca="false">AW30+AT30+AQ30+AN30+AK30+AH30+AE30+AB30+Y30+V30+S30+P30+M30+J30+G30+D30</f>
        <v>3</v>
      </c>
      <c r="BA30" s="156" t="n">
        <f aca="false">AX30+AU30+AR30+AO30+AL30+AI30+AF30+AC30+Z30+W30+T30+Q30+N30+K30+H30+E30</f>
        <v>0</v>
      </c>
      <c r="BB30" s="157"/>
      <c r="BC30" s="134" t="str">
        <f aca="false">B30</f>
        <v>Dmitrijs Dumcevs</v>
      </c>
      <c r="BD30" s="135"/>
      <c r="BE30" s="135"/>
      <c r="BF30" s="135"/>
      <c r="BG30" s="135"/>
      <c r="BH30" s="135"/>
      <c r="BI30" s="135"/>
      <c r="BJ30" s="135"/>
      <c r="BK30" s="135"/>
      <c r="BL30" s="158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</row>
    <row r="31" customFormat="false" ht="15.75" hidden="false" customHeight="true" outlineLevel="0" collapsed="false">
      <c r="A31" s="167" t="s">
        <v>46</v>
      </c>
      <c r="B31" s="168" t="s">
        <v>99</v>
      </c>
      <c r="C31" s="222"/>
      <c r="D31" s="223"/>
      <c r="E31" s="223"/>
      <c r="F31" s="199"/>
      <c r="G31" s="198"/>
      <c r="H31" s="198"/>
      <c r="I31" s="199"/>
      <c r="J31" s="198"/>
      <c r="K31" s="198"/>
      <c r="L31" s="193"/>
      <c r="M31" s="160"/>
      <c r="N31" s="160"/>
      <c r="O31" s="199" t="n">
        <v>1</v>
      </c>
      <c r="P31" s="198" t="n">
        <v>2</v>
      </c>
      <c r="Q31" s="198" t="n">
        <v>0</v>
      </c>
      <c r="R31" s="199" t="n">
        <v>2</v>
      </c>
      <c r="S31" s="198" t="n">
        <v>1</v>
      </c>
      <c r="T31" s="198" t="n">
        <v>0</v>
      </c>
      <c r="U31" s="199" t="n">
        <v>2</v>
      </c>
      <c r="V31" s="198" t="n">
        <v>0</v>
      </c>
      <c r="W31" s="198" t="n">
        <v>1</v>
      </c>
      <c r="X31" s="199"/>
      <c r="Y31" s="198"/>
      <c r="Z31" s="198"/>
      <c r="AA31" s="200"/>
      <c r="AB31" s="201"/>
      <c r="AC31" s="201"/>
      <c r="AD31" s="200"/>
      <c r="AE31" s="201"/>
      <c r="AF31" s="201"/>
      <c r="AG31" s="200"/>
      <c r="AH31" s="201"/>
      <c r="AI31" s="201"/>
      <c r="AJ31" s="200"/>
      <c r="AK31" s="201"/>
      <c r="AL31" s="201"/>
      <c r="AM31" s="200"/>
      <c r="AN31" s="201"/>
      <c r="AO31" s="201"/>
      <c r="AP31" s="200"/>
      <c r="AQ31" s="201"/>
      <c r="AR31" s="201"/>
      <c r="AS31" s="200"/>
      <c r="AT31" s="201"/>
      <c r="AU31" s="201"/>
      <c r="AV31" s="200"/>
      <c r="AW31" s="201"/>
      <c r="AX31" s="201"/>
      <c r="AY31" s="155" t="n">
        <f aca="false">C31+F31+I31+L31+O31+R31+U31+X31+AA31+AD31+AG31+AJ31+AM31+AP31+AS31+AV31</f>
        <v>5</v>
      </c>
      <c r="AZ31" s="155" t="n">
        <f aca="false">AW31+AT31+AQ31+AN31+AK31+AH31+AE31+AB31+Y31+V31+S31+P31+M31+J31+G31+D31</f>
        <v>3</v>
      </c>
      <c r="BA31" s="156" t="n">
        <f aca="false">AX31+AU31+AR31+AO31+AL31+AI31+AF31+AC31+Z31+W31+T31+Q31+N31+K31+H31+E31</f>
        <v>1</v>
      </c>
      <c r="BB31" s="157"/>
      <c r="BC31" s="134" t="str">
        <f aca="false">B31</f>
        <v>Liāna Ponomarenko</v>
      </c>
      <c r="BD31" s="135"/>
      <c r="BE31" s="135"/>
      <c r="BF31" s="135"/>
      <c r="BG31" s="135"/>
      <c r="BH31" s="135"/>
      <c r="BI31" s="135"/>
      <c r="BJ31" s="135"/>
      <c r="BK31" s="135"/>
      <c r="BL31" s="158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</row>
    <row r="32" customFormat="false" ht="15.75" hidden="false" customHeight="true" outlineLevel="0" collapsed="false">
      <c r="A32" s="147" t="s">
        <v>46</v>
      </c>
      <c r="B32" s="166" t="s">
        <v>100</v>
      </c>
      <c r="C32" s="222"/>
      <c r="D32" s="223"/>
      <c r="E32" s="223"/>
      <c r="F32" s="199" t="n">
        <v>1</v>
      </c>
      <c r="G32" s="198" t="n">
        <v>2</v>
      </c>
      <c r="H32" s="198" t="n">
        <v>0</v>
      </c>
      <c r="I32" s="199" t="n">
        <v>2</v>
      </c>
      <c r="J32" s="198" t="n">
        <v>1</v>
      </c>
      <c r="K32" s="198" t="n">
        <v>0</v>
      </c>
      <c r="L32" s="193"/>
      <c r="M32" s="160"/>
      <c r="N32" s="160"/>
      <c r="O32" s="199"/>
      <c r="P32" s="198"/>
      <c r="Q32" s="198"/>
      <c r="R32" s="199"/>
      <c r="S32" s="198"/>
      <c r="T32" s="198"/>
      <c r="U32" s="199"/>
      <c r="V32" s="198"/>
      <c r="W32" s="198"/>
      <c r="X32" s="199"/>
      <c r="Y32" s="198"/>
      <c r="Z32" s="198"/>
      <c r="AA32" s="200"/>
      <c r="AB32" s="201"/>
      <c r="AC32" s="201"/>
      <c r="AD32" s="200"/>
      <c r="AE32" s="201"/>
      <c r="AF32" s="201"/>
      <c r="AG32" s="200"/>
      <c r="AH32" s="201"/>
      <c r="AI32" s="201"/>
      <c r="AJ32" s="200"/>
      <c r="AK32" s="201"/>
      <c r="AL32" s="201"/>
      <c r="AM32" s="200"/>
      <c r="AN32" s="201"/>
      <c r="AO32" s="201"/>
      <c r="AP32" s="200"/>
      <c r="AQ32" s="201"/>
      <c r="AR32" s="201"/>
      <c r="AS32" s="200"/>
      <c r="AT32" s="201"/>
      <c r="AU32" s="201"/>
      <c r="AV32" s="200"/>
      <c r="AW32" s="201"/>
      <c r="AX32" s="201"/>
      <c r="AY32" s="155" t="n">
        <f aca="false">C32+F32+I32+L32+O32+R32+U32+X32+AA32+AD32+AG32+AJ32+AM32+AP32+AS32+AV32</f>
        <v>3</v>
      </c>
      <c r="AZ32" s="155" t="n">
        <f aca="false">AW32+AT32+AQ32+AN32+AK32+AH32+AE32+AB32+Y32+V32+S32+P32+M32+J32+G32+D32</f>
        <v>3</v>
      </c>
      <c r="BA32" s="156" t="n">
        <f aca="false">AX32+AU32+AR32+AO32+AL32+AI32+AF32+AC32+Z32+W32+T32+Q32+N32+K32+H32+E32</f>
        <v>0</v>
      </c>
      <c r="BB32" s="157"/>
      <c r="BC32" s="134" t="str">
        <f aca="false">B32</f>
        <v>Aleksejs Jeļisejevs</v>
      </c>
      <c r="BD32" s="135"/>
      <c r="BE32" s="135"/>
      <c r="BF32" s="135"/>
      <c r="BG32" s="135"/>
      <c r="BH32" s="135"/>
      <c r="BI32" s="135"/>
      <c r="BJ32" s="135"/>
      <c r="BK32" s="135"/>
      <c r="BL32" s="158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</row>
    <row r="33" customFormat="false" ht="15.75" hidden="false" customHeight="true" outlineLevel="0" collapsed="false">
      <c r="A33" s="147" t="s">
        <v>46</v>
      </c>
      <c r="B33" s="166" t="str">
        <f aca="false">Rezultati!B37</f>
        <v>Kirills Kaverzņevs</v>
      </c>
      <c r="C33" s="224"/>
      <c r="D33" s="225"/>
      <c r="E33" s="225"/>
      <c r="F33" s="199"/>
      <c r="G33" s="198"/>
      <c r="H33" s="198"/>
      <c r="I33" s="199"/>
      <c r="J33" s="198"/>
      <c r="K33" s="198"/>
      <c r="L33" s="193"/>
      <c r="M33" s="160"/>
      <c r="N33" s="160"/>
      <c r="O33" s="199"/>
      <c r="P33" s="198"/>
      <c r="Q33" s="198"/>
      <c r="R33" s="199" t="n">
        <v>0</v>
      </c>
      <c r="S33" s="198" t="n">
        <v>3</v>
      </c>
      <c r="T33" s="198" t="n">
        <v>0</v>
      </c>
      <c r="U33" s="199"/>
      <c r="V33" s="198"/>
      <c r="W33" s="198"/>
      <c r="X33" s="199"/>
      <c r="Y33" s="198"/>
      <c r="Z33" s="198"/>
      <c r="AA33" s="200"/>
      <c r="AB33" s="201"/>
      <c r="AC33" s="201"/>
      <c r="AD33" s="200"/>
      <c r="AE33" s="201"/>
      <c r="AF33" s="201"/>
      <c r="AG33" s="200"/>
      <c r="AH33" s="201"/>
      <c r="AI33" s="201"/>
      <c r="AJ33" s="200"/>
      <c r="AK33" s="201"/>
      <c r="AL33" s="201"/>
      <c r="AM33" s="200"/>
      <c r="AN33" s="201"/>
      <c r="AO33" s="201"/>
      <c r="AP33" s="200"/>
      <c r="AQ33" s="201"/>
      <c r="AR33" s="201"/>
      <c r="AS33" s="200"/>
      <c r="AT33" s="201"/>
      <c r="AU33" s="201"/>
      <c r="AV33" s="200"/>
      <c r="AW33" s="201"/>
      <c r="AX33" s="201"/>
      <c r="AY33" s="155" t="n">
        <f aca="false">C33+F33+I33+L33+O33+R33+U33+X33+AA33+AD33+AG33+AJ33+AM33+AP33+AS33+AV33</f>
        <v>0</v>
      </c>
      <c r="AZ33" s="155" t="n">
        <f aca="false">AW33+AT33+AQ33+AN33+AK33+AH33+AE33+AB33+Y33+V33+S33+P33+M33+J33+G33+D33</f>
        <v>3</v>
      </c>
      <c r="BA33" s="156" t="n">
        <f aca="false">AX33+AU33+AR33+AO33+AL33+AI33+AF33+AC33+Z33+W33+T33+Q33+N33+K33+H33+E33</f>
        <v>0</v>
      </c>
      <c r="BB33" s="157"/>
      <c r="BC33" s="134" t="str">
        <f aca="false">B33</f>
        <v>Kirills Kaverzņevs</v>
      </c>
      <c r="BD33" s="135"/>
      <c r="BE33" s="135"/>
      <c r="BF33" s="135"/>
      <c r="BG33" s="135"/>
      <c r="BH33" s="135"/>
      <c r="BI33" s="135"/>
      <c r="BJ33" s="135"/>
      <c r="BK33" s="135"/>
      <c r="BL33" s="158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</row>
    <row r="34" customFormat="false" ht="15.75" hidden="false" customHeight="true" outlineLevel="0" collapsed="false">
      <c r="A34" s="147" t="s">
        <v>46</v>
      </c>
      <c r="B34" s="166" t="s">
        <v>101</v>
      </c>
      <c r="C34" s="224"/>
      <c r="D34" s="225"/>
      <c r="E34" s="225"/>
      <c r="F34" s="199"/>
      <c r="G34" s="198"/>
      <c r="H34" s="198"/>
      <c r="I34" s="199"/>
      <c r="J34" s="198"/>
      <c r="K34" s="198"/>
      <c r="L34" s="193"/>
      <c r="M34" s="160"/>
      <c r="N34" s="160"/>
      <c r="O34" s="199" t="n">
        <v>2</v>
      </c>
      <c r="P34" s="198" t="n">
        <v>1</v>
      </c>
      <c r="Q34" s="198" t="n">
        <v>0</v>
      </c>
      <c r="R34" s="199"/>
      <c r="S34" s="198"/>
      <c r="T34" s="198"/>
      <c r="U34" s="199"/>
      <c r="V34" s="198"/>
      <c r="W34" s="198"/>
      <c r="X34" s="199" t="n">
        <v>3</v>
      </c>
      <c r="Y34" s="198" t="n">
        <v>0</v>
      </c>
      <c r="Z34" s="198" t="n">
        <v>0</v>
      </c>
      <c r="AA34" s="200"/>
      <c r="AB34" s="201"/>
      <c r="AC34" s="201"/>
      <c r="AD34" s="200"/>
      <c r="AE34" s="201"/>
      <c r="AF34" s="201"/>
      <c r="AG34" s="200"/>
      <c r="AH34" s="201"/>
      <c r="AI34" s="201"/>
      <c r="AJ34" s="200"/>
      <c r="AK34" s="201"/>
      <c r="AL34" s="201"/>
      <c r="AM34" s="200"/>
      <c r="AN34" s="201"/>
      <c r="AO34" s="201"/>
      <c r="AP34" s="200"/>
      <c r="AQ34" s="201"/>
      <c r="AR34" s="201"/>
      <c r="AS34" s="200"/>
      <c r="AT34" s="201"/>
      <c r="AU34" s="201"/>
      <c r="AV34" s="200"/>
      <c r="AW34" s="201"/>
      <c r="AX34" s="201"/>
      <c r="AY34" s="155" t="n">
        <f aca="false">C34+F34+I34+L34+O34+R34+U34+X34+AA34+AD34+AG34+AJ34+AM34+AP34+AS34+AV34</f>
        <v>5</v>
      </c>
      <c r="AZ34" s="155" t="n">
        <f aca="false">AW34+AT34+AQ34+AN34+AK34+AH34+AE34+AB34+Y34+V34+S34+P34+M34+J34+G34+D34</f>
        <v>1</v>
      </c>
      <c r="BA34" s="156" t="n">
        <f aca="false">AX34+AU34+AR34+AO34+AL34+AI34+AF34+AC34+Z34+W34+T34+Q34+N34+K34+H34+E34</f>
        <v>0</v>
      </c>
      <c r="BB34" s="157"/>
      <c r="BC34" s="134" t="str">
        <f aca="false">B34</f>
        <v>Tomass Tereščenko</v>
      </c>
      <c r="BD34" s="135"/>
      <c r="BE34" s="135"/>
      <c r="BF34" s="135"/>
      <c r="BG34" s="135"/>
      <c r="BH34" s="135"/>
      <c r="BI34" s="135"/>
      <c r="BJ34" s="135"/>
      <c r="BK34" s="135"/>
      <c r="BL34" s="158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</row>
    <row r="35" customFormat="false" ht="15.75" hidden="false" customHeight="true" outlineLevel="0" collapsed="false">
      <c r="A35" s="147" t="s">
        <v>46</v>
      </c>
      <c r="B35" s="166" t="s">
        <v>102</v>
      </c>
      <c r="C35" s="224"/>
      <c r="D35" s="225"/>
      <c r="E35" s="225"/>
      <c r="F35" s="199"/>
      <c r="G35" s="198"/>
      <c r="H35" s="198"/>
      <c r="I35" s="199"/>
      <c r="J35" s="198"/>
      <c r="K35" s="198"/>
      <c r="L35" s="193"/>
      <c r="M35" s="160"/>
      <c r="N35" s="160"/>
      <c r="O35" s="199"/>
      <c r="P35" s="198"/>
      <c r="Q35" s="198"/>
      <c r="R35" s="199"/>
      <c r="S35" s="198"/>
      <c r="T35" s="198"/>
      <c r="U35" s="199"/>
      <c r="V35" s="198"/>
      <c r="W35" s="198"/>
      <c r="X35" s="199" t="n">
        <v>1</v>
      </c>
      <c r="Y35" s="198" t="n">
        <v>2</v>
      </c>
      <c r="Z35" s="198" t="n">
        <v>0</v>
      </c>
      <c r="AA35" s="200"/>
      <c r="AB35" s="201"/>
      <c r="AC35" s="201"/>
      <c r="AD35" s="200"/>
      <c r="AE35" s="201"/>
      <c r="AF35" s="201"/>
      <c r="AG35" s="200"/>
      <c r="AH35" s="201"/>
      <c r="AI35" s="201"/>
      <c r="AJ35" s="200"/>
      <c r="AK35" s="201"/>
      <c r="AL35" s="201"/>
      <c r="AM35" s="200"/>
      <c r="AN35" s="201"/>
      <c r="AO35" s="201"/>
      <c r="AP35" s="200"/>
      <c r="AQ35" s="201"/>
      <c r="AR35" s="201"/>
      <c r="AS35" s="200"/>
      <c r="AT35" s="201"/>
      <c r="AU35" s="201"/>
      <c r="AV35" s="200"/>
      <c r="AW35" s="201"/>
      <c r="AX35" s="201"/>
      <c r="AY35" s="155" t="n">
        <f aca="false">C35+F35+I35+L35+O35+R35+U35+X35+AA35+AD35+AG35+AJ35+AM35+AP35+AS35+AV35</f>
        <v>1</v>
      </c>
      <c r="AZ35" s="155" t="n">
        <f aca="false">AW35+AT35+AQ35+AN35+AK35+AH35+AE35+AB35+Y35+V35+S35+P35+M35+J35+G35+D35</f>
        <v>2</v>
      </c>
      <c r="BA35" s="156" t="n">
        <f aca="false">AX35+AU35+AR35+AO35+AL35+AI35+AF35+AC35+Z35+W35+T35+Q35+N35+K35+H35+E35</f>
        <v>0</v>
      </c>
      <c r="BB35" s="157"/>
      <c r="BC35" s="134" t="str">
        <f aca="false">B35</f>
        <v>Artūrs Zavjalovs</v>
      </c>
      <c r="BD35" s="135"/>
      <c r="BE35" s="135"/>
      <c r="BF35" s="135"/>
      <c r="BG35" s="135"/>
      <c r="BH35" s="135"/>
      <c r="BI35" s="135"/>
      <c r="BJ35" s="135"/>
      <c r="BK35" s="135"/>
      <c r="BL35" s="158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</row>
    <row r="36" customFormat="false" ht="15.75" hidden="false" customHeight="true" outlineLevel="0" collapsed="false">
      <c r="A36" s="202" t="s">
        <v>46</v>
      </c>
      <c r="B36" s="173" t="s">
        <v>103</v>
      </c>
      <c r="C36" s="226"/>
      <c r="D36" s="227"/>
      <c r="E36" s="227"/>
      <c r="F36" s="179"/>
      <c r="G36" s="180"/>
      <c r="H36" s="180"/>
      <c r="I36" s="179"/>
      <c r="J36" s="180"/>
      <c r="K36" s="180"/>
      <c r="L36" s="193"/>
      <c r="M36" s="160"/>
      <c r="N36" s="160"/>
      <c r="O36" s="179" t="n">
        <v>2</v>
      </c>
      <c r="P36" s="180" t="n">
        <v>1</v>
      </c>
      <c r="Q36" s="180" t="n">
        <v>0</v>
      </c>
      <c r="R36" s="179"/>
      <c r="S36" s="180"/>
      <c r="T36" s="180"/>
      <c r="U36" s="179"/>
      <c r="V36" s="180"/>
      <c r="W36" s="180"/>
      <c r="X36" s="179"/>
      <c r="Y36" s="180"/>
      <c r="Z36" s="180"/>
      <c r="AA36" s="212"/>
      <c r="AB36" s="208"/>
      <c r="AC36" s="208"/>
      <c r="AD36" s="212"/>
      <c r="AE36" s="208"/>
      <c r="AF36" s="208"/>
      <c r="AG36" s="212"/>
      <c r="AH36" s="208"/>
      <c r="AI36" s="208"/>
      <c r="AJ36" s="212"/>
      <c r="AK36" s="208"/>
      <c r="AL36" s="208"/>
      <c r="AM36" s="212"/>
      <c r="AN36" s="208"/>
      <c r="AO36" s="208"/>
      <c r="AP36" s="212"/>
      <c r="AQ36" s="208"/>
      <c r="AR36" s="208"/>
      <c r="AS36" s="212"/>
      <c r="AT36" s="208"/>
      <c r="AU36" s="208"/>
      <c r="AV36" s="212"/>
      <c r="AW36" s="208"/>
      <c r="AX36" s="208"/>
      <c r="AY36" s="155" t="n">
        <f aca="false">C36+F36+I36+L36+O36+R36+U36+X36+AA36+AD36+AG36+AJ36+AM36+AP36+AS36+AV36</f>
        <v>2</v>
      </c>
      <c r="AZ36" s="155" t="n">
        <f aca="false">AW36+AT36+AQ36+AN36+AK36+AH36+AE36+AB36+Y36+V36+S36+P36+M36+J36+G36+D36</f>
        <v>1</v>
      </c>
      <c r="BA36" s="156" t="n">
        <f aca="false">AX36+AU36+AR36+AO36+AL36+AI36+AF36+AC36+Z36+W36+T36+Q36+N36+K36+H36+E36</f>
        <v>0</v>
      </c>
      <c r="BB36" s="157"/>
      <c r="BC36" s="134" t="str">
        <f aca="false">B36</f>
        <v>Miks Kļavsons</v>
      </c>
      <c r="BD36" s="135"/>
      <c r="BE36" s="135"/>
      <c r="BF36" s="135"/>
      <c r="BG36" s="135"/>
      <c r="BH36" s="135"/>
      <c r="BI36" s="135"/>
      <c r="BJ36" s="135"/>
      <c r="BK36" s="135"/>
      <c r="BL36" s="158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</row>
    <row r="37" customFormat="false" ht="15.75" hidden="false" customHeight="true" outlineLevel="0" collapsed="false">
      <c r="A37" s="228" t="str">
        <f aca="false">Punkti!A17</f>
        <v>Wolfpack</v>
      </c>
      <c r="B37" s="229" t="s">
        <v>99</v>
      </c>
      <c r="C37" s="184"/>
      <c r="D37" s="185"/>
      <c r="E37" s="185"/>
      <c r="F37" s="187" t="n">
        <v>2</v>
      </c>
      <c r="G37" s="185" t="n">
        <v>1</v>
      </c>
      <c r="H37" s="185" t="n">
        <v>0</v>
      </c>
      <c r="I37" s="187"/>
      <c r="J37" s="185"/>
      <c r="K37" s="185"/>
      <c r="L37" s="187"/>
      <c r="M37" s="185"/>
      <c r="N37" s="185"/>
      <c r="O37" s="186"/>
      <c r="P37" s="149"/>
      <c r="Q37" s="149"/>
      <c r="R37" s="187"/>
      <c r="S37" s="185"/>
      <c r="T37" s="185"/>
      <c r="U37" s="187"/>
      <c r="V37" s="185"/>
      <c r="W37" s="185"/>
      <c r="X37" s="187"/>
      <c r="Y37" s="185"/>
      <c r="Z37" s="185"/>
      <c r="AA37" s="188"/>
      <c r="AB37" s="189"/>
      <c r="AC37" s="189"/>
      <c r="AD37" s="188"/>
      <c r="AE37" s="189"/>
      <c r="AF37" s="189"/>
      <c r="AG37" s="188"/>
      <c r="AH37" s="189"/>
      <c r="AI37" s="189"/>
      <c r="AJ37" s="188"/>
      <c r="AK37" s="189"/>
      <c r="AL37" s="189"/>
      <c r="AM37" s="188"/>
      <c r="AN37" s="189"/>
      <c r="AO37" s="189"/>
      <c r="AP37" s="188"/>
      <c r="AQ37" s="189"/>
      <c r="AR37" s="189"/>
      <c r="AS37" s="188"/>
      <c r="AT37" s="189"/>
      <c r="AU37" s="189"/>
      <c r="AV37" s="188"/>
      <c r="AW37" s="189"/>
      <c r="AX37" s="189"/>
      <c r="AY37" s="155" t="n">
        <f aca="false">C37+F37+I37+L37+O37+R37+U37+X37+AA37+AD37+AG37+AJ37+AM37+AP37+AS37+AV37</f>
        <v>2</v>
      </c>
      <c r="AZ37" s="155" t="n">
        <f aca="false">AW37+AT37+AQ37+AN37+AK37+AH37+AE37+AB37+Y37+V37+S37+P37+M37+J37+G37+D37</f>
        <v>1</v>
      </c>
      <c r="BA37" s="156" t="n">
        <f aca="false">AX37+AU37+AR37+AO37+AL37+AI37+AF37+AC37+Z37+W37+T37+Q37+N37+K37+H37+E37</f>
        <v>0</v>
      </c>
      <c r="BB37" s="157" t="str">
        <f aca="false">O2</f>
        <v>Wolfpack</v>
      </c>
      <c r="BC37" s="134" t="str">
        <f aca="false">B37</f>
        <v>Liāna Ponomarenko</v>
      </c>
      <c r="BD37" s="135"/>
      <c r="BE37" s="135"/>
      <c r="BF37" s="135"/>
      <c r="BG37" s="135"/>
      <c r="BH37" s="135"/>
      <c r="BI37" s="135"/>
      <c r="BJ37" s="135"/>
      <c r="BK37" s="135"/>
      <c r="BL37" s="158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</row>
    <row r="38" customFormat="false" ht="15.75" hidden="false" customHeight="true" outlineLevel="0" collapsed="false">
      <c r="A38" s="147" t="s">
        <v>47</v>
      </c>
      <c r="B38" s="159" t="s">
        <v>102</v>
      </c>
      <c r="C38" s="191" t="n">
        <v>0</v>
      </c>
      <c r="D38" s="192" t="n">
        <v>3</v>
      </c>
      <c r="E38" s="192" t="n">
        <v>0</v>
      </c>
      <c r="F38" s="230"/>
      <c r="G38" s="231"/>
      <c r="H38" s="231"/>
      <c r="I38" s="230"/>
      <c r="J38" s="231"/>
      <c r="K38" s="231"/>
      <c r="L38" s="230" t="n">
        <v>1</v>
      </c>
      <c r="M38" s="231" t="n">
        <v>2</v>
      </c>
      <c r="N38" s="231" t="n">
        <v>0</v>
      </c>
      <c r="O38" s="193"/>
      <c r="P38" s="160"/>
      <c r="Q38" s="160"/>
      <c r="R38" s="230"/>
      <c r="S38" s="231"/>
      <c r="T38" s="231"/>
      <c r="U38" s="230"/>
      <c r="V38" s="231"/>
      <c r="W38" s="231"/>
      <c r="X38" s="230" t="n">
        <v>2</v>
      </c>
      <c r="Y38" s="231" t="n">
        <v>1</v>
      </c>
      <c r="Z38" s="231" t="n">
        <v>0</v>
      </c>
      <c r="AA38" s="232"/>
      <c r="AB38" s="233"/>
      <c r="AC38" s="233"/>
      <c r="AD38" s="232"/>
      <c r="AE38" s="233"/>
      <c r="AF38" s="233"/>
      <c r="AG38" s="232"/>
      <c r="AH38" s="233"/>
      <c r="AI38" s="233"/>
      <c r="AJ38" s="232"/>
      <c r="AK38" s="233"/>
      <c r="AL38" s="233"/>
      <c r="AM38" s="232"/>
      <c r="AN38" s="233"/>
      <c r="AO38" s="233"/>
      <c r="AP38" s="232"/>
      <c r="AQ38" s="233"/>
      <c r="AR38" s="233"/>
      <c r="AS38" s="232"/>
      <c r="AT38" s="233"/>
      <c r="AU38" s="233"/>
      <c r="AV38" s="232"/>
      <c r="AW38" s="233"/>
      <c r="AX38" s="233"/>
      <c r="AY38" s="155" t="n">
        <f aca="false">C38+F38+I38+L38+O38+R38+U38+X38+AA38+AD38+AG38+AJ38+AM38+AP38+AS38+AV38</f>
        <v>3</v>
      </c>
      <c r="AZ38" s="155" t="n">
        <f aca="false">AW38+AT38+AQ38+AN38+AK38+AH38+AE38+AB38+Y38+V38+S38+P38+M38+J38+G38+D38</f>
        <v>6</v>
      </c>
      <c r="BA38" s="156" t="n">
        <f aca="false">AX38+AU38+AR38+AO38+AL38+AI38+AF38+AC38+Z38+W38+T38+Q38+N38+K38+H38+E38</f>
        <v>0</v>
      </c>
      <c r="BB38" s="157"/>
      <c r="BC38" s="134" t="str">
        <f aca="false">B38</f>
        <v>Artūrs Zavjalovs</v>
      </c>
      <c r="BD38" s="135"/>
      <c r="BE38" s="135"/>
      <c r="BF38" s="135"/>
      <c r="BG38" s="135"/>
      <c r="BH38" s="135"/>
      <c r="BI38" s="135"/>
      <c r="BJ38" s="135"/>
      <c r="BK38" s="135"/>
      <c r="BL38" s="158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</row>
    <row r="39" customFormat="false" ht="15.75" hidden="false" customHeight="true" outlineLevel="0" collapsed="false">
      <c r="A39" s="147" t="s">
        <v>47</v>
      </c>
      <c r="B39" s="219" t="s">
        <v>97</v>
      </c>
      <c r="C39" s="191"/>
      <c r="D39" s="192"/>
      <c r="E39" s="192"/>
      <c r="F39" s="179"/>
      <c r="G39" s="180"/>
      <c r="H39" s="180"/>
      <c r="I39" s="179"/>
      <c r="J39" s="180"/>
      <c r="K39" s="180"/>
      <c r="L39" s="179"/>
      <c r="M39" s="180"/>
      <c r="N39" s="180"/>
      <c r="O39" s="193"/>
      <c r="P39" s="160"/>
      <c r="Q39" s="160"/>
      <c r="R39" s="179"/>
      <c r="S39" s="180"/>
      <c r="T39" s="180"/>
      <c r="U39" s="179"/>
      <c r="V39" s="180"/>
      <c r="W39" s="180"/>
      <c r="X39" s="179" t="n">
        <v>2</v>
      </c>
      <c r="Y39" s="180" t="n">
        <v>1</v>
      </c>
      <c r="Z39" s="180" t="n">
        <v>0</v>
      </c>
      <c r="AA39" s="212"/>
      <c r="AB39" s="208"/>
      <c r="AC39" s="208"/>
      <c r="AD39" s="212"/>
      <c r="AE39" s="208"/>
      <c r="AF39" s="208"/>
      <c r="AG39" s="212"/>
      <c r="AH39" s="208"/>
      <c r="AI39" s="208"/>
      <c r="AJ39" s="212"/>
      <c r="AK39" s="208"/>
      <c r="AL39" s="208"/>
      <c r="AM39" s="212"/>
      <c r="AN39" s="208"/>
      <c r="AO39" s="208"/>
      <c r="AP39" s="212"/>
      <c r="AQ39" s="208"/>
      <c r="AR39" s="208"/>
      <c r="AS39" s="212"/>
      <c r="AT39" s="208"/>
      <c r="AU39" s="208"/>
      <c r="AV39" s="212"/>
      <c r="AW39" s="208"/>
      <c r="AX39" s="208"/>
      <c r="AY39" s="155" t="n">
        <f aca="false">C39+F39+I39+L39+O39+R39+U39+X39+AA39+AD39+AG39+AJ39+AM39+AP39+AS39+AV39</f>
        <v>2</v>
      </c>
      <c r="AZ39" s="155" t="n">
        <f aca="false">AW39+AT39+AQ39+AN39+AK39+AH39+AE39+AB39+Y39+V39+S39+P39+M39+J39+G39+D39</f>
        <v>1</v>
      </c>
      <c r="BA39" s="156" t="n">
        <f aca="false">AX39+AU39+AR39+AO39+AL39+AI39+AF39+AC39+Z39+W39+T39+Q39+N39+K39+H39+E39</f>
        <v>0</v>
      </c>
      <c r="BB39" s="157"/>
      <c r="BC39" s="134" t="str">
        <f aca="false">B39</f>
        <v>Sergejs Kiseļovs</v>
      </c>
      <c r="BD39" s="135"/>
      <c r="BE39" s="135"/>
      <c r="BF39" s="135"/>
      <c r="BG39" s="135"/>
      <c r="BH39" s="135"/>
      <c r="BI39" s="135"/>
      <c r="BJ39" s="135"/>
      <c r="BK39" s="135"/>
      <c r="BL39" s="158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</row>
    <row r="40" customFormat="false" ht="15.75" hidden="false" customHeight="true" outlineLevel="0" collapsed="false">
      <c r="A40" s="147" t="s">
        <v>47</v>
      </c>
      <c r="B40" s="173" t="s">
        <v>98</v>
      </c>
      <c r="C40" s="191" t="n">
        <v>3</v>
      </c>
      <c r="D40" s="192" t="n">
        <v>0</v>
      </c>
      <c r="E40" s="192" t="n">
        <v>0</v>
      </c>
      <c r="F40" s="179" t="n">
        <v>0</v>
      </c>
      <c r="G40" s="180" t="n">
        <v>3</v>
      </c>
      <c r="H40" s="180" t="n">
        <v>0</v>
      </c>
      <c r="I40" s="179" t="n">
        <v>2</v>
      </c>
      <c r="J40" s="180" t="n">
        <v>1</v>
      </c>
      <c r="K40" s="180" t="n">
        <v>0</v>
      </c>
      <c r="L40" s="179" t="n">
        <v>1</v>
      </c>
      <c r="M40" s="180" t="n">
        <v>2</v>
      </c>
      <c r="N40" s="180" t="n">
        <v>0</v>
      </c>
      <c r="O40" s="193"/>
      <c r="P40" s="160"/>
      <c r="Q40" s="160"/>
      <c r="R40" s="179" t="n">
        <v>0</v>
      </c>
      <c r="S40" s="180" t="n">
        <v>3</v>
      </c>
      <c r="T40" s="180" t="n">
        <v>0</v>
      </c>
      <c r="U40" s="179" t="n">
        <v>2</v>
      </c>
      <c r="V40" s="180" t="n">
        <v>1</v>
      </c>
      <c r="W40" s="180" t="n">
        <v>0</v>
      </c>
      <c r="X40" s="179" t="n">
        <v>0</v>
      </c>
      <c r="Y40" s="180" t="n">
        <v>3</v>
      </c>
      <c r="Z40" s="180" t="n">
        <v>0</v>
      </c>
      <c r="AA40" s="212"/>
      <c r="AB40" s="208"/>
      <c r="AC40" s="208"/>
      <c r="AD40" s="212"/>
      <c r="AE40" s="208"/>
      <c r="AF40" s="208"/>
      <c r="AG40" s="212"/>
      <c r="AH40" s="208"/>
      <c r="AI40" s="208"/>
      <c r="AJ40" s="212"/>
      <c r="AK40" s="208"/>
      <c r="AL40" s="208"/>
      <c r="AM40" s="212"/>
      <c r="AN40" s="208"/>
      <c r="AO40" s="208"/>
      <c r="AP40" s="212"/>
      <c r="AQ40" s="208"/>
      <c r="AR40" s="208"/>
      <c r="AS40" s="212"/>
      <c r="AT40" s="208"/>
      <c r="AU40" s="208"/>
      <c r="AV40" s="212"/>
      <c r="AW40" s="208"/>
      <c r="AX40" s="208"/>
      <c r="AY40" s="155" t="n">
        <f aca="false">C40+F40+I40+L40+O40+R40+U40+X40+AA40+AD40+AG40+AJ40+AM40+AP40+AS40+AV40</f>
        <v>8</v>
      </c>
      <c r="AZ40" s="155" t="n">
        <f aca="false">AW40+AT40+AQ40+AN40+AK40+AH40+AE40+AB40+Y40+V40+S40+P40+M40+J40+G40+D40</f>
        <v>13</v>
      </c>
      <c r="BA40" s="156" t="n">
        <f aca="false">AX40+AU40+AR40+AO40+AL40+AI40+AF40+AC40+Z40+W40+T40+Q40+N40+K40+H40+E40</f>
        <v>0</v>
      </c>
      <c r="BB40" s="157"/>
      <c r="BC40" s="134" t="str">
        <f aca="false">B40</f>
        <v>Dmitrijs Dumcevs</v>
      </c>
      <c r="BD40" s="135"/>
      <c r="BE40" s="135"/>
      <c r="BF40" s="135"/>
      <c r="BG40" s="135"/>
      <c r="BH40" s="135"/>
      <c r="BI40" s="135"/>
      <c r="BJ40" s="135"/>
      <c r="BK40" s="135"/>
      <c r="BL40" s="158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</row>
    <row r="41" customFormat="false" ht="15.75" hidden="false" customHeight="true" outlineLevel="0" collapsed="false">
      <c r="A41" s="147" t="s">
        <v>47</v>
      </c>
      <c r="B41" s="234" t="s">
        <v>104</v>
      </c>
      <c r="C41" s="197" t="n">
        <v>3</v>
      </c>
      <c r="D41" s="198" t="n">
        <v>0</v>
      </c>
      <c r="E41" s="198" t="n">
        <v>0</v>
      </c>
      <c r="F41" s="179"/>
      <c r="G41" s="180"/>
      <c r="H41" s="180"/>
      <c r="I41" s="179"/>
      <c r="J41" s="180"/>
      <c r="K41" s="180"/>
      <c r="L41" s="179"/>
      <c r="M41" s="180"/>
      <c r="N41" s="180"/>
      <c r="O41" s="193"/>
      <c r="P41" s="160"/>
      <c r="Q41" s="160"/>
      <c r="R41" s="179"/>
      <c r="S41" s="180"/>
      <c r="T41" s="180"/>
      <c r="U41" s="179"/>
      <c r="V41" s="180"/>
      <c r="W41" s="180"/>
      <c r="X41" s="179"/>
      <c r="Y41" s="180"/>
      <c r="Z41" s="180"/>
      <c r="AA41" s="212"/>
      <c r="AB41" s="208"/>
      <c r="AC41" s="208"/>
      <c r="AD41" s="212"/>
      <c r="AE41" s="208"/>
      <c r="AF41" s="208"/>
      <c r="AG41" s="212"/>
      <c r="AH41" s="208"/>
      <c r="AI41" s="208"/>
      <c r="AJ41" s="212"/>
      <c r="AK41" s="208"/>
      <c r="AL41" s="208"/>
      <c r="AM41" s="212"/>
      <c r="AN41" s="208"/>
      <c r="AO41" s="208"/>
      <c r="AP41" s="212"/>
      <c r="AQ41" s="208"/>
      <c r="AR41" s="208"/>
      <c r="AS41" s="212"/>
      <c r="AT41" s="208"/>
      <c r="AU41" s="208"/>
      <c r="AV41" s="212"/>
      <c r="AW41" s="208"/>
      <c r="AX41" s="208"/>
      <c r="AY41" s="155" t="n">
        <f aca="false">C41+F41+I41+L41+O41+R41+U41+X41+AA41+AD41+AG41+AJ41+AM41+AP41+AS41+AV41</f>
        <v>3</v>
      </c>
      <c r="AZ41" s="155" t="n">
        <f aca="false">AW41+AT41+AQ41+AN41+AK41+AH41+AE41+AB41+Y41+V41+S41+P41+M41+J41+G41+D41</f>
        <v>0</v>
      </c>
      <c r="BA41" s="156" t="n">
        <f aca="false">AX41+AU41+AR41+AO41+AL41+AI41+AF41+AC41+Z41+W41+T41+Q41+N41+K41+H41+E41</f>
        <v>0</v>
      </c>
      <c r="BB41" s="157"/>
      <c r="BC41" s="134" t="str">
        <f aca="false">B41</f>
        <v>Deivids Červinskis-Bušs</v>
      </c>
      <c r="BD41" s="135"/>
      <c r="BE41" s="135"/>
      <c r="BF41" s="135"/>
      <c r="BG41" s="135"/>
      <c r="BH41" s="135"/>
      <c r="BI41" s="135"/>
      <c r="BJ41" s="135"/>
      <c r="BK41" s="135"/>
      <c r="BL41" s="158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</row>
    <row r="42" customFormat="false" ht="15.75" hidden="false" customHeight="true" outlineLevel="0" collapsed="false">
      <c r="A42" s="147" t="s">
        <v>47</v>
      </c>
      <c r="B42" s="234" t="s">
        <v>100</v>
      </c>
      <c r="C42" s="197"/>
      <c r="D42" s="198"/>
      <c r="E42" s="198"/>
      <c r="F42" s="179"/>
      <c r="G42" s="180"/>
      <c r="H42" s="180"/>
      <c r="I42" s="179"/>
      <c r="J42" s="180"/>
      <c r="K42" s="180"/>
      <c r="L42" s="179" t="n">
        <v>2</v>
      </c>
      <c r="M42" s="180" t="n">
        <v>1</v>
      </c>
      <c r="N42" s="180" t="n">
        <v>0</v>
      </c>
      <c r="O42" s="193"/>
      <c r="P42" s="160"/>
      <c r="Q42" s="160"/>
      <c r="R42" s="179" t="n">
        <v>1</v>
      </c>
      <c r="S42" s="180" t="n">
        <v>2</v>
      </c>
      <c r="T42" s="180" t="n">
        <v>0</v>
      </c>
      <c r="U42" s="179" t="n">
        <v>3</v>
      </c>
      <c r="V42" s="180" t="n">
        <v>0</v>
      </c>
      <c r="W42" s="180" t="n">
        <v>0</v>
      </c>
      <c r="X42" s="179"/>
      <c r="Y42" s="180"/>
      <c r="Z42" s="180"/>
      <c r="AA42" s="212"/>
      <c r="AB42" s="208"/>
      <c r="AC42" s="208"/>
      <c r="AD42" s="212"/>
      <c r="AE42" s="208"/>
      <c r="AF42" s="208"/>
      <c r="AG42" s="212"/>
      <c r="AH42" s="208"/>
      <c r="AI42" s="208"/>
      <c r="AJ42" s="212"/>
      <c r="AK42" s="208"/>
      <c r="AL42" s="208"/>
      <c r="AM42" s="212"/>
      <c r="AN42" s="208"/>
      <c r="AO42" s="208"/>
      <c r="AP42" s="212"/>
      <c r="AQ42" s="208"/>
      <c r="AR42" s="208"/>
      <c r="AS42" s="212"/>
      <c r="AT42" s="208"/>
      <c r="AU42" s="208"/>
      <c r="AV42" s="212"/>
      <c r="AW42" s="208"/>
      <c r="AX42" s="208"/>
      <c r="AY42" s="155" t="n">
        <f aca="false">C42+F42+I42+L42+O42+R42+U42+X42+AA42+AD42+AG42+AJ42+AM42+AP42+AS42+AV42</f>
        <v>6</v>
      </c>
      <c r="AZ42" s="155" t="n">
        <f aca="false">AW42+AT42+AQ42+AN42+AK42+AH42+AE42+AB42+Y42+V42+S42+P42+M42+J42+G42+D42</f>
        <v>3</v>
      </c>
      <c r="BA42" s="156" t="n">
        <f aca="false">AX42+AU42+AR42+AO42+AL42+AI42+AF42+AC42+Z42+W42+T42+Q42+N42+K42+H42+E42</f>
        <v>0</v>
      </c>
      <c r="BB42" s="157"/>
      <c r="BC42" s="134" t="str">
        <f aca="false">B42</f>
        <v>Aleksejs Jeļisejevs</v>
      </c>
      <c r="BD42" s="135"/>
      <c r="BE42" s="135"/>
      <c r="BF42" s="135"/>
      <c r="BG42" s="135"/>
      <c r="BH42" s="135"/>
      <c r="BI42" s="135"/>
      <c r="BJ42" s="135"/>
      <c r="BK42" s="135"/>
      <c r="BL42" s="158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</row>
    <row r="43" customFormat="false" ht="15.75" hidden="false" customHeight="true" outlineLevel="0" collapsed="false">
      <c r="A43" s="147" t="s">
        <v>47</v>
      </c>
      <c r="B43" s="234" t="s">
        <v>105</v>
      </c>
      <c r="C43" s="197"/>
      <c r="D43" s="198"/>
      <c r="E43" s="198"/>
      <c r="F43" s="179"/>
      <c r="G43" s="180"/>
      <c r="H43" s="180"/>
      <c r="I43" s="179"/>
      <c r="J43" s="180"/>
      <c r="K43" s="180"/>
      <c r="L43" s="179"/>
      <c r="M43" s="180"/>
      <c r="N43" s="180"/>
      <c r="O43" s="193"/>
      <c r="P43" s="160"/>
      <c r="Q43" s="160"/>
      <c r="R43" s="179" t="n">
        <v>0</v>
      </c>
      <c r="S43" s="180" t="n">
        <v>3</v>
      </c>
      <c r="T43" s="180" t="n">
        <v>0</v>
      </c>
      <c r="U43" s="179"/>
      <c r="V43" s="180"/>
      <c r="W43" s="180"/>
      <c r="X43" s="179"/>
      <c r="Y43" s="180"/>
      <c r="Z43" s="180"/>
      <c r="AA43" s="212"/>
      <c r="AB43" s="208"/>
      <c r="AC43" s="208"/>
      <c r="AD43" s="212"/>
      <c r="AE43" s="208"/>
      <c r="AF43" s="208"/>
      <c r="AG43" s="212"/>
      <c r="AH43" s="208"/>
      <c r="AI43" s="208"/>
      <c r="AJ43" s="212"/>
      <c r="AK43" s="208"/>
      <c r="AL43" s="208"/>
      <c r="AM43" s="212"/>
      <c r="AN43" s="208"/>
      <c r="AO43" s="208"/>
      <c r="AP43" s="212"/>
      <c r="AQ43" s="208"/>
      <c r="AR43" s="208"/>
      <c r="AS43" s="212"/>
      <c r="AT43" s="208"/>
      <c r="AU43" s="208"/>
      <c r="AV43" s="212"/>
      <c r="AW43" s="208"/>
      <c r="AX43" s="208"/>
      <c r="AY43" s="155" t="n">
        <f aca="false">C43+F43+I43+L43+O43+R43+U43+X43+AA43+AD43+AG43+AJ43+AM43+AP43+AS43+AV43</f>
        <v>0</v>
      </c>
      <c r="AZ43" s="155" t="n">
        <f aca="false">AW43+AT43+AQ43+AN43+AK43+AH43+AE43+AB43+Y43+V43+S43+P43+M43+J43+G43+D43</f>
        <v>3</v>
      </c>
      <c r="BA43" s="156" t="n">
        <f aca="false">AX43+AU43+AR43+AO43+AL43+AI43+AF43+AC43+Z43+W43+T43+Q43+N43+K43+H43+E43</f>
        <v>0</v>
      </c>
      <c r="BB43" s="157"/>
      <c r="BC43" s="134" t="str">
        <f aca="false">B43</f>
        <v>Aleksandrs Ručevics</v>
      </c>
      <c r="BD43" s="135"/>
      <c r="BE43" s="135"/>
      <c r="BF43" s="135"/>
      <c r="BG43" s="135"/>
      <c r="BH43" s="135"/>
      <c r="BI43" s="135"/>
      <c r="BJ43" s="135"/>
      <c r="BK43" s="135"/>
      <c r="BL43" s="158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</row>
    <row r="44" customFormat="false" ht="15.75" hidden="false" customHeight="true" outlineLevel="0" collapsed="false">
      <c r="A44" s="202" t="s">
        <v>47</v>
      </c>
      <c r="B44" s="234" t="s">
        <v>101</v>
      </c>
      <c r="C44" s="204"/>
      <c r="D44" s="180"/>
      <c r="E44" s="180"/>
      <c r="F44" s="179" t="n">
        <v>2</v>
      </c>
      <c r="G44" s="180" t="n">
        <v>1</v>
      </c>
      <c r="H44" s="180" t="n">
        <v>0</v>
      </c>
      <c r="I44" s="179" t="n">
        <v>2</v>
      </c>
      <c r="J44" s="180" t="n">
        <v>1</v>
      </c>
      <c r="K44" s="180" t="n">
        <v>0</v>
      </c>
      <c r="L44" s="179"/>
      <c r="M44" s="180"/>
      <c r="N44" s="180"/>
      <c r="O44" s="193"/>
      <c r="P44" s="160"/>
      <c r="Q44" s="160"/>
      <c r="R44" s="179"/>
      <c r="S44" s="180"/>
      <c r="T44" s="180"/>
      <c r="U44" s="179" t="n">
        <v>1</v>
      </c>
      <c r="V44" s="180" t="n">
        <v>2</v>
      </c>
      <c r="W44" s="180" t="n">
        <v>0</v>
      </c>
      <c r="X44" s="179"/>
      <c r="Y44" s="180"/>
      <c r="Z44" s="180"/>
      <c r="AA44" s="212"/>
      <c r="AB44" s="208"/>
      <c r="AC44" s="208"/>
      <c r="AD44" s="212"/>
      <c r="AE44" s="208"/>
      <c r="AF44" s="208"/>
      <c r="AG44" s="212"/>
      <c r="AH44" s="208"/>
      <c r="AI44" s="208"/>
      <c r="AJ44" s="212"/>
      <c r="AK44" s="208"/>
      <c r="AL44" s="208"/>
      <c r="AM44" s="212"/>
      <c r="AN44" s="208"/>
      <c r="AO44" s="208"/>
      <c r="AP44" s="212"/>
      <c r="AQ44" s="208"/>
      <c r="AR44" s="208"/>
      <c r="AS44" s="212"/>
      <c r="AT44" s="208"/>
      <c r="AU44" s="208"/>
      <c r="AV44" s="212"/>
      <c r="AW44" s="208"/>
      <c r="AX44" s="208"/>
      <c r="AY44" s="155" t="n">
        <f aca="false">C44+F44+I44+L44+O44+R44+U44+X44+AA44+AD44+AG44+AJ44+AM44+AP44+AS44+AV44</f>
        <v>5</v>
      </c>
      <c r="AZ44" s="155" t="n">
        <f aca="false">AW44+AT44+AQ44+AN44+AK44+AH44+AE44+AB44+Y44+V44+S44+P44+M44+J44+G44+D44</f>
        <v>4</v>
      </c>
      <c r="BA44" s="156" t="n">
        <f aca="false">AX44+AU44+AR44+AO44+AL44+AI44+AF44+AC44+Z44+W44+T44+Q44+N44+K44+H44+E44</f>
        <v>0</v>
      </c>
      <c r="BB44" s="157"/>
      <c r="BC44" s="134" t="str">
        <f aca="false">B44</f>
        <v>Tomass Tereščenko</v>
      </c>
      <c r="BD44" s="135"/>
      <c r="BE44" s="135"/>
      <c r="BF44" s="135"/>
      <c r="BG44" s="135"/>
      <c r="BH44" s="135"/>
      <c r="BI44" s="135"/>
      <c r="BJ44" s="135"/>
      <c r="BK44" s="135"/>
      <c r="BL44" s="158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</row>
    <row r="45" customFormat="false" ht="15.75" hidden="false" customHeight="true" outlineLevel="0" collapsed="false">
      <c r="A45" s="202" t="s">
        <v>47</v>
      </c>
      <c r="B45" s="235" t="s">
        <v>91</v>
      </c>
      <c r="C45" s="204"/>
      <c r="D45" s="180"/>
      <c r="E45" s="180"/>
      <c r="F45" s="179"/>
      <c r="G45" s="180"/>
      <c r="H45" s="180"/>
      <c r="I45" s="179"/>
      <c r="J45" s="180"/>
      <c r="K45" s="180"/>
      <c r="L45" s="205"/>
      <c r="M45" s="180"/>
      <c r="N45" s="180"/>
      <c r="O45" s="193"/>
      <c r="P45" s="160"/>
      <c r="Q45" s="160"/>
      <c r="R45" s="205"/>
      <c r="S45" s="180"/>
      <c r="T45" s="180"/>
      <c r="U45" s="205"/>
      <c r="V45" s="180"/>
      <c r="W45" s="180"/>
      <c r="X45" s="205"/>
      <c r="Y45" s="180"/>
      <c r="Z45" s="180"/>
      <c r="AA45" s="207"/>
      <c r="AB45" s="208"/>
      <c r="AC45" s="208"/>
      <c r="AD45" s="207"/>
      <c r="AE45" s="208"/>
      <c r="AF45" s="208"/>
      <c r="AG45" s="207"/>
      <c r="AH45" s="208"/>
      <c r="AI45" s="208"/>
      <c r="AJ45" s="207"/>
      <c r="AK45" s="208"/>
      <c r="AL45" s="208"/>
      <c r="AM45" s="207"/>
      <c r="AN45" s="208"/>
      <c r="AO45" s="208"/>
      <c r="AP45" s="207"/>
      <c r="AQ45" s="208"/>
      <c r="AR45" s="208"/>
      <c r="AS45" s="207"/>
      <c r="AT45" s="208"/>
      <c r="AU45" s="208"/>
      <c r="AV45" s="207"/>
      <c r="AW45" s="208"/>
      <c r="AX45" s="208"/>
      <c r="AY45" s="155" t="n">
        <f aca="false">C45+F45+I45+L45+O45+R45+U45+X45+AA45+AD45+AG45+AJ45+AM45+AP45+AS45+AV45</f>
        <v>0</v>
      </c>
      <c r="AZ45" s="155" t="n">
        <f aca="false">AW45+AT45+AQ45+AN45+AK45+AH45+AE45+AB45+Y45+V45+S45+P45+M45+J45+G45+D45</f>
        <v>0</v>
      </c>
      <c r="BA45" s="156" t="n">
        <f aca="false">AX45+AU45+AR45+AO45+AL45+AI45+AF45+AC45+Z45+W45+T45+Q45+N45+K45+H45+E45</f>
        <v>0</v>
      </c>
      <c r="BB45" s="157"/>
      <c r="BC45" s="134" t="str">
        <f aca="false">B45</f>
        <v>aklais rezultāts</v>
      </c>
      <c r="BD45" s="135"/>
      <c r="BE45" s="135"/>
      <c r="BF45" s="135"/>
      <c r="BG45" s="135"/>
      <c r="BH45" s="135"/>
      <c r="BI45" s="135"/>
      <c r="BJ45" s="135"/>
      <c r="BK45" s="135"/>
      <c r="BL45" s="158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</row>
    <row r="46" customFormat="false" ht="15.75" hidden="false" customHeight="true" outlineLevel="0" collapsed="false">
      <c r="A46" s="183" t="str">
        <f aca="false">Punkti!A20</f>
        <v>RR Dziednieks</v>
      </c>
      <c r="B46" s="148" t="s">
        <v>106</v>
      </c>
      <c r="C46" s="184" t="n">
        <v>0</v>
      </c>
      <c r="D46" s="185" t="n">
        <v>3</v>
      </c>
      <c r="E46" s="185" t="n">
        <v>0</v>
      </c>
      <c r="F46" s="187"/>
      <c r="G46" s="185"/>
      <c r="H46" s="185"/>
      <c r="I46" s="187"/>
      <c r="J46" s="185"/>
      <c r="K46" s="185"/>
      <c r="L46" s="187"/>
      <c r="M46" s="185"/>
      <c r="N46" s="185"/>
      <c r="O46" s="187"/>
      <c r="P46" s="185"/>
      <c r="Q46" s="185"/>
      <c r="R46" s="186"/>
      <c r="S46" s="149"/>
      <c r="T46" s="149"/>
      <c r="U46" s="187"/>
      <c r="V46" s="185"/>
      <c r="W46" s="185"/>
      <c r="X46" s="187"/>
      <c r="Y46" s="185"/>
      <c r="Z46" s="185"/>
      <c r="AA46" s="236"/>
      <c r="AB46" s="237"/>
      <c r="AC46" s="237"/>
      <c r="AD46" s="236"/>
      <c r="AE46" s="237"/>
      <c r="AF46" s="237"/>
      <c r="AG46" s="236"/>
      <c r="AH46" s="237"/>
      <c r="AI46" s="237"/>
      <c r="AJ46" s="236"/>
      <c r="AK46" s="237"/>
      <c r="AL46" s="237"/>
      <c r="AM46" s="236"/>
      <c r="AN46" s="237"/>
      <c r="AO46" s="237"/>
      <c r="AP46" s="236"/>
      <c r="AQ46" s="237"/>
      <c r="AR46" s="237"/>
      <c r="AS46" s="236"/>
      <c r="AT46" s="237"/>
      <c r="AU46" s="237"/>
      <c r="AV46" s="236"/>
      <c r="AW46" s="237"/>
      <c r="AX46" s="237"/>
      <c r="AY46" s="155" t="n">
        <f aca="false">C46+F46+I46+L46+O46+R46+U46+X46+AA46+AD46+AG46+AJ46+AM46+AP46+AS46+AV46</f>
        <v>0</v>
      </c>
      <c r="AZ46" s="155" t="n">
        <f aca="false">AW46+AT46+AQ46+AN46+AK46+AH46+AE46+AB46+Y46+V46+S46+P46+M46+J46+G46+D46</f>
        <v>3</v>
      </c>
      <c r="BA46" s="156" t="n">
        <f aca="false">AX46+AU46+AR46+AO46+AL46+AI46+AF46+AC46+Z46+W46+T46+Q46+N46+K46+H46+E46</f>
        <v>0</v>
      </c>
      <c r="BB46" s="157" t="str">
        <f aca="false">R2</f>
        <v>RR Dziednieks</v>
      </c>
      <c r="BC46" s="134" t="str">
        <f aca="false">B46</f>
        <v>Tomass Dārziņš</v>
      </c>
      <c r="BD46" s="135"/>
      <c r="BE46" s="135"/>
      <c r="BF46" s="135"/>
      <c r="BG46" s="135"/>
      <c r="BH46" s="135"/>
      <c r="BI46" s="135"/>
      <c r="BJ46" s="135"/>
      <c r="BK46" s="135"/>
      <c r="BL46" s="158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</row>
    <row r="47" customFormat="false" ht="15.75" hidden="false" customHeight="true" outlineLevel="0" collapsed="false">
      <c r="A47" s="147" t="s">
        <v>48</v>
      </c>
      <c r="B47" s="159" t="s">
        <v>107</v>
      </c>
      <c r="C47" s="191" t="n">
        <v>2</v>
      </c>
      <c r="D47" s="192" t="n">
        <v>1</v>
      </c>
      <c r="E47" s="192" t="n">
        <v>0</v>
      </c>
      <c r="F47" s="194" t="n">
        <v>1</v>
      </c>
      <c r="G47" s="192" t="n">
        <v>2</v>
      </c>
      <c r="H47" s="192" t="n">
        <v>0</v>
      </c>
      <c r="I47" s="194" t="n">
        <v>1</v>
      </c>
      <c r="J47" s="192" t="n">
        <v>2</v>
      </c>
      <c r="K47" s="192" t="n">
        <v>0</v>
      </c>
      <c r="L47" s="194" t="n">
        <v>3</v>
      </c>
      <c r="M47" s="192" t="n">
        <v>0</v>
      </c>
      <c r="N47" s="192" t="n">
        <v>0</v>
      </c>
      <c r="O47" s="194" t="n">
        <v>3</v>
      </c>
      <c r="P47" s="192" t="n">
        <v>0</v>
      </c>
      <c r="Q47" s="192" t="n">
        <v>0</v>
      </c>
      <c r="R47" s="193"/>
      <c r="S47" s="160"/>
      <c r="T47" s="160"/>
      <c r="U47" s="194" t="n">
        <v>3</v>
      </c>
      <c r="V47" s="192" t="n">
        <v>0</v>
      </c>
      <c r="W47" s="192" t="n">
        <v>0</v>
      </c>
      <c r="X47" s="194" t="n">
        <v>1</v>
      </c>
      <c r="Y47" s="192" t="n">
        <v>2</v>
      </c>
      <c r="Z47" s="192" t="n">
        <v>0</v>
      </c>
      <c r="AA47" s="238"/>
      <c r="AB47" s="239"/>
      <c r="AC47" s="239"/>
      <c r="AD47" s="238"/>
      <c r="AE47" s="239"/>
      <c r="AF47" s="239"/>
      <c r="AG47" s="238"/>
      <c r="AH47" s="239"/>
      <c r="AI47" s="239"/>
      <c r="AJ47" s="238"/>
      <c r="AK47" s="239"/>
      <c r="AL47" s="239"/>
      <c r="AM47" s="238"/>
      <c r="AN47" s="239"/>
      <c r="AO47" s="239"/>
      <c r="AP47" s="238"/>
      <c r="AQ47" s="239"/>
      <c r="AR47" s="239"/>
      <c r="AS47" s="238"/>
      <c r="AT47" s="239"/>
      <c r="AU47" s="239"/>
      <c r="AV47" s="238"/>
      <c r="AW47" s="239"/>
      <c r="AX47" s="239"/>
      <c r="AY47" s="155" t="n">
        <f aca="false">C47+F47+I47+L47+O47+R47+U47+X47+AA47+AD47+AG47+AJ47+AM47+AP47+AS47+AV47</f>
        <v>14</v>
      </c>
      <c r="AZ47" s="155" t="n">
        <f aca="false">AW47+AT47+AQ47+AN47+AK47+AH47+AE47+AB47+Y47+V47+S47+P47+M47+J47+G47+D47</f>
        <v>7</v>
      </c>
      <c r="BA47" s="156" t="n">
        <f aca="false">AX47+AU47+AR47+AO47+AL47+AI47+AF47+AC47+Z47+W47+T47+Q47+N47+K47+H47+E47</f>
        <v>0</v>
      </c>
      <c r="BB47" s="157"/>
      <c r="BC47" s="134" t="str">
        <f aca="false">B47</f>
        <v>Andis Dārziņš</v>
      </c>
      <c r="BD47" s="135"/>
      <c r="BE47" s="135"/>
      <c r="BF47" s="135"/>
      <c r="BG47" s="135"/>
      <c r="BH47" s="135"/>
      <c r="BI47" s="135"/>
      <c r="BJ47" s="135"/>
      <c r="BK47" s="135"/>
      <c r="BL47" s="158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</row>
    <row r="48" customFormat="false" ht="15.75" hidden="false" customHeight="true" outlineLevel="0" collapsed="false">
      <c r="A48" s="147" t="s">
        <v>48</v>
      </c>
      <c r="B48" s="166" t="s">
        <v>108</v>
      </c>
      <c r="C48" s="191" t="n">
        <v>3</v>
      </c>
      <c r="D48" s="192" t="n">
        <v>0</v>
      </c>
      <c r="E48" s="192" t="n">
        <v>0</v>
      </c>
      <c r="F48" s="194" t="n">
        <v>2</v>
      </c>
      <c r="G48" s="192" t="n">
        <v>1</v>
      </c>
      <c r="H48" s="192" t="n">
        <v>0</v>
      </c>
      <c r="I48" s="194" t="n">
        <v>3</v>
      </c>
      <c r="J48" s="192" t="n">
        <v>0</v>
      </c>
      <c r="K48" s="192" t="n">
        <v>0</v>
      </c>
      <c r="L48" s="194" t="n">
        <v>3</v>
      </c>
      <c r="M48" s="192" t="n">
        <v>0</v>
      </c>
      <c r="N48" s="192" t="n">
        <v>0</v>
      </c>
      <c r="O48" s="194" t="n">
        <v>2</v>
      </c>
      <c r="P48" s="192" t="n">
        <v>1</v>
      </c>
      <c r="Q48" s="192" t="n">
        <v>0</v>
      </c>
      <c r="R48" s="193"/>
      <c r="S48" s="160"/>
      <c r="T48" s="160"/>
      <c r="U48" s="199" t="n">
        <v>1</v>
      </c>
      <c r="V48" s="198" t="n">
        <v>2</v>
      </c>
      <c r="W48" s="198" t="n">
        <v>0</v>
      </c>
      <c r="X48" s="199" t="n">
        <v>2</v>
      </c>
      <c r="Y48" s="198" t="n">
        <v>1</v>
      </c>
      <c r="Z48" s="198" t="n">
        <v>0</v>
      </c>
      <c r="AA48" s="240"/>
      <c r="AB48" s="241"/>
      <c r="AC48" s="241"/>
      <c r="AD48" s="240"/>
      <c r="AE48" s="241"/>
      <c r="AF48" s="241"/>
      <c r="AG48" s="240"/>
      <c r="AH48" s="241"/>
      <c r="AI48" s="241"/>
      <c r="AJ48" s="240"/>
      <c r="AK48" s="241"/>
      <c r="AL48" s="241"/>
      <c r="AM48" s="240"/>
      <c r="AN48" s="241"/>
      <c r="AO48" s="241"/>
      <c r="AP48" s="240"/>
      <c r="AQ48" s="241"/>
      <c r="AR48" s="241"/>
      <c r="AS48" s="240"/>
      <c r="AT48" s="241"/>
      <c r="AU48" s="241"/>
      <c r="AV48" s="240"/>
      <c r="AW48" s="241"/>
      <c r="AX48" s="241"/>
      <c r="AY48" s="155" t="n">
        <f aca="false">C48+F48+I48+L48+O48+R48+U48+X48+AA48+AD48+AG48+AJ48+AM48+AP48+AS48+AV48</f>
        <v>16</v>
      </c>
      <c r="AZ48" s="155" t="n">
        <f aca="false">AW48+AT48+AQ48+AN48+AK48+AH48+AE48+AB48+Y48+V48+S48+P48+M48+J48+G48+D48</f>
        <v>5</v>
      </c>
      <c r="BA48" s="156" t="n">
        <f aca="false">AX48+AU48+AR48+AO48+AL48+AI48+AF48+AC48+Z48+W48+T48+Q48+N48+K48+H48+E48</f>
        <v>0</v>
      </c>
      <c r="BB48" s="157"/>
      <c r="BC48" s="134" t="str">
        <f aca="false">B48</f>
        <v>Jānis Zemītis</v>
      </c>
      <c r="BD48" s="135"/>
      <c r="BE48" s="135"/>
      <c r="BF48" s="135"/>
      <c r="BG48" s="135"/>
      <c r="BH48" s="135"/>
      <c r="BI48" s="135"/>
      <c r="BJ48" s="135"/>
      <c r="BK48" s="135"/>
      <c r="BL48" s="158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</row>
    <row r="49" customFormat="false" ht="15.75" hidden="false" customHeight="true" outlineLevel="0" collapsed="false">
      <c r="A49" s="147" t="s">
        <v>48</v>
      </c>
      <c r="B49" s="166" t="s">
        <v>109</v>
      </c>
      <c r="C49" s="191"/>
      <c r="D49" s="192"/>
      <c r="E49" s="192"/>
      <c r="F49" s="199"/>
      <c r="G49" s="198"/>
      <c r="H49" s="198"/>
      <c r="I49" s="199" t="n">
        <v>2</v>
      </c>
      <c r="J49" s="198" t="n">
        <v>1</v>
      </c>
      <c r="K49" s="198" t="n">
        <v>0</v>
      </c>
      <c r="L49" s="199"/>
      <c r="M49" s="198"/>
      <c r="N49" s="198"/>
      <c r="O49" s="199" t="n">
        <v>3</v>
      </c>
      <c r="P49" s="198" t="n">
        <v>0</v>
      </c>
      <c r="Q49" s="198" t="n">
        <v>0</v>
      </c>
      <c r="R49" s="193"/>
      <c r="S49" s="160"/>
      <c r="T49" s="160"/>
      <c r="U49" s="199" t="n">
        <v>2</v>
      </c>
      <c r="V49" s="198" t="n">
        <v>1</v>
      </c>
      <c r="W49" s="198" t="n">
        <v>0</v>
      </c>
      <c r="X49" s="199" t="n">
        <v>2</v>
      </c>
      <c r="Y49" s="198" t="n">
        <v>1</v>
      </c>
      <c r="Z49" s="198" t="n">
        <v>0</v>
      </c>
      <c r="AA49" s="240"/>
      <c r="AB49" s="241"/>
      <c r="AC49" s="241"/>
      <c r="AD49" s="240"/>
      <c r="AE49" s="241"/>
      <c r="AF49" s="241"/>
      <c r="AG49" s="240"/>
      <c r="AH49" s="241"/>
      <c r="AI49" s="241"/>
      <c r="AJ49" s="240"/>
      <c r="AK49" s="241"/>
      <c r="AL49" s="241"/>
      <c r="AM49" s="240"/>
      <c r="AN49" s="241"/>
      <c r="AO49" s="241"/>
      <c r="AP49" s="240"/>
      <c r="AQ49" s="241"/>
      <c r="AR49" s="241"/>
      <c r="AS49" s="240"/>
      <c r="AT49" s="241"/>
      <c r="AU49" s="241"/>
      <c r="AV49" s="240"/>
      <c r="AW49" s="241"/>
      <c r="AX49" s="241"/>
      <c r="AY49" s="155" t="n">
        <f aca="false">C49+F49+I49+L49+O49+R49+U49+X49+AA49+AD49+AG49+AJ49+AM49+AP49+AS49+AV49</f>
        <v>9</v>
      </c>
      <c r="AZ49" s="155" t="n">
        <f aca="false">AW49+AT49+AQ49+AN49+AK49+AH49+AE49+AB49+Y49+V49+S49+P49+M49+J49+G49+D49</f>
        <v>3</v>
      </c>
      <c r="BA49" s="156" t="n">
        <f aca="false">AX49+AU49+AR49+AO49+AL49+AI49+AF49+AC49+Z49+W49+T49+Q49+N49+K49+H49+E49</f>
        <v>0</v>
      </c>
      <c r="BB49" s="157"/>
      <c r="BC49" s="134" t="str">
        <f aca="false">B49</f>
        <v>Raimonds Zemītis</v>
      </c>
      <c r="BD49" s="135"/>
      <c r="BE49" s="135"/>
      <c r="BF49" s="135"/>
      <c r="BG49" s="135"/>
      <c r="BH49" s="135"/>
      <c r="BI49" s="135"/>
      <c r="BJ49" s="135"/>
      <c r="BK49" s="135"/>
      <c r="BL49" s="158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</row>
    <row r="50" customFormat="false" ht="15.75" hidden="false" customHeight="true" outlineLevel="0" collapsed="false">
      <c r="A50" s="147" t="s">
        <v>48</v>
      </c>
      <c r="B50" s="166" t="s">
        <v>110</v>
      </c>
      <c r="C50" s="197"/>
      <c r="D50" s="198"/>
      <c r="E50" s="198"/>
      <c r="F50" s="199"/>
      <c r="G50" s="198"/>
      <c r="H50" s="198"/>
      <c r="I50" s="199"/>
      <c r="J50" s="198"/>
      <c r="K50" s="198"/>
      <c r="L50" s="199"/>
      <c r="M50" s="198"/>
      <c r="N50" s="198"/>
      <c r="O50" s="199"/>
      <c r="P50" s="198"/>
      <c r="Q50" s="198"/>
      <c r="R50" s="193"/>
      <c r="S50" s="160"/>
      <c r="T50" s="160"/>
      <c r="U50" s="199"/>
      <c r="V50" s="198"/>
      <c r="W50" s="198"/>
      <c r="X50" s="199"/>
      <c r="Y50" s="198"/>
      <c r="Z50" s="198"/>
      <c r="AA50" s="240"/>
      <c r="AB50" s="241"/>
      <c r="AC50" s="241"/>
      <c r="AD50" s="240"/>
      <c r="AE50" s="241"/>
      <c r="AF50" s="241"/>
      <c r="AG50" s="240"/>
      <c r="AH50" s="241"/>
      <c r="AI50" s="241"/>
      <c r="AJ50" s="240"/>
      <c r="AK50" s="241"/>
      <c r="AL50" s="241"/>
      <c r="AM50" s="240"/>
      <c r="AN50" s="241"/>
      <c r="AO50" s="241"/>
      <c r="AP50" s="240"/>
      <c r="AQ50" s="241"/>
      <c r="AR50" s="241"/>
      <c r="AS50" s="240"/>
      <c r="AT50" s="241"/>
      <c r="AU50" s="241"/>
      <c r="AV50" s="240"/>
      <c r="AW50" s="241"/>
      <c r="AX50" s="241"/>
      <c r="AY50" s="155" t="n">
        <f aca="false">C50+F50+I50+L50+O50+R50+U50+X50+AA50+AD50+AG50+AJ50+AM50+AP50+AS50+AV50</f>
        <v>0</v>
      </c>
      <c r="AZ50" s="155" t="n">
        <f aca="false">AW50+AT50+AQ50+AN50+AK50+AH50+AE50+AB50+Y50+V50+S50+P50+M50+J50+G50+D50</f>
        <v>0</v>
      </c>
      <c r="BA50" s="156" t="n">
        <f aca="false">AX50+AU50+AR50+AO50+AL50+AI50+AF50+AC50+Z50+W50+T50+Q50+N50+K50+H50+E50</f>
        <v>0</v>
      </c>
      <c r="BB50" s="157"/>
      <c r="BC50" s="134" t="str">
        <f aca="false">B50</f>
        <v>Dmitrijs Maščenko</v>
      </c>
      <c r="BD50" s="135"/>
      <c r="BE50" s="135"/>
      <c r="BF50" s="135"/>
      <c r="BG50" s="135"/>
      <c r="BH50" s="135"/>
      <c r="BI50" s="135"/>
      <c r="BJ50" s="135"/>
      <c r="BK50" s="135"/>
      <c r="BL50" s="158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</row>
    <row r="51" customFormat="false" ht="15.75" hidden="false" customHeight="true" outlineLevel="0" collapsed="false">
      <c r="A51" s="147" t="s">
        <v>48</v>
      </c>
      <c r="B51" s="166" t="s">
        <v>111</v>
      </c>
      <c r="C51" s="197"/>
      <c r="D51" s="198"/>
      <c r="E51" s="198"/>
      <c r="F51" s="199" t="n">
        <v>1</v>
      </c>
      <c r="G51" s="198" t="n">
        <v>2</v>
      </c>
      <c r="H51" s="198" t="n">
        <v>0</v>
      </c>
      <c r="I51" s="199"/>
      <c r="J51" s="198"/>
      <c r="K51" s="198"/>
      <c r="L51" s="199" t="n">
        <v>1</v>
      </c>
      <c r="M51" s="198" t="n">
        <v>2</v>
      </c>
      <c r="N51" s="198" t="n">
        <v>0</v>
      </c>
      <c r="O51" s="199"/>
      <c r="P51" s="198"/>
      <c r="Q51" s="198"/>
      <c r="R51" s="193"/>
      <c r="S51" s="160"/>
      <c r="T51" s="160"/>
      <c r="U51" s="199"/>
      <c r="V51" s="198"/>
      <c r="W51" s="198"/>
      <c r="X51" s="199"/>
      <c r="Y51" s="198"/>
      <c r="Z51" s="198"/>
      <c r="AA51" s="240"/>
      <c r="AB51" s="241"/>
      <c r="AC51" s="241"/>
      <c r="AD51" s="240"/>
      <c r="AE51" s="241"/>
      <c r="AF51" s="241"/>
      <c r="AG51" s="240"/>
      <c r="AH51" s="241"/>
      <c r="AI51" s="241"/>
      <c r="AJ51" s="240"/>
      <c r="AK51" s="241"/>
      <c r="AL51" s="241"/>
      <c r="AM51" s="240"/>
      <c r="AN51" s="241"/>
      <c r="AO51" s="241"/>
      <c r="AP51" s="240"/>
      <c r="AQ51" s="241"/>
      <c r="AR51" s="241"/>
      <c r="AS51" s="240"/>
      <c r="AT51" s="241"/>
      <c r="AU51" s="241"/>
      <c r="AV51" s="240"/>
      <c r="AW51" s="241"/>
      <c r="AX51" s="241"/>
      <c r="AY51" s="155" t="n">
        <f aca="false">C51+F51+I51+L51+O51+R51+U51+X51+AA51+AD51+AG51+AJ51+AM51+AP51+AS51+AV51</f>
        <v>2</v>
      </c>
      <c r="AZ51" s="155" t="n">
        <f aca="false">AW51+AT51+AQ51+AN51+AK51+AH51+AE51+AB51+Y51+V51+S51+P51+M51+J51+G51+D51</f>
        <v>4</v>
      </c>
      <c r="BA51" s="156" t="n">
        <f aca="false">AX51+AU51+AR51+AO51+AL51+AI51+AF51+AC51+Z51+W51+T51+Q51+N51+K51+H51+E51</f>
        <v>0</v>
      </c>
      <c r="BB51" s="157"/>
      <c r="BC51" s="134" t="str">
        <f aca="false">B51</f>
        <v>Arvils Sproģis</v>
      </c>
      <c r="BD51" s="135"/>
      <c r="BE51" s="135"/>
      <c r="BF51" s="135"/>
      <c r="BG51" s="135"/>
      <c r="BH51" s="135"/>
      <c r="BI51" s="135"/>
      <c r="BJ51" s="135"/>
      <c r="BK51" s="135"/>
      <c r="BL51" s="158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</row>
    <row r="52" customFormat="false" ht="15.75" hidden="false" customHeight="true" outlineLevel="0" collapsed="false">
      <c r="A52" s="213" t="s">
        <v>48</v>
      </c>
      <c r="B52" s="214" t="s">
        <v>91</v>
      </c>
      <c r="C52" s="204"/>
      <c r="D52" s="180"/>
      <c r="E52" s="180"/>
      <c r="F52" s="205"/>
      <c r="G52" s="206"/>
      <c r="H52" s="206"/>
      <c r="I52" s="205"/>
      <c r="J52" s="206"/>
      <c r="K52" s="206"/>
      <c r="L52" s="205"/>
      <c r="M52" s="206"/>
      <c r="N52" s="206"/>
      <c r="O52" s="205"/>
      <c r="P52" s="206"/>
      <c r="Q52" s="206"/>
      <c r="R52" s="215"/>
      <c r="S52" s="216"/>
      <c r="T52" s="216"/>
      <c r="U52" s="205"/>
      <c r="V52" s="206"/>
      <c r="W52" s="206"/>
      <c r="X52" s="205"/>
      <c r="Y52" s="206"/>
      <c r="Z52" s="206"/>
      <c r="AA52" s="242"/>
      <c r="AB52" s="243"/>
      <c r="AC52" s="243"/>
      <c r="AD52" s="242"/>
      <c r="AE52" s="243"/>
      <c r="AF52" s="243"/>
      <c r="AG52" s="242"/>
      <c r="AH52" s="243"/>
      <c r="AI52" s="243"/>
      <c r="AJ52" s="242"/>
      <c r="AK52" s="243"/>
      <c r="AL52" s="243"/>
      <c r="AM52" s="242"/>
      <c r="AN52" s="243"/>
      <c r="AO52" s="243"/>
      <c r="AP52" s="242"/>
      <c r="AQ52" s="243"/>
      <c r="AR52" s="243"/>
      <c r="AS52" s="242"/>
      <c r="AT52" s="243"/>
      <c r="AU52" s="243"/>
      <c r="AV52" s="242"/>
      <c r="AW52" s="243"/>
      <c r="AX52" s="243"/>
      <c r="AY52" s="155" t="n">
        <f aca="false">C52+F52+I52+L52+O52+R52+U52+X52+AA52+AD52+AG52+AJ52+AM52+AP52+AS52+AV52</f>
        <v>0</v>
      </c>
      <c r="AZ52" s="155" t="n">
        <f aca="false">AW52+AT52+AQ52+AN52+AK52+AH52+AE52+AB52+Y52+V52+S52+P52+M52+J52+G52+D52</f>
        <v>0</v>
      </c>
      <c r="BA52" s="156" t="n">
        <f aca="false">AX52+AU52+AR52+AO52+AL52+AI52+AF52+AC52+Z52+W52+T52+Q52+N52+K52+H52+E52</f>
        <v>0</v>
      </c>
      <c r="BB52" s="157"/>
      <c r="BC52" s="134" t="str">
        <f aca="false">B52</f>
        <v>aklais rezultāts</v>
      </c>
      <c r="BD52" s="135"/>
      <c r="BE52" s="135"/>
      <c r="BF52" s="135"/>
      <c r="BG52" s="135"/>
      <c r="BH52" s="135"/>
      <c r="BI52" s="135"/>
      <c r="BJ52" s="135"/>
      <c r="BK52" s="135"/>
      <c r="BL52" s="158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</row>
    <row r="53" customFormat="false" ht="15.75" hidden="false" customHeight="true" outlineLevel="0" collapsed="false">
      <c r="A53" s="219" t="str">
        <f aca="false">Punkti!A23</f>
        <v>Liquid Time</v>
      </c>
      <c r="B53" s="148" t="s">
        <v>112</v>
      </c>
      <c r="C53" s="184" t="n">
        <v>2</v>
      </c>
      <c r="D53" s="185" t="n">
        <v>1</v>
      </c>
      <c r="E53" s="185" t="n">
        <v>0</v>
      </c>
      <c r="F53" s="194" t="n">
        <v>1</v>
      </c>
      <c r="G53" s="192" t="n">
        <v>2</v>
      </c>
      <c r="H53" s="192" t="n">
        <v>0</v>
      </c>
      <c r="I53" s="194" t="n">
        <v>2</v>
      </c>
      <c r="J53" s="192" t="n">
        <v>1</v>
      </c>
      <c r="K53" s="192" t="n">
        <v>0</v>
      </c>
      <c r="L53" s="187" t="n">
        <v>0</v>
      </c>
      <c r="M53" s="185" t="n">
        <v>2</v>
      </c>
      <c r="N53" s="185" t="n">
        <v>1</v>
      </c>
      <c r="O53" s="194" t="n">
        <v>0</v>
      </c>
      <c r="P53" s="192" t="n">
        <v>3</v>
      </c>
      <c r="Q53" s="192" t="n">
        <v>0</v>
      </c>
      <c r="R53" s="187" t="n">
        <v>1</v>
      </c>
      <c r="S53" s="185" t="n">
        <v>2</v>
      </c>
      <c r="T53" s="185" t="n">
        <v>0</v>
      </c>
      <c r="U53" s="193"/>
      <c r="V53" s="160"/>
      <c r="W53" s="160"/>
      <c r="X53" s="187" t="n">
        <v>2</v>
      </c>
      <c r="Y53" s="185" t="n">
        <v>1</v>
      </c>
      <c r="Z53" s="185" t="n">
        <v>0</v>
      </c>
      <c r="AA53" s="236"/>
      <c r="AB53" s="237"/>
      <c r="AC53" s="237"/>
      <c r="AD53" s="236"/>
      <c r="AE53" s="237"/>
      <c r="AF53" s="237"/>
      <c r="AG53" s="236"/>
      <c r="AH53" s="237"/>
      <c r="AI53" s="237"/>
      <c r="AJ53" s="236"/>
      <c r="AK53" s="237"/>
      <c r="AL53" s="237"/>
      <c r="AM53" s="236"/>
      <c r="AN53" s="237"/>
      <c r="AO53" s="237"/>
      <c r="AP53" s="236"/>
      <c r="AQ53" s="237"/>
      <c r="AR53" s="237"/>
      <c r="AS53" s="236"/>
      <c r="AT53" s="237"/>
      <c r="AU53" s="237"/>
      <c r="AV53" s="236"/>
      <c r="AW53" s="237"/>
      <c r="AX53" s="237"/>
      <c r="AY53" s="155" t="n">
        <f aca="false">C53+F53+I53+L53+O53+R53+U53+X53+AA53+AD53+AG53+AJ53+AM53+AP53+AS53+AV53</f>
        <v>8</v>
      </c>
      <c r="AZ53" s="155" t="n">
        <f aca="false">AW53+AT53+AQ53+AN53+AK53+AH53+AE53+AB53+Y53+V53+S53+P53+M53+J53+G53+D53</f>
        <v>12</v>
      </c>
      <c r="BA53" s="156" t="n">
        <f aca="false">AX53+AU53+AR53+AO53+AL53+AI53+AF53+AC53+Z53+W53+T53+Q53+N53+K53+H53+E53</f>
        <v>1</v>
      </c>
      <c r="BB53" s="157" t="str">
        <f aca="false">U2</f>
        <v>Liquid Time</v>
      </c>
      <c r="BC53" s="134" t="str">
        <f aca="false">B53</f>
        <v>Māris Dukurs</v>
      </c>
      <c r="BD53" s="135"/>
      <c r="BE53" s="135"/>
      <c r="BF53" s="135"/>
      <c r="BG53" s="135"/>
      <c r="BH53" s="135"/>
      <c r="BI53" s="135"/>
      <c r="BJ53" s="135"/>
      <c r="BK53" s="135"/>
      <c r="BL53" s="158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</row>
    <row r="54" customFormat="false" ht="15.75" hidden="false" customHeight="true" outlineLevel="0" collapsed="false">
      <c r="A54" s="219" t="s">
        <v>113</v>
      </c>
      <c r="B54" s="159" t="s">
        <v>114</v>
      </c>
      <c r="C54" s="191"/>
      <c r="D54" s="192"/>
      <c r="E54" s="192"/>
      <c r="F54" s="194"/>
      <c r="G54" s="192"/>
      <c r="H54" s="192"/>
      <c r="I54" s="194"/>
      <c r="J54" s="192"/>
      <c r="K54" s="192"/>
      <c r="L54" s="194" t="n">
        <v>3</v>
      </c>
      <c r="M54" s="192" t="n">
        <v>0</v>
      </c>
      <c r="N54" s="192" t="n">
        <v>0</v>
      </c>
      <c r="O54" s="194" t="n">
        <v>2</v>
      </c>
      <c r="P54" s="192" t="n">
        <v>1</v>
      </c>
      <c r="Q54" s="192" t="n">
        <v>0</v>
      </c>
      <c r="R54" s="194" t="n">
        <v>0</v>
      </c>
      <c r="S54" s="192" t="n">
        <v>3</v>
      </c>
      <c r="T54" s="192" t="n">
        <v>0</v>
      </c>
      <c r="U54" s="193"/>
      <c r="V54" s="160"/>
      <c r="W54" s="160"/>
      <c r="X54" s="194" t="n">
        <v>2</v>
      </c>
      <c r="Y54" s="192" t="n">
        <v>1</v>
      </c>
      <c r="Z54" s="192" t="n">
        <v>0</v>
      </c>
      <c r="AA54" s="238"/>
      <c r="AB54" s="239"/>
      <c r="AC54" s="239"/>
      <c r="AD54" s="238"/>
      <c r="AE54" s="239"/>
      <c r="AF54" s="239"/>
      <c r="AG54" s="238"/>
      <c r="AH54" s="239"/>
      <c r="AI54" s="239"/>
      <c r="AJ54" s="238"/>
      <c r="AK54" s="239"/>
      <c r="AL54" s="239"/>
      <c r="AM54" s="238"/>
      <c r="AN54" s="239"/>
      <c r="AO54" s="239"/>
      <c r="AP54" s="238"/>
      <c r="AQ54" s="239"/>
      <c r="AR54" s="239"/>
      <c r="AS54" s="238"/>
      <c r="AT54" s="239"/>
      <c r="AU54" s="239"/>
      <c r="AV54" s="238"/>
      <c r="AW54" s="239"/>
      <c r="AX54" s="239"/>
      <c r="AY54" s="155" t="n">
        <f aca="false">C54+F54+I54+L54+O54+R54+U54+X54+AA54+AD54+AG54+AJ54+AM54+AP54+AS54+AV54</f>
        <v>7</v>
      </c>
      <c r="AZ54" s="155" t="n">
        <f aca="false">AW54+AT54+AQ54+AN54+AK54+AH54+AE54+AB54+Y54+V54+S54+P54+M54+J54+G54+D54</f>
        <v>5</v>
      </c>
      <c r="BA54" s="156" t="n">
        <f aca="false">AX54+AU54+AR54+AO54+AL54+AI54+AF54+AC54+Z54+W54+T54+Q54+N54+K54+H54+E54</f>
        <v>0</v>
      </c>
      <c r="BB54" s="157"/>
      <c r="BC54" s="134" t="str">
        <f aca="false">B54</f>
        <v>Artūrs Perepjolkins</v>
      </c>
      <c r="BD54" s="135"/>
      <c r="BE54" s="135"/>
      <c r="BF54" s="135"/>
      <c r="BG54" s="135"/>
      <c r="BH54" s="135"/>
      <c r="BI54" s="135"/>
      <c r="BJ54" s="135"/>
      <c r="BK54" s="135"/>
      <c r="BL54" s="158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</row>
    <row r="55" customFormat="false" ht="15.75" hidden="false" customHeight="true" outlineLevel="0" collapsed="false">
      <c r="A55" s="244" t="s">
        <v>113</v>
      </c>
      <c r="B55" s="245"/>
      <c r="C55" s="191"/>
      <c r="D55" s="192"/>
      <c r="E55" s="192"/>
      <c r="F55" s="194"/>
      <c r="G55" s="192"/>
      <c r="H55" s="192"/>
      <c r="I55" s="194"/>
      <c r="J55" s="192"/>
      <c r="K55" s="192"/>
      <c r="L55" s="199"/>
      <c r="M55" s="198"/>
      <c r="N55" s="198"/>
      <c r="O55" s="194"/>
      <c r="P55" s="192"/>
      <c r="Q55" s="192"/>
      <c r="R55" s="199"/>
      <c r="S55" s="198"/>
      <c r="T55" s="198"/>
      <c r="U55" s="193"/>
      <c r="V55" s="160"/>
      <c r="W55" s="160"/>
      <c r="X55" s="199"/>
      <c r="Y55" s="198"/>
      <c r="Z55" s="198"/>
      <c r="AA55" s="240"/>
      <c r="AB55" s="241"/>
      <c r="AC55" s="241"/>
      <c r="AD55" s="240"/>
      <c r="AE55" s="241"/>
      <c r="AF55" s="241"/>
      <c r="AG55" s="240"/>
      <c r="AH55" s="241"/>
      <c r="AI55" s="241"/>
      <c r="AJ55" s="240"/>
      <c r="AK55" s="241"/>
      <c r="AL55" s="241"/>
      <c r="AM55" s="240"/>
      <c r="AN55" s="241"/>
      <c r="AO55" s="241"/>
      <c r="AP55" s="240"/>
      <c r="AQ55" s="241"/>
      <c r="AR55" s="241"/>
      <c r="AS55" s="240"/>
      <c r="AT55" s="241"/>
      <c r="AU55" s="241"/>
      <c r="AV55" s="240"/>
      <c r="AW55" s="241"/>
      <c r="AX55" s="241"/>
      <c r="AY55" s="155" t="n">
        <f aca="false">C55+F55+I55+L55+O55+R55+U55+X55+AA55+AD55+AG55+AJ55+AM55+AP55+AS55+AV55</f>
        <v>0</v>
      </c>
      <c r="AZ55" s="155" t="n">
        <f aca="false">AW55+AT55+AQ55+AN55+AK55+AH55+AE55+AB55+Y55+V55+S55+P55+M55+J55+G55+D55</f>
        <v>0</v>
      </c>
      <c r="BA55" s="156" t="n">
        <f aca="false">AX55+AU55+AR55+AO55+AL55+AI55+AF55+AC55+Z55+W55+T55+Q55+N55+K55+H55+E55</f>
        <v>0</v>
      </c>
      <c r="BB55" s="157"/>
      <c r="BC55" s="134" t="n">
        <f aca="false">B55</f>
        <v>0</v>
      </c>
      <c r="BD55" s="135"/>
      <c r="BE55" s="135"/>
      <c r="BF55" s="135"/>
      <c r="BG55" s="135"/>
      <c r="BH55" s="135"/>
      <c r="BI55" s="135"/>
      <c r="BJ55" s="135"/>
      <c r="BK55" s="135"/>
      <c r="BL55" s="158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</row>
    <row r="56" customFormat="false" ht="15.75" hidden="false" customHeight="true" outlineLevel="0" collapsed="false">
      <c r="A56" s="219" t="s">
        <v>113</v>
      </c>
      <c r="B56" s="166" t="s">
        <v>115</v>
      </c>
      <c r="C56" s="191" t="n">
        <v>0</v>
      </c>
      <c r="D56" s="192" t="n">
        <v>3</v>
      </c>
      <c r="E56" s="192" t="n">
        <v>0</v>
      </c>
      <c r="F56" s="194" t="n">
        <v>1</v>
      </c>
      <c r="G56" s="192" t="n">
        <v>2</v>
      </c>
      <c r="H56" s="192" t="n">
        <v>0</v>
      </c>
      <c r="I56" s="194"/>
      <c r="J56" s="192"/>
      <c r="K56" s="192"/>
      <c r="L56" s="199" t="n">
        <v>2</v>
      </c>
      <c r="M56" s="198" t="n">
        <v>1</v>
      </c>
      <c r="N56" s="198" t="n">
        <v>0</v>
      </c>
      <c r="O56" s="194" t="n">
        <v>1</v>
      </c>
      <c r="P56" s="192" t="n">
        <v>2</v>
      </c>
      <c r="Q56" s="192" t="n">
        <v>0</v>
      </c>
      <c r="R56" s="199"/>
      <c r="S56" s="198"/>
      <c r="T56" s="198"/>
      <c r="U56" s="193"/>
      <c r="V56" s="160"/>
      <c r="W56" s="160"/>
      <c r="X56" s="199"/>
      <c r="Y56" s="198"/>
      <c r="Z56" s="198"/>
      <c r="AA56" s="240"/>
      <c r="AB56" s="241"/>
      <c r="AC56" s="241"/>
      <c r="AD56" s="240"/>
      <c r="AE56" s="241"/>
      <c r="AF56" s="241"/>
      <c r="AG56" s="240"/>
      <c r="AH56" s="241"/>
      <c r="AI56" s="241"/>
      <c r="AJ56" s="240"/>
      <c r="AK56" s="241"/>
      <c r="AL56" s="241"/>
      <c r="AM56" s="240"/>
      <c r="AN56" s="241"/>
      <c r="AO56" s="241"/>
      <c r="AP56" s="240"/>
      <c r="AQ56" s="241"/>
      <c r="AR56" s="241"/>
      <c r="AS56" s="240"/>
      <c r="AT56" s="241"/>
      <c r="AU56" s="241"/>
      <c r="AV56" s="240"/>
      <c r="AW56" s="241"/>
      <c r="AX56" s="241"/>
      <c r="AY56" s="155" t="n">
        <f aca="false">C56+F56+I56+L56+O56+R56+U56+X56+AA56+AD56+AG56+AJ56+AM56+AP56+AS56+AV56</f>
        <v>4</v>
      </c>
      <c r="AZ56" s="155" t="n">
        <f aca="false">AW56+AT56+AQ56+AN56+AK56+AH56+AE56+AB56+Y56+V56+S56+P56+M56+J56+G56+D56</f>
        <v>8</v>
      </c>
      <c r="BA56" s="156" t="n">
        <f aca="false">AX56+AU56+AR56+AO56+AL56+AI56+AF56+AC56+Z56+W56+T56+Q56+N56+K56+H56+E56</f>
        <v>0</v>
      </c>
      <c r="BB56" s="157"/>
      <c r="BC56" s="134" t="str">
        <f aca="false">B56</f>
        <v>Maksims Gerasimenko</v>
      </c>
      <c r="BD56" s="135"/>
      <c r="BE56" s="135"/>
      <c r="BF56" s="135"/>
      <c r="BG56" s="135"/>
      <c r="BH56" s="135"/>
      <c r="BI56" s="135"/>
      <c r="BJ56" s="135"/>
      <c r="BK56" s="135"/>
      <c r="BL56" s="158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</row>
    <row r="57" customFormat="false" ht="15.75" hidden="false" customHeight="true" outlineLevel="0" collapsed="false">
      <c r="A57" s="219" t="s">
        <v>113</v>
      </c>
      <c r="B57" s="166" t="s">
        <v>116</v>
      </c>
      <c r="C57" s="197" t="n">
        <v>1</v>
      </c>
      <c r="D57" s="198" t="n">
        <v>2</v>
      </c>
      <c r="E57" s="198" t="n">
        <v>0</v>
      </c>
      <c r="F57" s="194" t="n">
        <v>0</v>
      </c>
      <c r="G57" s="192" t="n">
        <v>3</v>
      </c>
      <c r="H57" s="192" t="n">
        <v>0</v>
      </c>
      <c r="I57" s="194" t="n">
        <v>2</v>
      </c>
      <c r="J57" s="192" t="n">
        <v>1</v>
      </c>
      <c r="K57" s="192" t="n">
        <v>0</v>
      </c>
      <c r="L57" s="199"/>
      <c r="M57" s="198"/>
      <c r="N57" s="198"/>
      <c r="O57" s="194"/>
      <c r="P57" s="192"/>
      <c r="Q57" s="192"/>
      <c r="R57" s="199" t="n">
        <v>2</v>
      </c>
      <c r="S57" s="198" t="n">
        <v>1</v>
      </c>
      <c r="T57" s="198" t="n">
        <v>0</v>
      </c>
      <c r="U57" s="193"/>
      <c r="V57" s="160"/>
      <c r="W57" s="160"/>
      <c r="X57" s="199" t="n">
        <v>1</v>
      </c>
      <c r="Y57" s="198" t="n">
        <v>2</v>
      </c>
      <c r="Z57" s="198" t="n">
        <v>0</v>
      </c>
      <c r="AA57" s="240"/>
      <c r="AB57" s="241"/>
      <c r="AC57" s="241"/>
      <c r="AD57" s="240"/>
      <c r="AE57" s="241"/>
      <c r="AF57" s="241"/>
      <c r="AG57" s="240"/>
      <c r="AH57" s="241"/>
      <c r="AI57" s="241"/>
      <c r="AJ57" s="240"/>
      <c r="AK57" s="241"/>
      <c r="AL57" s="241"/>
      <c r="AM57" s="240"/>
      <c r="AN57" s="241"/>
      <c r="AO57" s="241"/>
      <c r="AP57" s="240"/>
      <c r="AQ57" s="241"/>
      <c r="AR57" s="241"/>
      <c r="AS57" s="240"/>
      <c r="AT57" s="241"/>
      <c r="AU57" s="241"/>
      <c r="AV57" s="240"/>
      <c r="AW57" s="241"/>
      <c r="AX57" s="241"/>
      <c r="AY57" s="155" t="n">
        <f aca="false">C57+F57+I57+L57+O57+R57+U57+X57+AA57+AD57+AG57+AJ57+AM57+AP57+AS57+AV57</f>
        <v>6</v>
      </c>
      <c r="AZ57" s="155" t="n">
        <f aca="false">AW57+AT57+AQ57+AN57+AK57+AH57+AE57+AB57+Y57+V57+S57+P57+M57+J57+G57+D57</f>
        <v>9</v>
      </c>
      <c r="BA57" s="156" t="n">
        <f aca="false">AX57+AU57+AR57+AO57+AL57+AI57+AF57+AC57+Z57+W57+T57+Q57+N57+K57+H57+E57</f>
        <v>0</v>
      </c>
      <c r="BB57" s="157"/>
      <c r="BC57" s="134" t="str">
        <f aca="false">B57</f>
        <v>Aleksandrs Titkovs</v>
      </c>
      <c r="BD57" s="135"/>
      <c r="BE57" s="135"/>
      <c r="BF57" s="135"/>
      <c r="BG57" s="135"/>
      <c r="BH57" s="135"/>
      <c r="BI57" s="135"/>
      <c r="BJ57" s="135"/>
      <c r="BK57" s="135"/>
      <c r="BL57" s="158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</row>
    <row r="58" customFormat="false" ht="15.75" hidden="false" customHeight="true" outlineLevel="0" collapsed="false">
      <c r="A58" s="219" t="s">
        <v>113</v>
      </c>
      <c r="B58" s="166"/>
      <c r="C58" s="197"/>
      <c r="D58" s="198"/>
      <c r="E58" s="198"/>
      <c r="F58" s="194"/>
      <c r="G58" s="192"/>
      <c r="H58" s="192"/>
      <c r="I58" s="194"/>
      <c r="J58" s="192"/>
      <c r="K58" s="192"/>
      <c r="L58" s="199"/>
      <c r="M58" s="198"/>
      <c r="N58" s="198"/>
      <c r="O58" s="194"/>
      <c r="P58" s="192"/>
      <c r="Q58" s="192"/>
      <c r="R58" s="199"/>
      <c r="S58" s="198"/>
      <c r="T58" s="198"/>
      <c r="U58" s="193"/>
      <c r="V58" s="160"/>
      <c r="W58" s="160"/>
      <c r="X58" s="199"/>
      <c r="Y58" s="198"/>
      <c r="Z58" s="198"/>
      <c r="AA58" s="240"/>
      <c r="AB58" s="241"/>
      <c r="AC58" s="241"/>
      <c r="AD58" s="240"/>
      <c r="AE58" s="241"/>
      <c r="AF58" s="241"/>
      <c r="AG58" s="240"/>
      <c r="AH58" s="241"/>
      <c r="AI58" s="241"/>
      <c r="AJ58" s="240"/>
      <c r="AK58" s="241"/>
      <c r="AL58" s="241"/>
      <c r="AM58" s="240"/>
      <c r="AN58" s="241"/>
      <c r="AO58" s="241"/>
      <c r="AP58" s="240"/>
      <c r="AQ58" s="241"/>
      <c r="AR58" s="241"/>
      <c r="AS58" s="240"/>
      <c r="AT58" s="241"/>
      <c r="AU58" s="241"/>
      <c r="AV58" s="240"/>
      <c r="AW58" s="241"/>
      <c r="AX58" s="241"/>
      <c r="AY58" s="155" t="n">
        <f aca="false">C58+F58+I58+L58+O58+R58+U58+X58+AA58+AD58+AG58+AJ58+AM58+AP58+AS58+AV58</f>
        <v>0</v>
      </c>
      <c r="AZ58" s="155" t="n">
        <f aca="false">AW58+AT58+AQ58+AN58+AK58+AH58+AE58+AB58+Y58+V58+S58+P58+M58+J58+G58+D58</f>
        <v>0</v>
      </c>
      <c r="BA58" s="156" t="n">
        <f aca="false">AX58+AU58+AR58+AO58+AL58+AI58+AF58+AC58+Z58+W58+T58+Q58+N58+K58+H58+E58</f>
        <v>0</v>
      </c>
      <c r="BB58" s="157"/>
      <c r="BC58" s="134" t="n">
        <f aca="false">B58</f>
        <v>0</v>
      </c>
      <c r="BD58" s="135"/>
      <c r="BE58" s="135"/>
      <c r="BF58" s="135"/>
      <c r="BG58" s="135"/>
      <c r="BH58" s="135"/>
      <c r="BI58" s="135"/>
      <c r="BJ58" s="135"/>
      <c r="BK58" s="135"/>
      <c r="BL58" s="158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</row>
    <row r="59" customFormat="false" ht="15.75" hidden="false" customHeight="true" outlineLevel="0" collapsed="false">
      <c r="A59" s="246" t="s">
        <v>113</v>
      </c>
      <c r="B59" s="214"/>
      <c r="C59" s="204"/>
      <c r="D59" s="180"/>
      <c r="E59" s="180"/>
      <c r="F59" s="205"/>
      <c r="G59" s="206"/>
      <c r="H59" s="206"/>
      <c r="I59" s="205"/>
      <c r="J59" s="206"/>
      <c r="K59" s="206"/>
      <c r="L59" s="205"/>
      <c r="M59" s="206"/>
      <c r="N59" s="206"/>
      <c r="O59" s="205"/>
      <c r="P59" s="206"/>
      <c r="Q59" s="206"/>
      <c r="R59" s="205"/>
      <c r="S59" s="206"/>
      <c r="T59" s="206"/>
      <c r="U59" s="215"/>
      <c r="V59" s="216"/>
      <c r="W59" s="216"/>
      <c r="X59" s="205"/>
      <c r="Y59" s="206"/>
      <c r="Z59" s="206"/>
      <c r="AA59" s="242"/>
      <c r="AB59" s="243"/>
      <c r="AC59" s="243"/>
      <c r="AD59" s="242"/>
      <c r="AE59" s="243"/>
      <c r="AF59" s="243"/>
      <c r="AG59" s="242"/>
      <c r="AH59" s="243"/>
      <c r="AI59" s="243"/>
      <c r="AJ59" s="242"/>
      <c r="AK59" s="243"/>
      <c r="AL59" s="243"/>
      <c r="AM59" s="242"/>
      <c r="AN59" s="243"/>
      <c r="AO59" s="243"/>
      <c r="AP59" s="242"/>
      <c r="AQ59" s="243"/>
      <c r="AR59" s="243"/>
      <c r="AS59" s="242"/>
      <c r="AT59" s="243"/>
      <c r="AU59" s="243"/>
      <c r="AV59" s="242"/>
      <c r="AW59" s="243"/>
      <c r="AX59" s="243"/>
      <c r="AY59" s="155" t="n">
        <f aca="false">C59+F59+I59+L59+O59+R59+U59+X59+AA59+AD59+AG59+AJ59+AM59+AP59+AS59+AV59</f>
        <v>0</v>
      </c>
      <c r="AZ59" s="155" t="n">
        <f aca="false">AW59+AT59+AQ59+AN59+AK59+AH59+AE59+AB59+Y59+V59+S59+P59+M59+J59+G59+D59</f>
        <v>0</v>
      </c>
      <c r="BA59" s="156" t="n">
        <f aca="false">AX59+AU59+AR59+AO59+AL59+AI59+AF59+AC59+Z59+W59+T59+Q59+N59+K59+H59+E59</f>
        <v>0</v>
      </c>
      <c r="BB59" s="157"/>
      <c r="BC59" s="134" t="n">
        <f aca="false">B59</f>
        <v>0</v>
      </c>
      <c r="BD59" s="135"/>
      <c r="BE59" s="135"/>
      <c r="BF59" s="135"/>
      <c r="BG59" s="135"/>
      <c r="BH59" s="135"/>
      <c r="BI59" s="135"/>
      <c r="BJ59" s="135"/>
      <c r="BK59" s="135"/>
      <c r="BL59" s="158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</row>
    <row r="60" customFormat="false" ht="15.75" hidden="false" customHeight="true" outlineLevel="0" collapsed="false">
      <c r="A60" s="247" t="str">
        <f aca="false">Punkti!A26</f>
        <v>Returned</v>
      </c>
      <c r="B60" s="248"/>
      <c r="C60" s="184"/>
      <c r="D60" s="185"/>
      <c r="E60" s="185"/>
      <c r="F60" s="194"/>
      <c r="G60" s="192"/>
      <c r="H60" s="192"/>
      <c r="I60" s="194"/>
      <c r="J60" s="192"/>
      <c r="K60" s="192"/>
      <c r="L60" s="194"/>
      <c r="M60" s="192"/>
      <c r="N60" s="192"/>
      <c r="O60" s="194"/>
      <c r="P60" s="192"/>
      <c r="Q60" s="192"/>
      <c r="R60" s="187"/>
      <c r="S60" s="185"/>
      <c r="T60" s="185"/>
      <c r="U60" s="194"/>
      <c r="V60" s="192"/>
      <c r="W60" s="192"/>
      <c r="X60" s="193"/>
      <c r="Y60" s="160"/>
      <c r="Z60" s="160"/>
      <c r="AA60" s="236"/>
      <c r="AB60" s="237"/>
      <c r="AC60" s="237"/>
      <c r="AD60" s="236"/>
      <c r="AE60" s="237"/>
      <c r="AF60" s="237"/>
      <c r="AG60" s="236"/>
      <c r="AH60" s="237"/>
      <c r="AI60" s="237"/>
      <c r="AJ60" s="236"/>
      <c r="AK60" s="237"/>
      <c r="AL60" s="237"/>
      <c r="AM60" s="236"/>
      <c r="AN60" s="237"/>
      <c r="AO60" s="237"/>
      <c r="AP60" s="236"/>
      <c r="AQ60" s="237"/>
      <c r="AR60" s="237"/>
      <c r="AS60" s="236"/>
      <c r="AT60" s="237"/>
      <c r="AU60" s="237"/>
      <c r="AV60" s="236"/>
      <c r="AW60" s="237"/>
      <c r="AX60" s="237"/>
      <c r="AY60" s="155" t="n">
        <f aca="false">C60+F60+I60+L60+O60+R60+U60+X60+AA60+AD60+AG60+AJ60+AM60+AP60+AS60+AV60</f>
        <v>0</v>
      </c>
      <c r="AZ60" s="155" t="n">
        <f aca="false">AW60+AT60+AQ60+AN60+AK60+AH60+AE60+AB60+Y60+V60+S60+P60+M60+J60+G60+D60</f>
        <v>0</v>
      </c>
      <c r="BA60" s="156" t="n">
        <f aca="false">AX60+AU60+AR60+AO60+AL60+AI60+AF60+AC60+Z60+W60+T60+Q60+N60+K60+H60+E60</f>
        <v>0</v>
      </c>
      <c r="BB60" s="157" t="str">
        <f aca="false">X2</f>
        <v>Returned</v>
      </c>
      <c r="BC60" s="134" t="n">
        <f aca="false">B60</f>
        <v>0</v>
      </c>
      <c r="BD60" s="135"/>
      <c r="BE60" s="135"/>
      <c r="BF60" s="135"/>
      <c r="BG60" s="135"/>
      <c r="BH60" s="135"/>
      <c r="BI60" s="135"/>
      <c r="BJ60" s="135"/>
      <c r="BK60" s="135"/>
      <c r="BL60" s="158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</row>
    <row r="61" customFormat="false" ht="15.75" hidden="false" customHeight="true" outlineLevel="0" collapsed="false">
      <c r="A61" s="249" t="s">
        <v>50</v>
      </c>
      <c r="B61" s="159" t="s">
        <v>117</v>
      </c>
      <c r="C61" s="191" t="n">
        <v>2</v>
      </c>
      <c r="D61" s="192" t="n">
        <v>1</v>
      </c>
      <c r="E61" s="192" t="n">
        <v>0</v>
      </c>
      <c r="F61" s="194" t="n">
        <v>0</v>
      </c>
      <c r="G61" s="192" t="n">
        <v>3</v>
      </c>
      <c r="H61" s="192" t="n">
        <v>0</v>
      </c>
      <c r="I61" s="194"/>
      <c r="J61" s="192"/>
      <c r="K61" s="192"/>
      <c r="L61" s="194" t="n">
        <v>1</v>
      </c>
      <c r="M61" s="192" t="n">
        <v>2</v>
      </c>
      <c r="N61" s="192" t="n">
        <v>0</v>
      </c>
      <c r="O61" s="194" t="n">
        <v>1</v>
      </c>
      <c r="P61" s="192" t="n">
        <v>2</v>
      </c>
      <c r="Q61" s="192" t="n">
        <v>0</v>
      </c>
      <c r="R61" s="194"/>
      <c r="S61" s="192"/>
      <c r="T61" s="192"/>
      <c r="U61" s="194" t="n">
        <v>1</v>
      </c>
      <c r="V61" s="192" t="n">
        <v>2</v>
      </c>
      <c r="W61" s="192" t="n">
        <v>0</v>
      </c>
      <c r="X61" s="193"/>
      <c r="Y61" s="160"/>
      <c r="Z61" s="160"/>
      <c r="AA61" s="238"/>
      <c r="AB61" s="239"/>
      <c r="AC61" s="239"/>
      <c r="AD61" s="238"/>
      <c r="AE61" s="239"/>
      <c r="AF61" s="239"/>
      <c r="AG61" s="238"/>
      <c r="AH61" s="239"/>
      <c r="AI61" s="239"/>
      <c r="AJ61" s="238"/>
      <c r="AK61" s="239"/>
      <c r="AL61" s="239"/>
      <c r="AM61" s="238"/>
      <c r="AN61" s="239"/>
      <c r="AO61" s="239"/>
      <c r="AP61" s="238"/>
      <c r="AQ61" s="239"/>
      <c r="AR61" s="239"/>
      <c r="AS61" s="238"/>
      <c r="AT61" s="239"/>
      <c r="AU61" s="239"/>
      <c r="AV61" s="238"/>
      <c r="AW61" s="239"/>
      <c r="AX61" s="239"/>
      <c r="AY61" s="155" t="n">
        <f aca="false">C61+F61+I61+L61+O61+R61+U61+X61+AA61+AD61+AG61+AJ61+AM61+AP61+AS61+AV61</f>
        <v>5</v>
      </c>
      <c r="AZ61" s="155" t="n">
        <f aca="false">AW61+AT61+AQ61+AN61+AK61+AH61+AE61+AB61+Y61+V61+S61+P61+M61+J61+G61+D61</f>
        <v>10</v>
      </c>
      <c r="BA61" s="156" t="n">
        <f aca="false">AX61+AU61+AR61+AO61+AL61+AI61+AF61+AC61+Z61+W61+T61+Q61+N61+K61+H61+E61</f>
        <v>0</v>
      </c>
      <c r="BB61" s="157"/>
      <c r="BC61" s="134" t="str">
        <f aca="false">B61</f>
        <v>Maksims Aleksejevs</v>
      </c>
      <c r="BD61" s="135"/>
      <c r="BE61" s="135"/>
      <c r="BF61" s="135"/>
      <c r="BG61" s="135"/>
      <c r="BH61" s="135"/>
      <c r="BI61" s="135"/>
      <c r="BJ61" s="135"/>
      <c r="BK61" s="135"/>
      <c r="BL61" s="158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</row>
    <row r="62" customFormat="false" ht="15.75" hidden="false" customHeight="true" outlineLevel="0" collapsed="false">
      <c r="A62" s="247" t="s">
        <v>50</v>
      </c>
      <c r="B62" s="248"/>
      <c r="C62" s="191"/>
      <c r="D62" s="192"/>
      <c r="E62" s="192"/>
      <c r="F62" s="194"/>
      <c r="G62" s="192"/>
      <c r="H62" s="192"/>
      <c r="I62" s="194"/>
      <c r="J62" s="192"/>
      <c r="K62" s="192"/>
      <c r="L62" s="194"/>
      <c r="M62" s="192"/>
      <c r="N62" s="192"/>
      <c r="O62" s="194"/>
      <c r="P62" s="192"/>
      <c r="Q62" s="192"/>
      <c r="R62" s="194"/>
      <c r="S62" s="192"/>
      <c r="T62" s="192"/>
      <c r="U62" s="194"/>
      <c r="V62" s="192"/>
      <c r="W62" s="192"/>
      <c r="X62" s="193"/>
      <c r="Y62" s="160"/>
      <c r="Z62" s="160"/>
      <c r="AA62" s="240"/>
      <c r="AB62" s="241"/>
      <c r="AC62" s="241"/>
      <c r="AD62" s="240"/>
      <c r="AE62" s="241"/>
      <c r="AF62" s="241"/>
      <c r="AG62" s="240"/>
      <c r="AH62" s="241"/>
      <c r="AI62" s="241"/>
      <c r="AJ62" s="240"/>
      <c r="AK62" s="241"/>
      <c r="AL62" s="241"/>
      <c r="AM62" s="240"/>
      <c r="AN62" s="241"/>
      <c r="AO62" s="241"/>
      <c r="AP62" s="240"/>
      <c r="AQ62" s="241"/>
      <c r="AR62" s="241"/>
      <c r="AS62" s="240"/>
      <c r="AT62" s="241"/>
      <c r="AU62" s="241"/>
      <c r="AV62" s="240"/>
      <c r="AW62" s="241"/>
      <c r="AX62" s="241"/>
      <c r="AY62" s="155" t="n">
        <f aca="false">C62+F62+I62+L62+O62+R62+U62+X62+AA62+AD62+AG62+AJ62+AM62+AP62+AS62+AV62</f>
        <v>0</v>
      </c>
      <c r="AZ62" s="155" t="n">
        <f aca="false">AW62+AT62+AQ62+AN62+AK62+AH62+AE62+AB62+Y62+V62+S62+P62+M62+J62+G62+D62</f>
        <v>0</v>
      </c>
      <c r="BA62" s="156" t="n">
        <f aca="false">AX62+AU62+AR62+AO62+AL62+AI62+AF62+AC62+Z62+W62+T62+Q62+N62+K62+H62+E62</f>
        <v>0</v>
      </c>
      <c r="BB62" s="157"/>
      <c r="BC62" s="134" t="n">
        <f aca="false">B62</f>
        <v>0</v>
      </c>
      <c r="BD62" s="135"/>
      <c r="BE62" s="135"/>
      <c r="BF62" s="135"/>
      <c r="BG62" s="135"/>
      <c r="BH62" s="135"/>
      <c r="BI62" s="135"/>
      <c r="BJ62" s="135"/>
      <c r="BK62" s="135"/>
      <c r="BL62" s="158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</row>
    <row r="63" customFormat="false" ht="15.75" hidden="false" customHeight="true" outlineLevel="0" collapsed="false">
      <c r="A63" s="249" t="s">
        <v>50</v>
      </c>
      <c r="B63" s="166" t="s">
        <v>118</v>
      </c>
      <c r="C63" s="191" t="n">
        <v>1</v>
      </c>
      <c r="D63" s="192" t="n">
        <v>2</v>
      </c>
      <c r="E63" s="192" t="n">
        <v>0</v>
      </c>
      <c r="F63" s="194"/>
      <c r="G63" s="192"/>
      <c r="H63" s="192"/>
      <c r="I63" s="194" t="n">
        <v>2</v>
      </c>
      <c r="J63" s="192" t="n">
        <v>1</v>
      </c>
      <c r="K63" s="192" t="n">
        <v>0</v>
      </c>
      <c r="L63" s="194" t="n">
        <v>0</v>
      </c>
      <c r="M63" s="192" t="n">
        <v>3</v>
      </c>
      <c r="N63" s="192" t="n">
        <v>0</v>
      </c>
      <c r="O63" s="194" t="n">
        <v>3</v>
      </c>
      <c r="P63" s="192" t="n">
        <v>0</v>
      </c>
      <c r="Q63" s="192" t="n">
        <v>0</v>
      </c>
      <c r="R63" s="194" t="n">
        <v>1</v>
      </c>
      <c r="S63" s="192" t="n">
        <v>2</v>
      </c>
      <c r="T63" s="192" t="n">
        <v>0</v>
      </c>
      <c r="U63" s="194" t="n">
        <v>2</v>
      </c>
      <c r="V63" s="192" t="n">
        <v>1</v>
      </c>
      <c r="W63" s="192" t="n">
        <v>0</v>
      </c>
      <c r="X63" s="193"/>
      <c r="Y63" s="160"/>
      <c r="Z63" s="160"/>
      <c r="AA63" s="240"/>
      <c r="AB63" s="241"/>
      <c r="AC63" s="241"/>
      <c r="AD63" s="240"/>
      <c r="AE63" s="241"/>
      <c r="AF63" s="241"/>
      <c r="AG63" s="240"/>
      <c r="AH63" s="241"/>
      <c r="AI63" s="241"/>
      <c r="AJ63" s="240"/>
      <c r="AK63" s="241"/>
      <c r="AL63" s="241"/>
      <c r="AM63" s="240"/>
      <c r="AN63" s="241"/>
      <c r="AO63" s="241"/>
      <c r="AP63" s="240"/>
      <c r="AQ63" s="241"/>
      <c r="AR63" s="241"/>
      <c r="AS63" s="240"/>
      <c r="AT63" s="241"/>
      <c r="AU63" s="241"/>
      <c r="AV63" s="240"/>
      <c r="AW63" s="241"/>
      <c r="AX63" s="241"/>
      <c r="AY63" s="155" t="n">
        <f aca="false">C63+F63+I63+L63+O63+R63+U63+X63+AA63+AD63+AG63+AJ63+AM63+AP63+AS63+AV63</f>
        <v>9</v>
      </c>
      <c r="AZ63" s="155" t="n">
        <f aca="false">AW63+AT63+AQ63+AN63+AK63+AH63+AE63+AB63+Y63+V63+S63+P63+M63+J63+G63+D63</f>
        <v>9</v>
      </c>
      <c r="BA63" s="156" t="n">
        <f aca="false">AX63+AU63+AR63+AO63+AL63+AI63+AF63+AC63+Z63+W63+T63+Q63+N63+K63+H63+E63</f>
        <v>0</v>
      </c>
      <c r="BB63" s="157"/>
      <c r="BC63" s="134" t="str">
        <f aca="false">B63</f>
        <v>Aleksandrs Komars</v>
      </c>
      <c r="BD63" s="135"/>
      <c r="BE63" s="135"/>
      <c r="BF63" s="135"/>
      <c r="BG63" s="135"/>
      <c r="BH63" s="135"/>
      <c r="BI63" s="135"/>
      <c r="BJ63" s="135"/>
      <c r="BK63" s="135"/>
      <c r="BL63" s="158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</row>
    <row r="64" customFormat="false" ht="15.75" hidden="false" customHeight="true" outlineLevel="0" collapsed="false">
      <c r="A64" s="249" t="s">
        <v>50</v>
      </c>
      <c r="B64" s="159" t="s">
        <v>119</v>
      </c>
      <c r="C64" s="197" t="n">
        <v>0</v>
      </c>
      <c r="D64" s="198" t="n">
        <v>3</v>
      </c>
      <c r="E64" s="198" t="n">
        <v>0</v>
      </c>
      <c r="F64" s="194"/>
      <c r="G64" s="192"/>
      <c r="H64" s="192"/>
      <c r="I64" s="194" t="n">
        <v>1</v>
      </c>
      <c r="J64" s="192" t="n">
        <v>2</v>
      </c>
      <c r="K64" s="192" t="n">
        <v>0</v>
      </c>
      <c r="L64" s="194" t="n">
        <v>2</v>
      </c>
      <c r="M64" s="192" t="n">
        <v>1</v>
      </c>
      <c r="N64" s="192" t="n">
        <v>0</v>
      </c>
      <c r="O64" s="194" t="n">
        <v>1</v>
      </c>
      <c r="P64" s="192" t="n">
        <v>2</v>
      </c>
      <c r="Q64" s="192" t="n">
        <v>0</v>
      </c>
      <c r="R64" s="194" t="n">
        <v>1</v>
      </c>
      <c r="S64" s="192" t="n">
        <v>2</v>
      </c>
      <c r="T64" s="192" t="n">
        <v>0</v>
      </c>
      <c r="U64" s="194" t="n">
        <v>1</v>
      </c>
      <c r="V64" s="192" t="n">
        <v>2</v>
      </c>
      <c r="W64" s="192" t="n">
        <v>0</v>
      </c>
      <c r="X64" s="193"/>
      <c r="Y64" s="160"/>
      <c r="Z64" s="160"/>
      <c r="AA64" s="240"/>
      <c r="AB64" s="241"/>
      <c r="AC64" s="241"/>
      <c r="AD64" s="240"/>
      <c r="AE64" s="241"/>
      <c r="AF64" s="241"/>
      <c r="AG64" s="240"/>
      <c r="AH64" s="241"/>
      <c r="AI64" s="241"/>
      <c r="AJ64" s="240"/>
      <c r="AK64" s="241"/>
      <c r="AL64" s="241"/>
      <c r="AM64" s="240"/>
      <c r="AN64" s="241"/>
      <c r="AO64" s="241"/>
      <c r="AP64" s="240"/>
      <c r="AQ64" s="241"/>
      <c r="AR64" s="241"/>
      <c r="AS64" s="240"/>
      <c r="AT64" s="241"/>
      <c r="AU64" s="241"/>
      <c r="AV64" s="240"/>
      <c r="AW64" s="241"/>
      <c r="AX64" s="241"/>
      <c r="AY64" s="155" t="n">
        <f aca="false">C64+F64+I64+L64+O64+R64+U64+X64+AA64+AD64+AG64+AJ64+AM64+AP64+AS64+AV64</f>
        <v>6</v>
      </c>
      <c r="AZ64" s="155" t="n">
        <f aca="false">AW64+AT64+AQ64+AN64+AK64+AH64+AE64+AB64+Y64+V64+S64+P64+M64+J64+G64+D64</f>
        <v>12</v>
      </c>
      <c r="BA64" s="156" t="n">
        <f aca="false">AX64+AU64+AR64+AO64+AL64+AI64+AF64+AC64+Z64+W64+T64+Q64+N64+K64+H64+E64</f>
        <v>0</v>
      </c>
      <c r="BB64" s="157"/>
      <c r="BC64" s="134" t="str">
        <f aca="false">B64</f>
        <v>Aleksandrs Aleksejevs</v>
      </c>
      <c r="BD64" s="135"/>
      <c r="BE64" s="135"/>
      <c r="BF64" s="135"/>
      <c r="BG64" s="135"/>
      <c r="BH64" s="135"/>
      <c r="BI64" s="135"/>
      <c r="BJ64" s="135"/>
      <c r="BK64" s="135"/>
      <c r="BL64" s="158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</row>
    <row r="65" customFormat="false" ht="15.75" hidden="false" customHeight="true" outlineLevel="0" collapsed="false">
      <c r="A65" s="249" t="s">
        <v>50</v>
      </c>
      <c r="B65" s="159"/>
      <c r="C65" s="197"/>
      <c r="D65" s="198"/>
      <c r="E65" s="198"/>
      <c r="F65" s="194"/>
      <c r="G65" s="192"/>
      <c r="H65" s="192"/>
      <c r="I65" s="194"/>
      <c r="J65" s="192"/>
      <c r="K65" s="192"/>
      <c r="L65" s="194"/>
      <c r="M65" s="192"/>
      <c r="N65" s="192"/>
      <c r="O65" s="194"/>
      <c r="P65" s="192"/>
      <c r="Q65" s="192"/>
      <c r="R65" s="194"/>
      <c r="S65" s="192"/>
      <c r="T65" s="192"/>
      <c r="U65" s="194"/>
      <c r="V65" s="192"/>
      <c r="W65" s="192"/>
      <c r="X65" s="193"/>
      <c r="Y65" s="160"/>
      <c r="Z65" s="160"/>
      <c r="AA65" s="240"/>
      <c r="AB65" s="241"/>
      <c r="AC65" s="241"/>
      <c r="AD65" s="240"/>
      <c r="AE65" s="241"/>
      <c r="AF65" s="241"/>
      <c r="AG65" s="240"/>
      <c r="AH65" s="241"/>
      <c r="AI65" s="241"/>
      <c r="AJ65" s="240"/>
      <c r="AK65" s="241"/>
      <c r="AL65" s="241"/>
      <c r="AM65" s="240"/>
      <c r="AN65" s="241"/>
      <c r="AO65" s="241"/>
      <c r="AP65" s="240"/>
      <c r="AQ65" s="241"/>
      <c r="AR65" s="241"/>
      <c r="AS65" s="240"/>
      <c r="AT65" s="241"/>
      <c r="AU65" s="241"/>
      <c r="AV65" s="240"/>
      <c r="AW65" s="241"/>
      <c r="AX65" s="241"/>
      <c r="AY65" s="155" t="n">
        <f aca="false">C65+F65+I65+L65+O65+R65+U65+X65+AA65+AD65+AG65+AJ65+AM65+AP65+AS65+AV65</f>
        <v>0</v>
      </c>
      <c r="AZ65" s="155" t="n">
        <f aca="false">AW65+AT65+AQ65+AN65+AK65+AH65+AE65+AB65+Y65+V65+S65+P65+M65+J65+G65+D65</f>
        <v>0</v>
      </c>
      <c r="BA65" s="156" t="n">
        <f aca="false">AX65+AU65+AR65+AO65+AL65+AI65+AF65+AC65+Z65+W65+T65+Q65+N65+K65+H65+E65</f>
        <v>0</v>
      </c>
      <c r="BB65" s="157"/>
      <c r="BC65" s="134" t="n">
        <f aca="false">B65</f>
        <v>0</v>
      </c>
      <c r="BD65" s="135"/>
      <c r="BE65" s="135"/>
      <c r="BF65" s="135"/>
      <c r="BG65" s="135"/>
      <c r="BH65" s="135"/>
      <c r="BI65" s="135"/>
      <c r="BJ65" s="135"/>
      <c r="BK65" s="135"/>
      <c r="BL65" s="158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</row>
    <row r="66" customFormat="false" ht="15.75" hidden="false" customHeight="true" outlineLevel="0" collapsed="false">
      <c r="A66" s="250" t="s">
        <v>50</v>
      </c>
      <c r="B66" s="214"/>
      <c r="C66" s="204"/>
      <c r="D66" s="180"/>
      <c r="E66" s="180"/>
      <c r="F66" s="205"/>
      <c r="G66" s="206"/>
      <c r="H66" s="206"/>
      <c r="I66" s="205"/>
      <c r="J66" s="206"/>
      <c r="K66" s="206"/>
      <c r="L66" s="205"/>
      <c r="M66" s="206"/>
      <c r="N66" s="206"/>
      <c r="O66" s="205"/>
      <c r="P66" s="206"/>
      <c r="Q66" s="206"/>
      <c r="R66" s="205"/>
      <c r="S66" s="206"/>
      <c r="T66" s="206"/>
      <c r="U66" s="205"/>
      <c r="V66" s="206"/>
      <c r="W66" s="206"/>
      <c r="X66" s="215"/>
      <c r="Y66" s="216"/>
      <c r="Z66" s="216"/>
      <c r="AA66" s="242"/>
      <c r="AB66" s="243"/>
      <c r="AC66" s="243"/>
      <c r="AD66" s="242"/>
      <c r="AE66" s="243"/>
      <c r="AF66" s="243"/>
      <c r="AG66" s="242"/>
      <c r="AH66" s="243"/>
      <c r="AI66" s="243"/>
      <c r="AJ66" s="242"/>
      <c r="AK66" s="243"/>
      <c r="AL66" s="243"/>
      <c r="AM66" s="242"/>
      <c r="AN66" s="243"/>
      <c r="AO66" s="243"/>
      <c r="AP66" s="242"/>
      <c r="AQ66" s="243"/>
      <c r="AR66" s="243"/>
      <c r="AS66" s="242"/>
      <c r="AT66" s="243"/>
      <c r="AU66" s="243"/>
      <c r="AV66" s="242"/>
      <c r="AW66" s="243"/>
      <c r="AX66" s="243"/>
      <c r="AY66" s="155" t="n">
        <f aca="false">C66+F66+I66+L66+O66+R66+U66+X66+AA66+AD66+AG66+AJ66+AM66+AP66+AS66+AV66</f>
        <v>0</v>
      </c>
      <c r="AZ66" s="155" t="n">
        <f aca="false">AW66+AT66+AQ66+AN66+AK66+AH66+AE66+AB66+Y66+V66+S66+P66+M66+J66+G66+D66</f>
        <v>0</v>
      </c>
      <c r="BA66" s="156" t="n">
        <f aca="false">AX66+AU66+AR66+AO66+AL66+AI66+AF66+AC66+Z66+W66+T66+Q66+N66+K66+H66+E66</f>
        <v>0</v>
      </c>
      <c r="BB66" s="157"/>
      <c r="BC66" s="134" t="n">
        <f aca="false">B66</f>
        <v>0</v>
      </c>
      <c r="BD66" s="135"/>
      <c r="BE66" s="135"/>
      <c r="BF66" s="135"/>
      <c r="BG66" s="135"/>
      <c r="BH66" s="135"/>
      <c r="BI66" s="135"/>
      <c r="BJ66" s="135"/>
      <c r="BK66" s="135"/>
      <c r="BL66" s="158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</row>
    <row r="67" customFormat="false" ht="15.75" hidden="false" customHeight="true" outlineLevel="0" collapsed="false">
      <c r="A67" s="167" t="str">
        <f aca="false">Punkti!A29</f>
        <v>SIB</v>
      </c>
      <c r="B67" s="229"/>
      <c r="C67" s="251"/>
      <c r="D67" s="252"/>
      <c r="E67" s="252"/>
      <c r="F67" s="251"/>
      <c r="G67" s="252"/>
      <c r="H67" s="252"/>
      <c r="I67" s="251"/>
      <c r="J67" s="252"/>
      <c r="K67" s="252"/>
      <c r="L67" s="251"/>
      <c r="M67" s="252"/>
      <c r="N67" s="252"/>
      <c r="O67" s="251"/>
      <c r="P67" s="252"/>
      <c r="Q67" s="252"/>
      <c r="R67" s="251"/>
      <c r="S67" s="252"/>
      <c r="T67" s="252"/>
      <c r="U67" s="251"/>
      <c r="V67" s="252"/>
      <c r="W67" s="252"/>
      <c r="X67" s="251"/>
      <c r="Y67" s="252"/>
      <c r="Z67" s="252"/>
      <c r="AA67" s="253"/>
      <c r="AB67" s="254"/>
      <c r="AC67" s="254"/>
      <c r="AD67" s="255"/>
      <c r="AE67" s="256"/>
      <c r="AF67" s="256"/>
      <c r="AG67" s="255"/>
      <c r="AH67" s="256"/>
      <c r="AI67" s="256"/>
      <c r="AJ67" s="255"/>
      <c r="AK67" s="256"/>
      <c r="AL67" s="256"/>
      <c r="AM67" s="255"/>
      <c r="AN67" s="256"/>
      <c r="AO67" s="256"/>
      <c r="AP67" s="255"/>
      <c r="AQ67" s="256"/>
      <c r="AR67" s="256"/>
      <c r="AS67" s="255"/>
      <c r="AT67" s="256"/>
      <c r="AU67" s="256"/>
      <c r="AV67" s="255"/>
      <c r="AW67" s="256"/>
      <c r="AX67" s="256"/>
      <c r="AY67" s="155" t="n">
        <f aca="false">C67+F67+I67+L67+O67+R67+U67+X67+AA67+AD67+AG67+AJ67+AM67+AP67+AS67+AV67</f>
        <v>0</v>
      </c>
      <c r="AZ67" s="155" t="n">
        <f aca="false">AW67+AT67+AQ67+AN67+AK67+AH67+AE67+AB67+Y67+V67+S67+P67+M67+J67+G67+D67</f>
        <v>0</v>
      </c>
      <c r="BA67" s="156" t="n">
        <f aca="false">AX67+AU67+AR67+AO67+AL67+AI67+AF67+AC67+Z67+W67+T67+Q67+N67+K67+H67+E67</f>
        <v>0</v>
      </c>
      <c r="BB67" s="157" t="str">
        <f aca="false">AA2</f>
        <v>SIB</v>
      </c>
      <c r="BC67" s="134" t="n">
        <f aca="false">B67</f>
        <v>0</v>
      </c>
      <c r="BD67" s="135"/>
      <c r="BE67" s="135"/>
      <c r="BF67" s="135"/>
      <c r="BG67" s="135"/>
      <c r="BH67" s="135"/>
      <c r="BI67" s="135"/>
      <c r="BJ67" s="135"/>
      <c r="BK67" s="135"/>
      <c r="BL67" s="158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</row>
    <row r="68" customFormat="false" ht="15.75" hidden="false" customHeight="true" outlineLevel="0" collapsed="false">
      <c r="A68" s="147" t="s">
        <v>51</v>
      </c>
      <c r="B68" s="166" t="s">
        <v>120</v>
      </c>
      <c r="C68" s="257"/>
      <c r="D68" s="258"/>
      <c r="E68" s="258"/>
      <c r="F68" s="257"/>
      <c r="G68" s="258"/>
      <c r="H68" s="258"/>
      <c r="I68" s="257"/>
      <c r="J68" s="258"/>
      <c r="K68" s="258"/>
      <c r="L68" s="257"/>
      <c r="M68" s="258"/>
      <c r="N68" s="258"/>
      <c r="O68" s="257"/>
      <c r="P68" s="258"/>
      <c r="Q68" s="258"/>
      <c r="R68" s="257"/>
      <c r="S68" s="258"/>
      <c r="T68" s="258"/>
      <c r="U68" s="257"/>
      <c r="V68" s="258"/>
      <c r="W68" s="258"/>
      <c r="X68" s="257"/>
      <c r="Y68" s="258"/>
      <c r="Z68" s="258"/>
      <c r="AA68" s="253"/>
      <c r="AB68" s="254"/>
      <c r="AC68" s="254"/>
      <c r="AD68" s="259" t="n">
        <v>3</v>
      </c>
      <c r="AE68" s="260" t="n">
        <v>0</v>
      </c>
      <c r="AF68" s="260" t="n">
        <v>0</v>
      </c>
      <c r="AG68" s="259" t="n">
        <v>1</v>
      </c>
      <c r="AH68" s="260" t="n">
        <v>2</v>
      </c>
      <c r="AI68" s="260" t="n">
        <v>0</v>
      </c>
      <c r="AJ68" s="259" t="n">
        <v>3</v>
      </c>
      <c r="AK68" s="260" t="n">
        <v>0</v>
      </c>
      <c r="AL68" s="260" t="n">
        <v>0</v>
      </c>
      <c r="AM68" s="259" t="n">
        <v>2</v>
      </c>
      <c r="AN68" s="260" t="n">
        <v>1</v>
      </c>
      <c r="AO68" s="260" t="n">
        <v>0</v>
      </c>
      <c r="AP68" s="259" t="n">
        <v>3</v>
      </c>
      <c r="AQ68" s="260" t="n">
        <v>0</v>
      </c>
      <c r="AR68" s="260" t="n">
        <v>0</v>
      </c>
      <c r="AS68" s="259" t="n">
        <v>0</v>
      </c>
      <c r="AT68" s="260" t="n">
        <v>3</v>
      </c>
      <c r="AU68" s="260" t="n">
        <v>0</v>
      </c>
      <c r="AV68" s="259" t="n">
        <v>3</v>
      </c>
      <c r="AW68" s="260" t="n">
        <v>0</v>
      </c>
      <c r="AX68" s="260" t="n">
        <v>0</v>
      </c>
      <c r="AY68" s="155" t="n">
        <f aca="false">C68+F68+I68+L68+O68+R68+U68+X68+AA68+AD68+AG68+AJ68+AM68+AP68+AS68+AV68</f>
        <v>15</v>
      </c>
      <c r="AZ68" s="155" t="n">
        <f aca="false">AW68+AT68+AQ68+AN68+AK68+AH68+AE68+AB68+Y68+V68+S68+P68+M68+J68+G68+D68</f>
        <v>6</v>
      </c>
      <c r="BA68" s="156" t="n">
        <f aca="false">AX68+AU68+AR68+AO68+AL68+AI68+AF68+AC68+Z68+W68+T68+Q68+N68+K68+H68+E68</f>
        <v>0</v>
      </c>
      <c r="BB68" s="157"/>
      <c r="BC68" s="134" t="str">
        <f aca="false">B68</f>
        <v>Artūrs Kaļinins</v>
      </c>
      <c r="BD68" s="135"/>
      <c r="BE68" s="135"/>
      <c r="BF68" s="135"/>
      <c r="BG68" s="135"/>
      <c r="BH68" s="135"/>
      <c r="BI68" s="135"/>
      <c r="BJ68" s="135"/>
      <c r="BK68" s="135"/>
      <c r="BL68" s="158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</row>
    <row r="69" customFormat="false" ht="15.75" hidden="false" customHeight="true" outlineLevel="0" collapsed="false">
      <c r="A69" s="147" t="s">
        <v>51</v>
      </c>
      <c r="B69" s="166" t="s">
        <v>121</v>
      </c>
      <c r="C69" s="257"/>
      <c r="D69" s="258"/>
      <c r="E69" s="258"/>
      <c r="F69" s="257"/>
      <c r="G69" s="258"/>
      <c r="H69" s="258"/>
      <c r="I69" s="257"/>
      <c r="J69" s="258"/>
      <c r="K69" s="258"/>
      <c r="L69" s="257"/>
      <c r="M69" s="258"/>
      <c r="N69" s="258"/>
      <c r="O69" s="257"/>
      <c r="P69" s="258"/>
      <c r="Q69" s="258"/>
      <c r="R69" s="257"/>
      <c r="S69" s="258"/>
      <c r="T69" s="258"/>
      <c r="U69" s="257"/>
      <c r="V69" s="258"/>
      <c r="W69" s="258"/>
      <c r="X69" s="257"/>
      <c r="Y69" s="258"/>
      <c r="Z69" s="258"/>
      <c r="AA69" s="253"/>
      <c r="AB69" s="254"/>
      <c r="AC69" s="254"/>
      <c r="AD69" s="261" t="n">
        <v>1</v>
      </c>
      <c r="AE69" s="262" t="n">
        <v>1</v>
      </c>
      <c r="AF69" s="262" t="n">
        <v>1</v>
      </c>
      <c r="AG69" s="261" t="n">
        <v>3</v>
      </c>
      <c r="AH69" s="262" t="n">
        <v>0</v>
      </c>
      <c r="AI69" s="262" t="n">
        <v>0</v>
      </c>
      <c r="AJ69" s="261" t="n">
        <v>3</v>
      </c>
      <c r="AK69" s="262" t="n">
        <v>0</v>
      </c>
      <c r="AL69" s="262" t="n">
        <v>0</v>
      </c>
      <c r="AM69" s="261" t="n">
        <v>1</v>
      </c>
      <c r="AN69" s="262" t="n">
        <v>2</v>
      </c>
      <c r="AO69" s="262" t="n">
        <v>0</v>
      </c>
      <c r="AP69" s="261" t="n">
        <v>1</v>
      </c>
      <c r="AQ69" s="262" t="n">
        <v>2</v>
      </c>
      <c r="AR69" s="262" t="n">
        <v>0</v>
      </c>
      <c r="AS69" s="261" t="n">
        <v>0</v>
      </c>
      <c r="AT69" s="262" t="n">
        <v>3</v>
      </c>
      <c r="AU69" s="262" t="n">
        <v>0</v>
      </c>
      <c r="AV69" s="261" t="n">
        <v>2</v>
      </c>
      <c r="AW69" s="262" t="n">
        <v>1</v>
      </c>
      <c r="AX69" s="262" t="n">
        <v>0</v>
      </c>
      <c r="AY69" s="155" t="n">
        <f aca="false">C69+F69+I69+L69+O69+R69+U69+X69+AA69+AD69+AG69+AJ69+AM69+AP69+AS69+AV69</f>
        <v>11</v>
      </c>
      <c r="AZ69" s="155" t="n">
        <f aca="false">AW69+AT69+AQ69+AN69+AK69+AH69+AE69+AB69+Y69+V69+S69+P69+M69+J69+G69+D69</f>
        <v>9</v>
      </c>
      <c r="BA69" s="156" t="n">
        <f aca="false">AX69+AU69+AR69+AO69+AL69+AI69+AF69+AC69+Z69+W69+T69+Q69+N69+K69+H69+E69</f>
        <v>1</v>
      </c>
      <c r="BB69" s="157"/>
      <c r="BC69" s="134" t="str">
        <f aca="false">B69</f>
        <v>Nauris Zīds</v>
      </c>
      <c r="BD69" s="135"/>
      <c r="BE69" s="135"/>
      <c r="BF69" s="135"/>
      <c r="BG69" s="135"/>
      <c r="BH69" s="135"/>
      <c r="BI69" s="135"/>
      <c r="BJ69" s="135"/>
      <c r="BK69" s="135"/>
      <c r="BL69" s="158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</row>
    <row r="70" customFormat="false" ht="15.75" hidden="false" customHeight="true" outlineLevel="0" collapsed="false">
      <c r="A70" s="263" t="s">
        <v>51</v>
      </c>
      <c r="B70" s="264"/>
      <c r="C70" s="257"/>
      <c r="D70" s="258"/>
      <c r="E70" s="258"/>
      <c r="F70" s="257"/>
      <c r="G70" s="258"/>
      <c r="H70" s="258"/>
      <c r="I70" s="257"/>
      <c r="J70" s="258"/>
      <c r="K70" s="258"/>
      <c r="L70" s="257"/>
      <c r="M70" s="258"/>
      <c r="N70" s="258"/>
      <c r="O70" s="257"/>
      <c r="P70" s="258"/>
      <c r="Q70" s="258"/>
      <c r="R70" s="257"/>
      <c r="S70" s="258"/>
      <c r="T70" s="258"/>
      <c r="U70" s="257"/>
      <c r="V70" s="258"/>
      <c r="W70" s="258"/>
      <c r="X70" s="257"/>
      <c r="Y70" s="258"/>
      <c r="Z70" s="258"/>
      <c r="AA70" s="253"/>
      <c r="AB70" s="254"/>
      <c r="AC70" s="254"/>
      <c r="AD70" s="261"/>
      <c r="AE70" s="262"/>
      <c r="AF70" s="262"/>
      <c r="AG70" s="261"/>
      <c r="AH70" s="262"/>
      <c r="AI70" s="262"/>
      <c r="AJ70" s="261"/>
      <c r="AK70" s="262"/>
      <c r="AL70" s="262"/>
      <c r="AM70" s="261"/>
      <c r="AN70" s="262"/>
      <c r="AO70" s="262"/>
      <c r="AP70" s="261"/>
      <c r="AQ70" s="262"/>
      <c r="AR70" s="262"/>
      <c r="AS70" s="261"/>
      <c r="AT70" s="262"/>
      <c r="AU70" s="262"/>
      <c r="AV70" s="261"/>
      <c r="AW70" s="262"/>
      <c r="AX70" s="262"/>
      <c r="AY70" s="155" t="n">
        <f aca="false">C70+F70+I70+L70+O70+R70+U70+X70+AA70+AD70+AG70+AJ70+AM70+AP70+AS70+AV70</f>
        <v>0</v>
      </c>
      <c r="AZ70" s="155" t="n">
        <f aca="false">AW70+AT70+AQ70+AN70+AK70+AH70+AE70+AB70+Y70+V70+S70+P70+M70+J70+G70+D70</f>
        <v>0</v>
      </c>
      <c r="BA70" s="156" t="n">
        <f aca="false">AX70+AU70+AR70+AO70+AL70+AI70+AF70+AC70+Z70+W70+T70+Q70+N70+K70+H70+E70</f>
        <v>0</v>
      </c>
      <c r="BB70" s="157"/>
      <c r="BC70" s="134" t="n">
        <f aca="false">B70</f>
        <v>0</v>
      </c>
      <c r="BD70" s="135"/>
      <c r="BE70" s="135"/>
      <c r="BF70" s="135"/>
      <c r="BG70" s="135"/>
      <c r="BH70" s="135"/>
      <c r="BI70" s="135"/>
      <c r="BJ70" s="135"/>
      <c r="BK70" s="135"/>
      <c r="BL70" s="158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</row>
    <row r="71" customFormat="false" ht="15.75" hidden="false" customHeight="true" outlineLevel="0" collapsed="false">
      <c r="A71" s="147" t="s">
        <v>51</v>
      </c>
      <c r="B71" s="166" t="s">
        <v>122</v>
      </c>
      <c r="C71" s="265"/>
      <c r="D71" s="266"/>
      <c r="E71" s="266"/>
      <c r="F71" s="265"/>
      <c r="G71" s="266"/>
      <c r="H71" s="266"/>
      <c r="I71" s="265"/>
      <c r="J71" s="266"/>
      <c r="K71" s="266"/>
      <c r="L71" s="265"/>
      <c r="M71" s="266"/>
      <c r="N71" s="266"/>
      <c r="O71" s="265"/>
      <c r="P71" s="266"/>
      <c r="Q71" s="266"/>
      <c r="R71" s="265"/>
      <c r="S71" s="266"/>
      <c r="T71" s="266"/>
      <c r="U71" s="265"/>
      <c r="V71" s="266"/>
      <c r="W71" s="266"/>
      <c r="X71" s="265"/>
      <c r="Y71" s="266"/>
      <c r="Z71" s="266"/>
      <c r="AA71" s="253"/>
      <c r="AB71" s="254"/>
      <c r="AC71" s="254"/>
      <c r="AD71" s="261" t="n">
        <v>0</v>
      </c>
      <c r="AE71" s="262" t="n">
        <v>3</v>
      </c>
      <c r="AF71" s="262" t="n">
        <v>0</v>
      </c>
      <c r="AG71" s="261" t="n">
        <v>3</v>
      </c>
      <c r="AH71" s="262" t="n">
        <v>0</v>
      </c>
      <c r="AI71" s="262" t="n">
        <v>0</v>
      </c>
      <c r="AJ71" s="261" t="n">
        <v>3</v>
      </c>
      <c r="AK71" s="262" t="n">
        <v>0</v>
      </c>
      <c r="AL71" s="262" t="n">
        <v>0</v>
      </c>
      <c r="AM71" s="261" t="n">
        <v>0</v>
      </c>
      <c r="AN71" s="262" t="n">
        <v>3</v>
      </c>
      <c r="AO71" s="262" t="n">
        <v>0</v>
      </c>
      <c r="AP71" s="261"/>
      <c r="AQ71" s="262"/>
      <c r="AR71" s="262"/>
      <c r="AS71" s="261" t="n">
        <v>2</v>
      </c>
      <c r="AT71" s="262" t="n">
        <v>1</v>
      </c>
      <c r="AU71" s="262" t="n">
        <v>0</v>
      </c>
      <c r="AV71" s="261" t="n">
        <v>2</v>
      </c>
      <c r="AW71" s="262" t="n">
        <v>1</v>
      </c>
      <c r="AX71" s="262" t="n">
        <v>0</v>
      </c>
      <c r="AY71" s="155" t="n">
        <f aca="false">C71+F71+I71+L71+O71+R71+U71+X71+AA71+AD71+AG71+AJ71+AM71+AP71+AS71+AV71</f>
        <v>10</v>
      </c>
      <c r="AZ71" s="155" t="n">
        <f aca="false">AW71+AT71+AQ71+AN71+AK71+AH71+AE71+AB71+Y71+V71+S71+P71+M71+J71+G71+D71</f>
        <v>8</v>
      </c>
      <c r="BA71" s="156" t="n">
        <f aca="false">AX71+AU71+AR71+AO71+AL71+AI71+AF71+AC71+Z71+W71+T71+Q71+N71+K71+H71+E71</f>
        <v>0</v>
      </c>
      <c r="BB71" s="157"/>
      <c r="BC71" s="134" t="str">
        <f aca="false">B71</f>
        <v>Normunds Bundzenieks</v>
      </c>
      <c r="BD71" s="135"/>
      <c r="BE71" s="135"/>
      <c r="BF71" s="135"/>
      <c r="BG71" s="135"/>
      <c r="BH71" s="135"/>
      <c r="BI71" s="135"/>
      <c r="BJ71" s="135"/>
      <c r="BK71" s="135"/>
      <c r="BL71" s="158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</row>
    <row r="72" customFormat="false" ht="15.75" hidden="false" customHeight="true" outlineLevel="0" collapsed="false">
      <c r="A72" s="147" t="s">
        <v>51</v>
      </c>
      <c r="B72" s="166"/>
      <c r="C72" s="265"/>
      <c r="D72" s="266"/>
      <c r="E72" s="266"/>
      <c r="F72" s="265"/>
      <c r="G72" s="266"/>
      <c r="H72" s="266"/>
      <c r="I72" s="265"/>
      <c r="J72" s="266"/>
      <c r="K72" s="266"/>
      <c r="L72" s="265"/>
      <c r="M72" s="266"/>
      <c r="N72" s="266"/>
      <c r="O72" s="265"/>
      <c r="P72" s="266"/>
      <c r="Q72" s="266"/>
      <c r="R72" s="265"/>
      <c r="S72" s="266"/>
      <c r="T72" s="266"/>
      <c r="U72" s="265"/>
      <c r="V72" s="266"/>
      <c r="W72" s="266"/>
      <c r="X72" s="265"/>
      <c r="Y72" s="266"/>
      <c r="Z72" s="266"/>
      <c r="AA72" s="253"/>
      <c r="AB72" s="254"/>
      <c r="AC72" s="254"/>
      <c r="AD72" s="261"/>
      <c r="AE72" s="262"/>
      <c r="AF72" s="262"/>
      <c r="AG72" s="261"/>
      <c r="AH72" s="262"/>
      <c r="AI72" s="262"/>
      <c r="AJ72" s="261"/>
      <c r="AK72" s="262"/>
      <c r="AL72" s="262"/>
      <c r="AM72" s="261"/>
      <c r="AN72" s="262"/>
      <c r="AO72" s="262"/>
      <c r="AP72" s="261"/>
      <c r="AQ72" s="262"/>
      <c r="AR72" s="262"/>
      <c r="AS72" s="261"/>
      <c r="AT72" s="262"/>
      <c r="AU72" s="262"/>
      <c r="AV72" s="261"/>
      <c r="AW72" s="262"/>
      <c r="AX72" s="262"/>
      <c r="AY72" s="155" t="n">
        <f aca="false">C72+F72+I72+L72+O72+R72+U72+X72+AA72+AD72+AG72+AJ72+AM72+AP72+AS72+AV72</f>
        <v>0</v>
      </c>
      <c r="AZ72" s="155" t="n">
        <f aca="false">AW72+AT72+AQ72+AN72+AK72+AH72+AE72+AB72+Y72+V72+S72+P72+M72+J72+G72+D72</f>
        <v>0</v>
      </c>
      <c r="BA72" s="156" t="n">
        <f aca="false">AX72+AU72+AR72+AO72+AL72+AI72+AF72+AC72+Z72+W72+T72+Q72+N72+K72+H72+E72</f>
        <v>0</v>
      </c>
      <c r="BB72" s="157"/>
      <c r="BC72" s="134" t="n">
        <f aca="false">B72</f>
        <v>0</v>
      </c>
      <c r="BD72" s="135"/>
      <c r="BE72" s="135"/>
      <c r="BF72" s="135"/>
      <c r="BG72" s="135"/>
      <c r="BH72" s="135"/>
      <c r="BI72" s="135"/>
      <c r="BJ72" s="135"/>
      <c r="BK72" s="135"/>
      <c r="BL72" s="158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</row>
    <row r="73" customFormat="false" ht="15.75" hidden="false" customHeight="true" outlineLevel="0" collapsed="false">
      <c r="A73" s="147" t="s">
        <v>51</v>
      </c>
      <c r="B73" s="173"/>
      <c r="C73" s="181"/>
      <c r="D73" s="182"/>
      <c r="E73" s="182"/>
      <c r="F73" s="181"/>
      <c r="G73" s="182"/>
      <c r="H73" s="182"/>
      <c r="I73" s="181"/>
      <c r="J73" s="182"/>
      <c r="K73" s="182"/>
      <c r="L73" s="181"/>
      <c r="M73" s="182"/>
      <c r="N73" s="182"/>
      <c r="O73" s="181"/>
      <c r="P73" s="182"/>
      <c r="Q73" s="182"/>
      <c r="R73" s="181"/>
      <c r="S73" s="182"/>
      <c r="T73" s="182"/>
      <c r="U73" s="181"/>
      <c r="V73" s="182"/>
      <c r="W73" s="182"/>
      <c r="X73" s="181"/>
      <c r="Y73" s="182"/>
      <c r="Z73" s="182"/>
      <c r="AA73" s="267"/>
      <c r="AB73" s="268"/>
      <c r="AC73" s="268"/>
      <c r="AD73" s="269"/>
      <c r="AE73" s="270"/>
      <c r="AF73" s="270"/>
      <c r="AG73" s="269"/>
      <c r="AH73" s="270"/>
      <c r="AI73" s="270"/>
      <c r="AJ73" s="269"/>
      <c r="AK73" s="270"/>
      <c r="AL73" s="270"/>
      <c r="AM73" s="269"/>
      <c r="AN73" s="270"/>
      <c r="AO73" s="270"/>
      <c r="AP73" s="269"/>
      <c r="AQ73" s="270"/>
      <c r="AR73" s="270"/>
      <c r="AS73" s="269"/>
      <c r="AT73" s="270"/>
      <c r="AU73" s="270"/>
      <c r="AV73" s="269"/>
      <c r="AW73" s="270"/>
      <c r="AX73" s="270"/>
      <c r="AY73" s="155" t="n">
        <f aca="false">C73+F73+I73+L73+O73+R73+U73+X73+AA73+AD73+AG73+AJ73+AM73+AP73+AS73+AV73</f>
        <v>0</v>
      </c>
      <c r="AZ73" s="155" t="n">
        <f aca="false">AW73+AT73+AQ73+AN73+AK73+AH73+AE73+AB73+Y73+V73+S73+P73+M73+J73+G73+D73</f>
        <v>0</v>
      </c>
      <c r="BA73" s="156" t="n">
        <f aca="false">AX73+AU73+AR73+AO73+AL73+AI73+AF73+AC73+Z73+W73+T73+Q73+N73+K73+H73+E73</f>
        <v>0</v>
      </c>
      <c r="BB73" s="157"/>
      <c r="BC73" s="134" t="n">
        <f aca="false">B73</f>
        <v>0</v>
      </c>
      <c r="BD73" s="135"/>
      <c r="BE73" s="135"/>
      <c r="BF73" s="135"/>
      <c r="BG73" s="135"/>
      <c r="BH73" s="135"/>
      <c r="BI73" s="135"/>
      <c r="BJ73" s="135"/>
      <c r="BK73" s="135"/>
      <c r="BL73" s="158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</row>
    <row r="74" customFormat="false" ht="15.75" hidden="false" customHeight="true" outlineLevel="0" collapsed="false">
      <c r="A74" s="228" t="str">
        <f aca="false">Punkti!A32</f>
        <v>CAPAROL</v>
      </c>
      <c r="B74" s="229" t="s">
        <v>123</v>
      </c>
      <c r="C74" s="251"/>
      <c r="D74" s="252"/>
      <c r="E74" s="252"/>
      <c r="F74" s="251"/>
      <c r="G74" s="252"/>
      <c r="H74" s="252"/>
      <c r="I74" s="251"/>
      <c r="J74" s="252"/>
      <c r="K74" s="252"/>
      <c r="L74" s="251"/>
      <c r="M74" s="252"/>
      <c r="N74" s="252"/>
      <c r="O74" s="251"/>
      <c r="P74" s="252"/>
      <c r="Q74" s="252"/>
      <c r="R74" s="251"/>
      <c r="S74" s="252"/>
      <c r="T74" s="252"/>
      <c r="U74" s="251"/>
      <c r="V74" s="252"/>
      <c r="W74" s="252"/>
      <c r="X74" s="251"/>
      <c r="Y74" s="252"/>
      <c r="Z74" s="252"/>
      <c r="AA74" s="255" t="n">
        <v>3</v>
      </c>
      <c r="AB74" s="256" t="n">
        <v>0</v>
      </c>
      <c r="AC74" s="256" t="n">
        <v>0</v>
      </c>
      <c r="AD74" s="253"/>
      <c r="AE74" s="254"/>
      <c r="AF74" s="254"/>
      <c r="AG74" s="255" t="n">
        <v>1</v>
      </c>
      <c r="AH74" s="256" t="n">
        <v>2</v>
      </c>
      <c r="AI74" s="256" t="n">
        <v>0</v>
      </c>
      <c r="AJ74" s="255" t="n">
        <v>3</v>
      </c>
      <c r="AK74" s="256" t="n">
        <v>0</v>
      </c>
      <c r="AL74" s="256" t="n">
        <v>0</v>
      </c>
      <c r="AM74" s="255" t="n">
        <v>1</v>
      </c>
      <c r="AN74" s="256" t="n">
        <v>2</v>
      </c>
      <c r="AO74" s="256" t="n">
        <v>0</v>
      </c>
      <c r="AP74" s="255" t="n">
        <v>2</v>
      </c>
      <c r="AQ74" s="256" t="n">
        <v>1</v>
      </c>
      <c r="AR74" s="256" t="n">
        <v>0</v>
      </c>
      <c r="AS74" s="255" t="n">
        <v>1</v>
      </c>
      <c r="AT74" s="256" t="n">
        <v>2</v>
      </c>
      <c r="AU74" s="256" t="n">
        <v>0</v>
      </c>
      <c r="AV74" s="255" t="n">
        <v>1</v>
      </c>
      <c r="AW74" s="256" t="n">
        <v>2</v>
      </c>
      <c r="AX74" s="256" t="n">
        <v>0</v>
      </c>
      <c r="AY74" s="155" t="n">
        <f aca="false">C74+F74+I74+L74+O74+R74+U74+X74+AA74+AD74+AG74+AJ74+AM74+AP74+AS74+AV74</f>
        <v>12</v>
      </c>
      <c r="AZ74" s="155" t="n">
        <f aca="false">AW74+AT74+AQ74+AN74+AK74+AH74+AE74+AB74+Y74+V74+S74+P74+M74+J74+G74+D74</f>
        <v>9</v>
      </c>
      <c r="BA74" s="156" t="n">
        <f aca="false">AX74+AU74+AR74+AO74+AL74+AI74+AF74+AC74+Z74+W74+T74+Q74+N74+K74+H74+E74</f>
        <v>0</v>
      </c>
      <c r="BB74" s="157" t="str">
        <f aca="false">AD2</f>
        <v>CAPAROL</v>
      </c>
      <c r="BC74" s="134" t="str">
        <f aca="false">B74</f>
        <v>Svetlana Jemeļjanova</v>
      </c>
      <c r="BD74" s="135"/>
      <c r="BE74" s="135"/>
      <c r="BF74" s="135"/>
      <c r="BG74" s="135"/>
      <c r="BH74" s="135"/>
      <c r="BI74" s="135"/>
      <c r="BJ74" s="135"/>
      <c r="BK74" s="135"/>
      <c r="BL74" s="158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</row>
    <row r="75" customFormat="false" ht="15.75" hidden="false" customHeight="true" outlineLevel="0" collapsed="false">
      <c r="A75" s="147" t="s">
        <v>52</v>
      </c>
      <c r="B75" s="159" t="s">
        <v>124</v>
      </c>
      <c r="C75" s="257"/>
      <c r="D75" s="258"/>
      <c r="E75" s="258"/>
      <c r="F75" s="257"/>
      <c r="G75" s="258"/>
      <c r="H75" s="258"/>
      <c r="I75" s="257"/>
      <c r="J75" s="258"/>
      <c r="K75" s="258"/>
      <c r="L75" s="257"/>
      <c r="M75" s="258"/>
      <c r="N75" s="258"/>
      <c r="O75" s="257"/>
      <c r="P75" s="258"/>
      <c r="Q75" s="258"/>
      <c r="R75" s="257"/>
      <c r="S75" s="258"/>
      <c r="T75" s="258"/>
      <c r="U75" s="257"/>
      <c r="V75" s="258"/>
      <c r="W75" s="258"/>
      <c r="X75" s="257"/>
      <c r="Y75" s="258"/>
      <c r="Z75" s="258"/>
      <c r="AA75" s="259" t="n">
        <v>1</v>
      </c>
      <c r="AB75" s="260" t="n">
        <v>1</v>
      </c>
      <c r="AC75" s="260" t="n">
        <v>1</v>
      </c>
      <c r="AD75" s="253"/>
      <c r="AE75" s="254"/>
      <c r="AF75" s="254"/>
      <c r="AG75" s="259" t="n">
        <v>1</v>
      </c>
      <c r="AH75" s="260" t="n">
        <v>2</v>
      </c>
      <c r="AI75" s="260" t="n">
        <v>0</v>
      </c>
      <c r="AJ75" s="259"/>
      <c r="AK75" s="260"/>
      <c r="AL75" s="260"/>
      <c r="AM75" s="259" t="n">
        <v>2</v>
      </c>
      <c r="AN75" s="260" t="n">
        <v>1</v>
      </c>
      <c r="AO75" s="260" t="n">
        <v>0</v>
      </c>
      <c r="AP75" s="259" t="n">
        <v>2</v>
      </c>
      <c r="AQ75" s="260" t="n">
        <v>1</v>
      </c>
      <c r="AR75" s="260" t="n">
        <v>0</v>
      </c>
      <c r="AS75" s="259" t="n">
        <v>0</v>
      </c>
      <c r="AT75" s="260" t="n">
        <v>3</v>
      </c>
      <c r="AU75" s="260" t="n">
        <v>0</v>
      </c>
      <c r="AV75" s="259" t="n">
        <v>1</v>
      </c>
      <c r="AW75" s="260" t="n">
        <v>2</v>
      </c>
      <c r="AX75" s="260" t="n">
        <v>0</v>
      </c>
      <c r="AY75" s="155" t="n">
        <f aca="false">C75+F75+I75+L75+O75+R75+U75+X75+AA75+AD75+AG75+AJ75+AM75+AP75+AS75+AV75</f>
        <v>7</v>
      </c>
      <c r="AZ75" s="155" t="n">
        <f aca="false">AW75+AT75+AQ75+AN75+AK75+AH75+AE75+AB75+Y75+V75+S75+P75+M75+J75+G75+D75</f>
        <v>10</v>
      </c>
      <c r="BA75" s="156" t="n">
        <f aca="false">AX75+AU75+AR75+AO75+AL75+AI75+AF75+AC75+Z75+W75+T75+Q75+N75+K75+H75+E75</f>
        <v>1</v>
      </c>
      <c r="BB75" s="157"/>
      <c r="BC75" s="134" t="str">
        <f aca="false">B75</f>
        <v>Andris Karkliņš</v>
      </c>
      <c r="BD75" s="135"/>
      <c r="BE75" s="135"/>
      <c r="BF75" s="135"/>
      <c r="BG75" s="135"/>
      <c r="BH75" s="135"/>
      <c r="BI75" s="135"/>
      <c r="BJ75" s="135"/>
      <c r="BK75" s="135"/>
      <c r="BL75" s="158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</row>
    <row r="76" customFormat="false" ht="15.75" hidden="false" customHeight="true" outlineLevel="0" collapsed="false">
      <c r="A76" s="263" t="s">
        <v>52</v>
      </c>
      <c r="B76" s="245" t="s">
        <v>125</v>
      </c>
      <c r="C76" s="257"/>
      <c r="D76" s="258"/>
      <c r="E76" s="258"/>
      <c r="F76" s="257"/>
      <c r="G76" s="258"/>
      <c r="H76" s="258"/>
      <c r="I76" s="257"/>
      <c r="J76" s="258"/>
      <c r="K76" s="258"/>
      <c r="L76" s="257"/>
      <c r="M76" s="258"/>
      <c r="N76" s="258"/>
      <c r="O76" s="257"/>
      <c r="P76" s="258"/>
      <c r="Q76" s="258"/>
      <c r="R76" s="257"/>
      <c r="S76" s="258"/>
      <c r="T76" s="258"/>
      <c r="U76" s="257"/>
      <c r="V76" s="258"/>
      <c r="W76" s="258"/>
      <c r="X76" s="257"/>
      <c r="Y76" s="258"/>
      <c r="Z76" s="258"/>
      <c r="AA76" s="261"/>
      <c r="AB76" s="262"/>
      <c r="AC76" s="262"/>
      <c r="AD76" s="253"/>
      <c r="AE76" s="254"/>
      <c r="AF76" s="254"/>
      <c r="AG76" s="261"/>
      <c r="AH76" s="262"/>
      <c r="AI76" s="262"/>
      <c r="AJ76" s="261"/>
      <c r="AK76" s="262"/>
      <c r="AL76" s="262"/>
      <c r="AM76" s="261"/>
      <c r="AN76" s="262"/>
      <c r="AO76" s="262"/>
      <c r="AP76" s="261"/>
      <c r="AQ76" s="262"/>
      <c r="AR76" s="262"/>
      <c r="AS76" s="261"/>
      <c r="AT76" s="262"/>
      <c r="AU76" s="262"/>
      <c r="AV76" s="261"/>
      <c r="AW76" s="262"/>
      <c r="AX76" s="262"/>
      <c r="AY76" s="155" t="n">
        <f aca="false">C76+F76+I76+L76+O76+R76+U76+X76+AA76+AD76+AG76+AJ76+AM76+AP76+AS76+AV76</f>
        <v>0</v>
      </c>
      <c r="AZ76" s="155" t="n">
        <f aca="false">AW76+AT76+AQ76+AN76+AK76+AH76+AE76+AB76+Y76+V76+S76+P76+M76+J76+G76+D76</f>
        <v>0</v>
      </c>
      <c r="BA76" s="156" t="n">
        <f aca="false">AX76+AU76+AR76+AO76+AL76+AI76+AF76+AC76+Z76+W76+T76+Q76+N76+K76+H76+E76</f>
        <v>0</v>
      </c>
      <c r="BB76" s="157"/>
      <c r="BC76" s="134" t="str">
        <f aca="false">B76</f>
        <v>Tomass Ozols</v>
      </c>
      <c r="BD76" s="135"/>
      <c r="BE76" s="135"/>
      <c r="BF76" s="135"/>
      <c r="BG76" s="135"/>
      <c r="BH76" s="135"/>
      <c r="BI76" s="135"/>
      <c r="BJ76" s="135"/>
      <c r="BK76" s="135"/>
      <c r="BL76" s="158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</row>
    <row r="77" customFormat="false" ht="15.75" hidden="false" customHeight="true" outlineLevel="0" collapsed="false">
      <c r="A77" s="147" t="s">
        <v>52</v>
      </c>
      <c r="B77" s="166" t="s">
        <v>126</v>
      </c>
      <c r="C77" s="257"/>
      <c r="D77" s="258"/>
      <c r="E77" s="258"/>
      <c r="F77" s="257"/>
      <c r="G77" s="258"/>
      <c r="H77" s="258"/>
      <c r="I77" s="257"/>
      <c r="J77" s="258"/>
      <c r="K77" s="258"/>
      <c r="L77" s="257"/>
      <c r="M77" s="258"/>
      <c r="N77" s="258"/>
      <c r="O77" s="257"/>
      <c r="P77" s="258"/>
      <c r="Q77" s="258"/>
      <c r="R77" s="257"/>
      <c r="S77" s="258"/>
      <c r="T77" s="258"/>
      <c r="U77" s="257"/>
      <c r="V77" s="258"/>
      <c r="W77" s="258"/>
      <c r="X77" s="257"/>
      <c r="Y77" s="258"/>
      <c r="Z77" s="258"/>
      <c r="AA77" s="261" t="n">
        <v>0</v>
      </c>
      <c r="AB77" s="262" t="n">
        <v>3</v>
      </c>
      <c r="AC77" s="262" t="n">
        <v>0</v>
      </c>
      <c r="AD77" s="253"/>
      <c r="AE77" s="254"/>
      <c r="AF77" s="254"/>
      <c r="AG77" s="261" t="n">
        <v>0</v>
      </c>
      <c r="AH77" s="262" t="n">
        <v>3</v>
      </c>
      <c r="AI77" s="262" t="n">
        <v>0</v>
      </c>
      <c r="AJ77" s="261" t="n">
        <v>0</v>
      </c>
      <c r="AK77" s="262" t="n">
        <v>3</v>
      </c>
      <c r="AL77" s="262" t="n">
        <v>0</v>
      </c>
      <c r="AM77" s="261" t="n">
        <v>2</v>
      </c>
      <c r="AN77" s="262" t="n">
        <v>1</v>
      </c>
      <c r="AO77" s="262" t="n">
        <v>0</v>
      </c>
      <c r="AP77" s="261" t="n">
        <v>1</v>
      </c>
      <c r="AQ77" s="262" t="n">
        <v>2</v>
      </c>
      <c r="AR77" s="262" t="n">
        <v>0</v>
      </c>
      <c r="AS77" s="261"/>
      <c r="AT77" s="262"/>
      <c r="AU77" s="262"/>
      <c r="AV77" s="261" t="n">
        <v>1</v>
      </c>
      <c r="AW77" s="262" t="n">
        <v>2</v>
      </c>
      <c r="AX77" s="262" t="n">
        <v>0</v>
      </c>
      <c r="AY77" s="155" t="n">
        <f aca="false">C77+F77+I77+L77+O77+R77+U77+X77+AA77+AD77+AG77+AJ77+AM77+AP77+AS77+AV77</f>
        <v>4</v>
      </c>
      <c r="AZ77" s="155" t="n">
        <f aca="false">AW77+AT77+AQ77+AN77+AK77+AH77+AE77+AB77+Y77+V77+S77+P77+M77+J77+G77+D77</f>
        <v>14</v>
      </c>
      <c r="BA77" s="156" t="n">
        <f aca="false">AX77+AU77+AR77+AO77+AL77+AI77+AF77+AC77+Z77+W77+T77+Q77+N77+K77+H77+E77</f>
        <v>0</v>
      </c>
      <c r="BB77" s="157"/>
      <c r="BC77" s="134" t="str">
        <f aca="false">B77</f>
        <v>Kristaps Laucis</v>
      </c>
      <c r="BD77" s="135"/>
      <c r="BE77" s="135"/>
      <c r="BF77" s="135"/>
      <c r="BG77" s="135"/>
      <c r="BH77" s="135"/>
      <c r="BI77" s="135"/>
      <c r="BJ77" s="135"/>
      <c r="BK77" s="135"/>
      <c r="BL77" s="158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</row>
    <row r="78" customFormat="false" ht="15.75" hidden="false" customHeight="true" outlineLevel="0" collapsed="false">
      <c r="A78" s="147" t="s">
        <v>52</v>
      </c>
      <c r="B78" s="166" t="s">
        <v>127</v>
      </c>
      <c r="C78" s="265"/>
      <c r="D78" s="266"/>
      <c r="E78" s="266"/>
      <c r="F78" s="265"/>
      <c r="G78" s="266"/>
      <c r="H78" s="266"/>
      <c r="I78" s="265"/>
      <c r="J78" s="266"/>
      <c r="K78" s="266"/>
      <c r="L78" s="265"/>
      <c r="M78" s="266"/>
      <c r="N78" s="266"/>
      <c r="O78" s="265"/>
      <c r="P78" s="266"/>
      <c r="Q78" s="266"/>
      <c r="R78" s="265"/>
      <c r="S78" s="266"/>
      <c r="T78" s="266"/>
      <c r="U78" s="265"/>
      <c r="V78" s="266"/>
      <c r="W78" s="266"/>
      <c r="X78" s="265"/>
      <c r="Y78" s="266"/>
      <c r="Z78" s="266"/>
      <c r="AA78" s="261"/>
      <c r="AB78" s="262"/>
      <c r="AC78" s="262"/>
      <c r="AD78" s="253"/>
      <c r="AE78" s="254"/>
      <c r="AF78" s="254"/>
      <c r="AG78" s="261"/>
      <c r="AH78" s="262"/>
      <c r="AI78" s="262"/>
      <c r="AJ78" s="261" t="n">
        <v>0</v>
      </c>
      <c r="AK78" s="262" t="n">
        <v>3</v>
      </c>
      <c r="AL78" s="262" t="n">
        <v>0</v>
      </c>
      <c r="AM78" s="261"/>
      <c r="AN78" s="262"/>
      <c r="AO78" s="262"/>
      <c r="AP78" s="261"/>
      <c r="AQ78" s="262"/>
      <c r="AR78" s="262"/>
      <c r="AS78" s="261" t="n">
        <v>1</v>
      </c>
      <c r="AT78" s="262" t="n">
        <v>2</v>
      </c>
      <c r="AU78" s="262" t="n">
        <v>0</v>
      </c>
      <c r="AV78" s="261"/>
      <c r="AW78" s="262"/>
      <c r="AX78" s="262"/>
      <c r="AY78" s="155" t="n">
        <f aca="false">C78+F78+I78+L78+O78+R78+U78+X78+AA78+AD78+AG78+AJ78+AM78+AP78+AS78+AV78</f>
        <v>1</v>
      </c>
      <c r="AZ78" s="155" t="n">
        <f aca="false">AW78+AT78+AQ78+AN78+AK78+AH78+AE78+AB78+Y78+V78+S78+P78+M78+J78+G78+D78</f>
        <v>5</v>
      </c>
      <c r="BA78" s="156" t="n">
        <f aca="false">AX78+AU78+AR78+AO78+AL78+AI78+AF78+AC78+Z78+W78+T78+Q78+N78+K78+H78+E78</f>
        <v>0</v>
      </c>
      <c r="BB78" s="157"/>
      <c r="BC78" s="134" t="str">
        <f aca="false">B78</f>
        <v>Aivis Barkovskis</v>
      </c>
      <c r="BD78" s="135"/>
      <c r="BE78" s="135"/>
      <c r="BF78" s="135"/>
      <c r="BG78" s="135"/>
      <c r="BH78" s="135"/>
      <c r="BI78" s="135"/>
      <c r="BJ78" s="135"/>
      <c r="BK78" s="135"/>
      <c r="BL78" s="158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</row>
    <row r="79" customFormat="false" ht="15.75" hidden="false" customHeight="true" outlineLevel="0" collapsed="false">
      <c r="A79" s="147" t="s">
        <v>52</v>
      </c>
      <c r="B79" s="166"/>
      <c r="C79" s="265"/>
      <c r="D79" s="266"/>
      <c r="E79" s="266"/>
      <c r="F79" s="265"/>
      <c r="G79" s="266"/>
      <c r="H79" s="266"/>
      <c r="I79" s="265"/>
      <c r="J79" s="266"/>
      <c r="K79" s="266"/>
      <c r="L79" s="265"/>
      <c r="M79" s="266"/>
      <c r="N79" s="266"/>
      <c r="O79" s="265"/>
      <c r="P79" s="266"/>
      <c r="Q79" s="266"/>
      <c r="R79" s="265"/>
      <c r="S79" s="266"/>
      <c r="T79" s="266"/>
      <c r="U79" s="265"/>
      <c r="V79" s="266"/>
      <c r="W79" s="266"/>
      <c r="X79" s="265"/>
      <c r="Y79" s="266"/>
      <c r="Z79" s="266"/>
      <c r="AA79" s="261"/>
      <c r="AB79" s="262"/>
      <c r="AC79" s="262"/>
      <c r="AD79" s="253"/>
      <c r="AE79" s="254"/>
      <c r="AF79" s="254"/>
      <c r="AG79" s="261"/>
      <c r="AH79" s="262"/>
      <c r="AI79" s="262"/>
      <c r="AJ79" s="261"/>
      <c r="AK79" s="262"/>
      <c r="AL79" s="262"/>
      <c r="AM79" s="261"/>
      <c r="AN79" s="262"/>
      <c r="AO79" s="262"/>
      <c r="AP79" s="261"/>
      <c r="AQ79" s="262"/>
      <c r="AR79" s="262"/>
      <c r="AS79" s="261"/>
      <c r="AT79" s="262"/>
      <c r="AU79" s="262"/>
      <c r="AV79" s="261"/>
      <c r="AW79" s="262"/>
      <c r="AX79" s="262"/>
      <c r="AY79" s="155" t="n">
        <f aca="false">C79+F79+I79+L79+O79+R79+U79+X79+AA79+AD79+AG79+AJ79+AM79+AP79+AS79+AV79</f>
        <v>0</v>
      </c>
      <c r="AZ79" s="155" t="n">
        <f aca="false">AW79+AT79+AQ79+AN79+AK79+AH79+AE79+AB79+Y79+V79+S79+P79+M79+J79+G79+D79</f>
        <v>0</v>
      </c>
      <c r="BA79" s="156" t="n">
        <f aca="false">AX79+AU79+AR79+AO79+AL79+AI79+AF79+AC79+Z79+W79+T79+Q79+N79+K79+H79+E79</f>
        <v>0</v>
      </c>
      <c r="BB79" s="157"/>
      <c r="BC79" s="134" t="n">
        <f aca="false">B79</f>
        <v>0</v>
      </c>
      <c r="BD79" s="135"/>
      <c r="BE79" s="135"/>
      <c r="BF79" s="135"/>
      <c r="BG79" s="135"/>
      <c r="BH79" s="135"/>
      <c r="BI79" s="135"/>
      <c r="BJ79" s="135"/>
      <c r="BK79" s="135"/>
      <c r="BL79" s="158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</row>
    <row r="80" customFormat="false" ht="15.75" hidden="false" customHeight="true" outlineLevel="0" collapsed="false">
      <c r="A80" s="202" t="s">
        <v>52</v>
      </c>
      <c r="B80" s="203"/>
      <c r="C80" s="181"/>
      <c r="D80" s="182"/>
      <c r="E80" s="182"/>
      <c r="F80" s="181"/>
      <c r="G80" s="182"/>
      <c r="H80" s="182"/>
      <c r="I80" s="181"/>
      <c r="J80" s="182"/>
      <c r="K80" s="182"/>
      <c r="L80" s="181"/>
      <c r="M80" s="182"/>
      <c r="N80" s="182"/>
      <c r="O80" s="181"/>
      <c r="P80" s="182"/>
      <c r="Q80" s="182"/>
      <c r="R80" s="181"/>
      <c r="S80" s="182"/>
      <c r="T80" s="182"/>
      <c r="U80" s="181"/>
      <c r="V80" s="182"/>
      <c r="W80" s="182"/>
      <c r="X80" s="181"/>
      <c r="Y80" s="182"/>
      <c r="Z80" s="182"/>
      <c r="AA80" s="269"/>
      <c r="AB80" s="270"/>
      <c r="AC80" s="270"/>
      <c r="AD80" s="267"/>
      <c r="AE80" s="268"/>
      <c r="AF80" s="268"/>
      <c r="AG80" s="269"/>
      <c r="AH80" s="270"/>
      <c r="AI80" s="270"/>
      <c r="AJ80" s="269"/>
      <c r="AK80" s="270"/>
      <c r="AL80" s="270"/>
      <c r="AM80" s="269"/>
      <c r="AN80" s="270"/>
      <c r="AO80" s="270"/>
      <c r="AP80" s="269"/>
      <c r="AQ80" s="270"/>
      <c r="AR80" s="270"/>
      <c r="AS80" s="269"/>
      <c r="AT80" s="270"/>
      <c r="AU80" s="270"/>
      <c r="AV80" s="269"/>
      <c r="AW80" s="270"/>
      <c r="AX80" s="270"/>
      <c r="AY80" s="155" t="n">
        <f aca="false">C80+F80+I80+L80+O80+R80+U80+X80+AA80+AD80+AG80+AJ80+AM80+AP80+AS80+AV80</f>
        <v>0</v>
      </c>
      <c r="AZ80" s="155" t="n">
        <f aca="false">AW80+AT80+AQ80+AN80+AK80+AH80+AE80+AB80+Y80+V80+S80+P80+M80+J80+G80+D80</f>
        <v>0</v>
      </c>
      <c r="BA80" s="156" t="n">
        <f aca="false">AX80+AU80+AR80+AO80+AL80+AI80+AF80+AC80+Z80+W80+T80+Q80+N80+K80+H80+E80</f>
        <v>0</v>
      </c>
      <c r="BB80" s="157"/>
      <c r="BC80" s="134" t="n">
        <f aca="false">B80</f>
        <v>0</v>
      </c>
      <c r="BD80" s="135"/>
      <c r="BE80" s="135"/>
      <c r="BF80" s="135"/>
      <c r="BG80" s="135"/>
      <c r="BH80" s="135"/>
      <c r="BI80" s="135"/>
      <c r="BJ80" s="135"/>
      <c r="BK80" s="135"/>
      <c r="BL80" s="158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</row>
    <row r="81" customFormat="false" ht="15.75" hidden="false" customHeight="true" outlineLevel="0" collapsed="false">
      <c r="A81" s="271" t="str">
        <f aca="false">Punkti!A35</f>
        <v>Sun Ball</v>
      </c>
      <c r="B81" s="248" t="s">
        <v>128</v>
      </c>
      <c r="C81" s="251"/>
      <c r="D81" s="252"/>
      <c r="E81" s="252"/>
      <c r="F81" s="251"/>
      <c r="G81" s="252"/>
      <c r="H81" s="252"/>
      <c r="I81" s="251"/>
      <c r="J81" s="252"/>
      <c r="K81" s="252"/>
      <c r="L81" s="251"/>
      <c r="M81" s="252"/>
      <c r="N81" s="252"/>
      <c r="O81" s="251"/>
      <c r="P81" s="252"/>
      <c r="Q81" s="252"/>
      <c r="R81" s="251"/>
      <c r="S81" s="252"/>
      <c r="T81" s="252"/>
      <c r="U81" s="251"/>
      <c r="V81" s="252"/>
      <c r="W81" s="252"/>
      <c r="X81" s="251"/>
      <c r="Y81" s="252"/>
      <c r="Z81" s="252"/>
      <c r="AA81" s="255" t="n">
        <v>2</v>
      </c>
      <c r="AB81" s="256" t="n">
        <v>1</v>
      </c>
      <c r="AC81" s="256" t="n">
        <v>0</v>
      </c>
      <c r="AD81" s="255" t="n">
        <v>2</v>
      </c>
      <c r="AE81" s="256" t="n">
        <v>1</v>
      </c>
      <c r="AF81" s="256" t="n">
        <v>0</v>
      </c>
      <c r="AG81" s="253"/>
      <c r="AH81" s="254"/>
      <c r="AI81" s="254"/>
      <c r="AJ81" s="255" t="n">
        <v>3</v>
      </c>
      <c r="AK81" s="256" t="n">
        <v>0</v>
      </c>
      <c r="AL81" s="256" t="n">
        <v>0</v>
      </c>
      <c r="AM81" s="255"/>
      <c r="AN81" s="256"/>
      <c r="AO81" s="256"/>
      <c r="AP81" s="255" t="n">
        <v>2</v>
      </c>
      <c r="AQ81" s="256" t="n">
        <v>1</v>
      </c>
      <c r="AR81" s="256" t="n">
        <v>0</v>
      </c>
      <c r="AS81" s="255" t="n">
        <v>3</v>
      </c>
      <c r="AT81" s="256" t="n">
        <v>0</v>
      </c>
      <c r="AU81" s="256" t="n">
        <v>0</v>
      </c>
      <c r="AV81" s="255" t="n">
        <v>1</v>
      </c>
      <c r="AW81" s="256" t="n">
        <v>2</v>
      </c>
      <c r="AX81" s="256" t="n">
        <v>0</v>
      </c>
      <c r="AY81" s="155" t="n">
        <f aca="false">C81+F81+I81+L81+O81+R81+U81+X81+AA81+AD81+AG81+AJ81+AM81+AP81+AS81+AV81</f>
        <v>13</v>
      </c>
      <c r="AZ81" s="155" t="n">
        <f aca="false">AW81+AT81+AQ81+AN81+AK81+AH81+AE81+AB81+Y81+V81+S81+P81+M81+J81+G81+D81</f>
        <v>5</v>
      </c>
      <c r="BA81" s="156" t="n">
        <f aca="false">AX81+AU81+AR81+AO81+AL81+AI81+AF81+AC81+Z81+W81+T81+Q81+N81+K81+H81+E81</f>
        <v>0</v>
      </c>
      <c r="BB81" s="157" t="str">
        <f aca="false">AG2</f>
        <v>Sun Ball</v>
      </c>
      <c r="BC81" s="134" t="str">
        <f aca="false">B81</f>
        <v>Jurijs Bokums jun</v>
      </c>
      <c r="BD81" s="135"/>
      <c r="BE81" s="135"/>
      <c r="BF81" s="135"/>
      <c r="BG81" s="135"/>
      <c r="BH81" s="135"/>
      <c r="BI81" s="135"/>
      <c r="BJ81" s="135"/>
      <c r="BK81" s="135"/>
      <c r="BL81" s="158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</row>
    <row r="82" customFormat="false" ht="15.75" hidden="false" customHeight="true" outlineLevel="0" collapsed="false">
      <c r="A82" s="147" t="s">
        <v>53</v>
      </c>
      <c r="B82" s="159" t="s">
        <v>97</v>
      </c>
      <c r="C82" s="257"/>
      <c r="D82" s="258"/>
      <c r="E82" s="258"/>
      <c r="F82" s="257"/>
      <c r="G82" s="258"/>
      <c r="H82" s="258"/>
      <c r="I82" s="257"/>
      <c r="J82" s="258"/>
      <c r="K82" s="258"/>
      <c r="L82" s="257"/>
      <c r="M82" s="258"/>
      <c r="N82" s="258"/>
      <c r="O82" s="257"/>
      <c r="P82" s="258"/>
      <c r="Q82" s="258"/>
      <c r="R82" s="257"/>
      <c r="S82" s="258"/>
      <c r="T82" s="258"/>
      <c r="U82" s="257"/>
      <c r="V82" s="258"/>
      <c r="W82" s="258"/>
      <c r="X82" s="257"/>
      <c r="Y82" s="258"/>
      <c r="Z82" s="258"/>
      <c r="AA82" s="259"/>
      <c r="AB82" s="260"/>
      <c r="AC82" s="260"/>
      <c r="AD82" s="259" t="n">
        <v>3</v>
      </c>
      <c r="AE82" s="260" t="n">
        <v>0</v>
      </c>
      <c r="AF82" s="260" t="n">
        <v>0</v>
      </c>
      <c r="AG82" s="253"/>
      <c r="AH82" s="254"/>
      <c r="AI82" s="254"/>
      <c r="AJ82" s="259"/>
      <c r="AK82" s="260"/>
      <c r="AL82" s="260"/>
      <c r="AM82" s="259"/>
      <c r="AN82" s="260"/>
      <c r="AO82" s="260"/>
      <c r="AP82" s="259" t="n">
        <v>3</v>
      </c>
      <c r="AQ82" s="260" t="n">
        <v>0</v>
      </c>
      <c r="AR82" s="260" t="n">
        <v>0</v>
      </c>
      <c r="AS82" s="259"/>
      <c r="AT82" s="260"/>
      <c r="AU82" s="260"/>
      <c r="AV82" s="259"/>
      <c r="AW82" s="260"/>
      <c r="AX82" s="260"/>
      <c r="AY82" s="155" t="n">
        <f aca="false">C82+F82+I82+L82+O82+R82+U82+X82+AA82+AD82+AG82+AJ82+AM82+AP82+AS82+AV82</f>
        <v>6</v>
      </c>
      <c r="AZ82" s="155" t="n">
        <f aca="false">AW82+AT82+AQ82+AN82+AK82+AH82+AE82+AB82+Y82+V82+S82+P82+M82+J82+G82+D82</f>
        <v>0</v>
      </c>
      <c r="BA82" s="156" t="n">
        <f aca="false">AX82+AU82+AR82+AO82+AL82+AI82+AF82+AC82+Z82+W82+T82+Q82+N82+K82+H82+E82</f>
        <v>0</v>
      </c>
      <c r="BB82" s="157"/>
      <c r="BC82" s="134" t="str">
        <f aca="false">B82</f>
        <v>Sergejs Kiseļovs</v>
      </c>
      <c r="BD82" s="135"/>
      <c r="BE82" s="135"/>
      <c r="BF82" s="135"/>
      <c r="BG82" s="135"/>
      <c r="BH82" s="135"/>
      <c r="BI82" s="135"/>
      <c r="BJ82" s="135"/>
      <c r="BK82" s="135"/>
      <c r="BL82" s="158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</row>
    <row r="83" customFormat="false" ht="15.75" hidden="false" customHeight="true" outlineLevel="0" collapsed="false">
      <c r="A83" s="147" t="s">
        <v>53</v>
      </c>
      <c r="B83" s="159" t="s">
        <v>129</v>
      </c>
      <c r="C83" s="257"/>
      <c r="D83" s="258"/>
      <c r="E83" s="258"/>
      <c r="F83" s="257"/>
      <c r="G83" s="258"/>
      <c r="H83" s="258"/>
      <c r="I83" s="257"/>
      <c r="J83" s="258"/>
      <c r="K83" s="258"/>
      <c r="L83" s="257"/>
      <c r="M83" s="258"/>
      <c r="N83" s="258"/>
      <c r="O83" s="257"/>
      <c r="P83" s="258"/>
      <c r="Q83" s="258"/>
      <c r="R83" s="257"/>
      <c r="S83" s="258"/>
      <c r="T83" s="258"/>
      <c r="U83" s="257"/>
      <c r="V83" s="258"/>
      <c r="W83" s="258"/>
      <c r="X83" s="257"/>
      <c r="Y83" s="258"/>
      <c r="Z83" s="258"/>
      <c r="AA83" s="261"/>
      <c r="AB83" s="262"/>
      <c r="AC83" s="262"/>
      <c r="AD83" s="261"/>
      <c r="AE83" s="262"/>
      <c r="AF83" s="262"/>
      <c r="AG83" s="253"/>
      <c r="AH83" s="254"/>
      <c r="AI83" s="254"/>
      <c r="AJ83" s="261"/>
      <c r="AK83" s="262"/>
      <c r="AL83" s="262"/>
      <c r="AM83" s="261"/>
      <c r="AN83" s="262"/>
      <c r="AO83" s="262"/>
      <c r="AP83" s="261"/>
      <c r="AQ83" s="262"/>
      <c r="AR83" s="262"/>
      <c r="AS83" s="261"/>
      <c r="AT83" s="262"/>
      <c r="AU83" s="262"/>
      <c r="AV83" s="261" t="n">
        <v>0</v>
      </c>
      <c r="AW83" s="262" t="n">
        <v>3</v>
      </c>
      <c r="AX83" s="262" t="n">
        <v>0</v>
      </c>
      <c r="AY83" s="155" t="n">
        <f aca="false">C83+F83+I83+L83+O83+R83+U83+X83+AA83+AD83+AG83+AJ83+AM83+AP83+AS83+AV83</f>
        <v>0</v>
      </c>
      <c r="AZ83" s="155" t="n">
        <f aca="false">AW83+AT83+AQ83+AN83+AK83+AH83+AE83+AB83+Y83+V83+S83+P83+M83+J83+G83+D83</f>
        <v>3</v>
      </c>
      <c r="BA83" s="156" t="n">
        <f aca="false">AX83+AU83+AR83+AO83+AL83+AI83+AF83+AC83+Z83+W83+T83+Q83+N83+K83+H83+E83</f>
        <v>0</v>
      </c>
      <c r="BB83" s="157"/>
      <c r="BC83" s="134" t="str">
        <f aca="false">B83</f>
        <v>Nikita Bobrovs</v>
      </c>
      <c r="BD83" s="135"/>
      <c r="BE83" s="135"/>
      <c r="BF83" s="135"/>
      <c r="BG83" s="135"/>
      <c r="BH83" s="135"/>
      <c r="BI83" s="135"/>
      <c r="BJ83" s="135"/>
      <c r="BK83" s="135"/>
      <c r="BL83" s="158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</row>
    <row r="84" customFormat="false" ht="15.75" hidden="false" customHeight="true" outlineLevel="0" collapsed="false">
      <c r="A84" s="147" t="s">
        <v>53</v>
      </c>
      <c r="B84" s="159" t="s">
        <v>96</v>
      </c>
      <c r="C84" s="257"/>
      <c r="D84" s="258"/>
      <c r="E84" s="258"/>
      <c r="F84" s="257"/>
      <c r="G84" s="258"/>
      <c r="H84" s="258"/>
      <c r="I84" s="257"/>
      <c r="J84" s="258"/>
      <c r="K84" s="258"/>
      <c r="L84" s="257"/>
      <c r="M84" s="258"/>
      <c r="N84" s="258"/>
      <c r="O84" s="257"/>
      <c r="P84" s="258"/>
      <c r="Q84" s="258"/>
      <c r="R84" s="257"/>
      <c r="S84" s="258"/>
      <c r="T84" s="258"/>
      <c r="U84" s="257"/>
      <c r="V84" s="258"/>
      <c r="W84" s="258"/>
      <c r="X84" s="257"/>
      <c r="Y84" s="258"/>
      <c r="Z84" s="258"/>
      <c r="AA84" s="261" t="n">
        <v>0</v>
      </c>
      <c r="AB84" s="262" t="n">
        <v>3</v>
      </c>
      <c r="AC84" s="262" t="n">
        <v>0</v>
      </c>
      <c r="AD84" s="261"/>
      <c r="AE84" s="262"/>
      <c r="AF84" s="262"/>
      <c r="AG84" s="253"/>
      <c r="AH84" s="254"/>
      <c r="AI84" s="254"/>
      <c r="AJ84" s="261"/>
      <c r="AK84" s="262"/>
      <c r="AL84" s="262"/>
      <c r="AM84" s="261" t="n">
        <v>0</v>
      </c>
      <c r="AN84" s="262" t="n">
        <v>3</v>
      </c>
      <c r="AO84" s="262" t="n">
        <v>0</v>
      </c>
      <c r="AP84" s="261"/>
      <c r="AQ84" s="262"/>
      <c r="AR84" s="262"/>
      <c r="AS84" s="261" t="n">
        <v>3</v>
      </c>
      <c r="AT84" s="262" t="n">
        <v>0</v>
      </c>
      <c r="AU84" s="262" t="n">
        <v>0</v>
      </c>
      <c r="AV84" s="261"/>
      <c r="AW84" s="262"/>
      <c r="AX84" s="262"/>
      <c r="AY84" s="155" t="n">
        <f aca="false">C84+F84+I84+L84+O84+R84+U84+X84+AA84+AD84+AG84+AJ84+AM84+AP84+AS84+AV84</f>
        <v>3</v>
      </c>
      <c r="AZ84" s="155" t="n">
        <f aca="false">AW84+AT84+AQ84+AN84+AK84+AH84+AE84+AB84+Y84+V84+S84+P84+M84+J84+G84+D84</f>
        <v>6</v>
      </c>
      <c r="BA84" s="156" t="n">
        <f aca="false">AX84+AU84+AR84+AO84+AL84+AI84+AF84+AC84+Z84+W84+T84+Q84+N84+K84+H84+E84</f>
        <v>0</v>
      </c>
      <c r="BB84" s="157"/>
      <c r="BC84" s="134" t="str">
        <f aca="false">B84</f>
        <v>pieaicinātais spēlētājs</v>
      </c>
      <c r="BD84" s="135"/>
      <c r="BE84" s="135"/>
      <c r="BF84" s="135"/>
      <c r="BG84" s="135"/>
      <c r="BH84" s="135"/>
      <c r="BI84" s="135"/>
      <c r="BJ84" s="135"/>
      <c r="BK84" s="135"/>
      <c r="BL84" s="158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</row>
    <row r="85" customFormat="false" ht="15.75" hidden="false" customHeight="true" outlineLevel="0" collapsed="false">
      <c r="A85" s="263" t="s">
        <v>53</v>
      </c>
      <c r="B85" s="245" t="s">
        <v>130</v>
      </c>
      <c r="C85" s="265"/>
      <c r="D85" s="266"/>
      <c r="E85" s="266"/>
      <c r="F85" s="265"/>
      <c r="G85" s="266"/>
      <c r="H85" s="266"/>
      <c r="I85" s="265"/>
      <c r="J85" s="266"/>
      <c r="K85" s="266"/>
      <c r="L85" s="265"/>
      <c r="M85" s="266"/>
      <c r="N85" s="266"/>
      <c r="O85" s="265"/>
      <c r="P85" s="266"/>
      <c r="Q85" s="266"/>
      <c r="R85" s="265"/>
      <c r="S85" s="266"/>
      <c r="T85" s="266"/>
      <c r="U85" s="265"/>
      <c r="V85" s="266"/>
      <c r="W85" s="266"/>
      <c r="X85" s="265"/>
      <c r="Y85" s="266"/>
      <c r="Z85" s="266"/>
      <c r="AA85" s="261" t="n">
        <v>0</v>
      </c>
      <c r="AB85" s="262" t="n">
        <v>3</v>
      </c>
      <c r="AC85" s="262" t="n">
        <v>0</v>
      </c>
      <c r="AD85" s="261"/>
      <c r="AE85" s="262"/>
      <c r="AF85" s="262"/>
      <c r="AG85" s="253"/>
      <c r="AH85" s="254"/>
      <c r="AI85" s="254"/>
      <c r="AJ85" s="261" t="n">
        <v>3</v>
      </c>
      <c r="AK85" s="262" t="n">
        <v>0</v>
      </c>
      <c r="AL85" s="262" t="n">
        <v>0</v>
      </c>
      <c r="AM85" s="261"/>
      <c r="AN85" s="262"/>
      <c r="AO85" s="262"/>
      <c r="AP85" s="261" t="n">
        <v>0</v>
      </c>
      <c r="AQ85" s="262" t="n">
        <v>3</v>
      </c>
      <c r="AR85" s="262" t="n">
        <v>0</v>
      </c>
      <c r="AS85" s="261" t="n">
        <v>0</v>
      </c>
      <c r="AT85" s="262" t="n">
        <v>3</v>
      </c>
      <c r="AU85" s="262" t="n">
        <v>0</v>
      </c>
      <c r="AV85" s="261"/>
      <c r="AW85" s="262"/>
      <c r="AX85" s="262"/>
      <c r="AY85" s="155" t="n">
        <f aca="false">C85+F85+I85+L85+O85+R85+U85+X85+AA85+AD85+AG85+AJ85+AM85+AP85+AS85+AV85</f>
        <v>3</v>
      </c>
      <c r="AZ85" s="155" t="n">
        <f aca="false">AW85+AT85+AQ85+AN85+AK85+AH85+AE85+AB85+Y85+V85+S85+P85+M85+J85+G85+D85</f>
        <v>9</v>
      </c>
      <c r="BA85" s="156" t="n">
        <f aca="false">AX85+AU85+AR85+AO85+AL85+AI85+AF85+AC85+Z85+W85+T85+Q85+N85+K85+H85+E85</f>
        <v>0</v>
      </c>
      <c r="BB85" s="157"/>
      <c r="BC85" s="134" t="str">
        <f aca="false">B85</f>
        <v>Jurijs Bokums sen</v>
      </c>
      <c r="BD85" s="135"/>
      <c r="BE85" s="135"/>
      <c r="BF85" s="135"/>
      <c r="BG85" s="135"/>
      <c r="BH85" s="135"/>
      <c r="BI85" s="135"/>
      <c r="BJ85" s="135"/>
      <c r="BK85" s="135"/>
      <c r="BL85" s="158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</row>
    <row r="86" customFormat="false" ht="16.5" hidden="false" customHeight="true" outlineLevel="0" collapsed="false">
      <c r="A86" s="202" t="s">
        <v>53</v>
      </c>
      <c r="B86" s="173" t="str">
        <f aca="false">Rezultati!B88</f>
        <v>Aleksis Štokmanis</v>
      </c>
      <c r="C86" s="265"/>
      <c r="D86" s="266"/>
      <c r="E86" s="266"/>
      <c r="F86" s="265"/>
      <c r="G86" s="266"/>
      <c r="H86" s="266"/>
      <c r="I86" s="265"/>
      <c r="J86" s="266"/>
      <c r="K86" s="266"/>
      <c r="L86" s="265"/>
      <c r="M86" s="266"/>
      <c r="N86" s="266"/>
      <c r="O86" s="265"/>
      <c r="P86" s="266"/>
      <c r="Q86" s="266"/>
      <c r="R86" s="265"/>
      <c r="S86" s="266"/>
      <c r="T86" s="266"/>
      <c r="U86" s="265"/>
      <c r="V86" s="266"/>
      <c r="W86" s="266"/>
      <c r="X86" s="265"/>
      <c r="Y86" s="266"/>
      <c r="Z86" s="266"/>
      <c r="AA86" s="261"/>
      <c r="AB86" s="262"/>
      <c r="AC86" s="262"/>
      <c r="AD86" s="261" t="n">
        <v>2</v>
      </c>
      <c r="AE86" s="262" t="n">
        <v>1</v>
      </c>
      <c r="AF86" s="262" t="n">
        <v>0</v>
      </c>
      <c r="AG86" s="253"/>
      <c r="AH86" s="254"/>
      <c r="AI86" s="254"/>
      <c r="AJ86" s="261"/>
      <c r="AK86" s="262"/>
      <c r="AL86" s="262"/>
      <c r="AM86" s="261" t="n">
        <v>2</v>
      </c>
      <c r="AN86" s="262" t="n">
        <v>1</v>
      </c>
      <c r="AO86" s="262" t="n">
        <v>0</v>
      </c>
      <c r="AP86" s="261"/>
      <c r="AQ86" s="262"/>
      <c r="AR86" s="262"/>
      <c r="AS86" s="261"/>
      <c r="AT86" s="262"/>
      <c r="AU86" s="262"/>
      <c r="AV86" s="261"/>
      <c r="AW86" s="262"/>
      <c r="AX86" s="262"/>
      <c r="AY86" s="155" t="n">
        <f aca="false">C86+F86+I86+L86+O86+R86+U86+X86+AA86+AD86+AG86+AJ86+AM86+AP86+AS86+AV86</f>
        <v>4</v>
      </c>
      <c r="AZ86" s="155" t="n">
        <f aca="false">AW86+AT86+AQ86+AN86+AK86+AH86+AE86+AB86+Y86+V86+S86+P86+M86+J86+G86+D86</f>
        <v>2</v>
      </c>
      <c r="BA86" s="156" t="n">
        <f aca="false">AX86+AU86+AR86+AO86+AL86+AI86+AF86+AC86+Z86+W86+T86+Q86+N86+K86+H86+E86</f>
        <v>0</v>
      </c>
      <c r="BB86" s="157"/>
      <c r="BC86" s="134" t="str">
        <f aca="false">B86</f>
        <v>Aleksis Štokmanis</v>
      </c>
      <c r="BD86" s="135"/>
      <c r="BE86" s="135"/>
      <c r="BF86" s="135"/>
      <c r="BG86" s="135"/>
      <c r="BH86" s="135"/>
      <c r="BI86" s="135"/>
      <c r="BJ86" s="135"/>
      <c r="BK86" s="135"/>
      <c r="BL86" s="158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</row>
    <row r="87" customFormat="false" ht="16.5" hidden="false" customHeight="true" outlineLevel="0" collapsed="false">
      <c r="A87" s="213" t="s">
        <v>53</v>
      </c>
      <c r="B87" s="214" t="s">
        <v>131</v>
      </c>
      <c r="C87" s="181"/>
      <c r="D87" s="182"/>
      <c r="E87" s="182"/>
      <c r="F87" s="181"/>
      <c r="G87" s="182"/>
      <c r="H87" s="182"/>
      <c r="I87" s="181"/>
      <c r="J87" s="182"/>
      <c r="K87" s="182"/>
      <c r="L87" s="181"/>
      <c r="M87" s="182"/>
      <c r="N87" s="182"/>
      <c r="O87" s="181"/>
      <c r="P87" s="182"/>
      <c r="Q87" s="182"/>
      <c r="R87" s="181"/>
      <c r="S87" s="182"/>
      <c r="T87" s="182"/>
      <c r="U87" s="181"/>
      <c r="V87" s="182"/>
      <c r="W87" s="182"/>
      <c r="X87" s="181"/>
      <c r="Y87" s="182"/>
      <c r="Z87" s="182"/>
      <c r="AA87" s="269"/>
      <c r="AB87" s="270"/>
      <c r="AC87" s="270"/>
      <c r="AD87" s="269"/>
      <c r="AE87" s="270"/>
      <c r="AF87" s="270"/>
      <c r="AG87" s="267"/>
      <c r="AH87" s="268"/>
      <c r="AI87" s="268"/>
      <c r="AJ87" s="269"/>
      <c r="AK87" s="270"/>
      <c r="AL87" s="270"/>
      <c r="AM87" s="269" t="n">
        <v>1</v>
      </c>
      <c r="AN87" s="270" t="n">
        <v>2</v>
      </c>
      <c r="AO87" s="270" t="n">
        <v>0</v>
      </c>
      <c r="AP87" s="269"/>
      <c r="AQ87" s="270"/>
      <c r="AR87" s="270"/>
      <c r="AS87" s="272"/>
      <c r="AT87" s="273"/>
      <c r="AU87" s="273"/>
      <c r="AV87" s="269" t="n">
        <v>0</v>
      </c>
      <c r="AW87" s="270" t="n">
        <v>3</v>
      </c>
      <c r="AX87" s="270" t="n">
        <v>0</v>
      </c>
      <c r="AY87" s="155" t="n">
        <f aca="false">C87+F87+I87+L87+O87+R87+U87+X87+AA87+AD87+AG87+AJ87+AM87+AP87+AS87+AV87</f>
        <v>1</v>
      </c>
      <c r="AZ87" s="155" t="n">
        <f aca="false">AW87+AT87+AQ87+AN87+AK87+AH87+AE87+AB87+Y87+V87+S87+P87+M87+J87+G87+D87</f>
        <v>5</v>
      </c>
      <c r="BA87" s="156" t="n">
        <f aca="false">AX87+AU87+AR87+AO87+AL87+AI87+AF87+AC87+Z87+W87+T87+Q87+N87+K87+H87+E87</f>
        <v>0</v>
      </c>
      <c r="BB87" s="157"/>
      <c r="BC87" s="134" t="str">
        <f aca="false">B87</f>
        <v>Dāvis Šipkevičs</v>
      </c>
      <c r="BD87" s="135"/>
      <c r="BE87" s="135"/>
      <c r="BF87" s="135"/>
      <c r="BG87" s="135"/>
      <c r="BH87" s="135"/>
      <c r="BI87" s="135"/>
      <c r="BJ87" s="135"/>
      <c r="BK87" s="135"/>
      <c r="BL87" s="158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</row>
    <row r="88" customFormat="false" ht="16.5" hidden="false" customHeight="true" outlineLevel="0" collapsed="false">
      <c r="A88" s="244" t="str">
        <f aca="false">Punkti!A38</f>
        <v>Universal Services</v>
      </c>
      <c r="B88" s="248"/>
      <c r="C88" s="251"/>
      <c r="D88" s="252"/>
      <c r="E88" s="252"/>
      <c r="F88" s="251"/>
      <c r="G88" s="252"/>
      <c r="H88" s="252"/>
      <c r="I88" s="251"/>
      <c r="J88" s="252"/>
      <c r="K88" s="252"/>
      <c r="L88" s="251"/>
      <c r="M88" s="252"/>
      <c r="N88" s="252"/>
      <c r="O88" s="251"/>
      <c r="P88" s="252"/>
      <c r="Q88" s="252"/>
      <c r="R88" s="251"/>
      <c r="S88" s="252"/>
      <c r="T88" s="252"/>
      <c r="U88" s="251"/>
      <c r="V88" s="252"/>
      <c r="W88" s="252"/>
      <c r="X88" s="251"/>
      <c r="Y88" s="252"/>
      <c r="Z88" s="252"/>
      <c r="AA88" s="255"/>
      <c r="AB88" s="256"/>
      <c r="AC88" s="256"/>
      <c r="AD88" s="255"/>
      <c r="AE88" s="256"/>
      <c r="AF88" s="256"/>
      <c r="AG88" s="255"/>
      <c r="AH88" s="256"/>
      <c r="AI88" s="256"/>
      <c r="AJ88" s="253"/>
      <c r="AK88" s="254"/>
      <c r="AL88" s="254"/>
      <c r="AM88" s="255"/>
      <c r="AN88" s="256"/>
      <c r="AO88" s="256"/>
      <c r="AP88" s="255"/>
      <c r="AQ88" s="256"/>
      <c r="AR88" s="256"/>
      <c r="AS88" s="255"/>
      <c r="AT88" s="256"/>
      <c r="AU88" s="256"/>
      <c r="AV88" s="255"/>
      <c r="AW88" s="256"/>
      <c r="AX88" s="256"/>
      <c r="AY88" s="155" t="n">
        <f aca="false">C88+F88+I88+L88+O88+R88+U88+X88+AA88+AD88+AG88+AJ88+AM88+AP88+AS88+AV88</f>
        <v>0</v>
      </c>
      <c r="AZ88" s="155" t="n">
        <f aca="false">AW88+AT88+AQ88+AN88+AK88+AH88+AE88+AB88+Y88+V88+S88+P88+M88+J88+G88+D88</f>
        <v>0</v>
      </c>
      <c r="BA88" s="156" t="n">
        <f aca="false">AX88+AU88+AR88+AO88+AL88+AI88+AF88+AC88+Z88+W88+T88+Q88+N88+K88+H88+E88</f>
        <v>0</v>
      </c>
      <c r="BB88" s="157" t="str">
        <f aca="false">AJ2</f>
        <v>Universal Services</v>
      </c>
      <c r="BC88" s="134" t="n">
        <f aca="false">B88</f>
        <v>0</v>
      </c>
      <c r="BD88" s="135"/>
      <c r="BE88" s="135"/>
      <c r="BF88" s="135"/>
      <c r="BG88" s="135"/>
      <c r="BH88" s="135"/>
      <c r="BI88" s="135"/>
      <c r="BJ88" s="135"/>
      <c r="BK88" s="135"/>
      <c r="BL88" s="158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</row>
    <row r="89" customFormat="false" ht="16.5" hidden="false" customHeight="true" outlineLevel="0" collapsed="false">
      <c r="A89" s="147" t="s">
        <v>54</v>
      </c>
      <c r="B89" s="166" t="s">
        <v>132</v>
      </c>
      <c r="C89" s="257"/>
      <c r="D89" s="258"/>
      <c r="E89" s="258"/>
      <c r="F89" s="257"/>
      <c r="G89" s="258"/>
      <c r="H89" s="258"/>
      <c r="I89" s="257"/>
      <c r="J89" s="258"/>
      <c r="K89" s="258"/>
      <c r="L89" s="257"/>
      <c r="M89" s="258"/>
      <c r="N89" s="258"/>
      <c r="O89" s="257"/>
      <c r="P89" s="258"/>
      <c r="Q89" s="258"/>
      <c r="R89" s="257"/>
      <c r="S89" s="258"/>
      <c r="T89" s="258"/>
      <c r="U89" s="257"/>
      <c r="V89" s="258"/>
      <c r="W89" s="258"/>
      <c r="X89" s="257"/>
      <c r="Y89" s="258"/>
      <c r="Z89" s="258"/>
      <c r="AA89" s="259"/>
      <c r="AB89" s="260"/>
      <c r="AC89" s="260"/>
      <c r="AD89" s="259" t="n">
        <v>3</v>
      </c>
      <c r="AE89" s="260" t="n">
        <v>0</v>
      </c>
      <c r="AF89" s="260" t="n">
        <v>0</v>
      </c>
      <c r="AG89" s="259"/>
      <c r="AH89" s="260"/>
      <c r="AI89" s="260"/>
      <c r="AJ89" s="253"/>
      <c r="AK89" s="254"/>
      <c r="AL89" s="254"/>
      <c r="AM89" s="259" t="n">
        <v>2</v>
      </c>
      <c r="AN89" s="260" t="n">
        <v>1</v>
      </c>
      <c r="AO89" s="260" t="n">
        <v>0</v>
      </c>
      <c r="AP89" s="259" t="n">
        <v>2</v>
      </c>
      <c r="AQ89" s="260" t="n">
        <v>1</v>
      </c>
      <c r="AR89" s="260" t="n">
        <v>0</v>
      </c>
      <c r="AS89" s="259" t="n">
        <v>1</v>
      </c>
      <c r="AT89" s="260" t="n">
        <v>2</v>
      </c>
      <c r="AU89" s="260" t="n">
        <v>0</v>
      </c>
      <c r="AV89" s="259" t="n">
        <v>2</v>
      </c>
      <c r="AW89" s="260" t="n">
        <v>1</v>
      </c>
      <c r="AX89" s="260" t="n">
        <v>0</v>
      </c>
      <c r="AY89" s="155" t="n">
        <f aca="false">C89+F89+I89+L89+O89+R89+U89+X89+AA89+AD89+AG89+AJ89+AM89+AP89+AS89+AV89</f>
        <v>10</v>
      </c>
      <c r="AZ89" s="155" t="n">
        <f aca="false">AW89+AT89+AQ89+AN89+AK89+AH89+AE89+AB89+Y89+V89+S89+P89+M89+J89+G89+D89</f>
        <v>5</v>
      </c>
      <c r="BA89" s="156" t="n">
        <f aca="false">AX89+AU89+AR89+AO89+AL89+AI89+AF89+AC89+Z89+W89+T89+Q89+N89+K89+H89+E89</f>
        <v>0</v>
      </c>
      <c r="BB89" s="157"/>
      <c r="BC89" s="134" t="str">
        <f aca="false">B89</f>
        <v>Rihards Meijers</v>
      </c>
      <c r="BD89" s="135"/>
      <c r="BE89" s="136"/>
      <c r="BF89" s="136"/>
      <c r="BG89" s="136"/>
      <c r="BH89" s="136"/>
      <c r="BI89" s="136"/>
      <c r="BJ89" s="136"/>
      <c r="BK89" s="136"/>
      <c r="BL89" s="135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</row>
    <row r="90" customFormat="false" ht="16.5" hidden="false" customHeight="true" outlineLevel="0" collapsed="false">
      <c r="A90" s="147" t="s">
        <v>54</v>
      </c>
      <c r="B90" s="166" t="s">
        <v>133</v>
      </c>
      <c r="C90" s="257"/>
      <c r="D90" s="258"/>
      <c r="E90" s="258"/>
      <c r="F90" s="257"/>
      <c r="G90" s="258"/>
      <c r="H90" s="258"/>
      <c r="I90" s="257"/>
      <c r="J90" s="258"/>
      <c r="K90" s="258"/>
      <c r="L90" s="257"/>
      <c r="M90" s="258"/>
      <c r="N90" s="258"/>
      <c r="O90" s="257"/>
      <c r="P90" s="258"/>
      <c r="Q90" s="258"/>
      <c r="R90" s="257"/>
      <c r="S90" s="258"/>
      <c r="T90" s="258"/>
      <c r="U90" s="257"/>
      <c r="V90" s="258"/>
      <c r="W90" s="258"/>
      <c r="X90" s="257"/>
      <c r="Y90" s="258"/>
      <c r="Z90" s="258"/>
      <c r="AA90" s="261"/>
      <c r="AB90" s="262"/>
      <c r="AC90" s="262"/>
      <c r="AD90" s="261" t="n">
        <v>3</v>
      </c>
      <c r="AE90" s="262" t="n">
        <v>0</v>
      </c>
      <c r="AF90" s="262" t="n">
        <v>0</v>
      </c>
      <c r="AG90" s="261"/>
      <c r="AH90" s="262"/>
      <c r="AI90" s="262"/>
      <c r="AJ90" s="253"/>
      <c r="AK90" s="254"/>
      <c r="AL90" s="254"/>
      <c r="AM90" s="261" t="n">
        <v>1</v>
      </c>
      <c r="AN90" s="262" t="n">
        <v>2</v>
      </c>
      <c r="AO90" s="262" t="n">
        <v>0</v>
      </c>
      <c r="AP90" s="261" t="n">
        <v>1</v>
      </c>
      <c r="AQ90" s="262" t="n">
        <v>2</v>
      </c>
      <c r="AR90" s="262" t="n">
        <v>0</v>
      </c>
      <c r="AS90" s="261" t="n">
        <v>2</v>
      </c>
      <c r="AT90" s="262" t="n">
        <v>1</v>
      </c>
      <c r="AU90" s="262" t="n">
        <v>0</v>
      </c>
      <c r="AV90" s="261" t="n">
        <v>0</v>
      </c>
      <c r="AW90" s="262" t="n">
        <v>3</v>
      </c>
      <c r="AX90" s="262" t="n">
        <v>0</v>
      </c>
      <c r="AY90" s="155" t="n">
        <f aca="false">C90+F90+I90+L90+O90+R90+U90+X90+AA90+AD90+AG90+AJ90+AM90+AP90+AS90+AV90</f>
        <v>7</v>
      </c>
      <c r="AZ90" s="155" t="n">
        <f aca="false">AW90+AT90+AQ90+AN90+AK90+AH90+AE90+AB90+Y90+V90+S90+P90+M90+J90+G90+D90</f>
        <v>8</v>
      </c>
      <c r="BA90" s="156" t="n">
        <f aca="false">AX90+AU90+AR90+AO90+AL90+AI90+AF90+AC90+Z90+W90+T90+Q90+N90+K90+H90+E90</f>
        <v>0</v>
      </c>
      <c r="BB90" s="157"/>
      <c r="BC90" s="134" t="str">
        <f aca="false">B90</f>
        <v>Toms Remers</v>
      </c>
      <c r="BD90" s="135"/>
      <c r="BE90" s="136"/>
      <c r="BF90" s="136"/>
      <c r="BG90" s="136"/>
      <c r="BH90" s="136"/>
      <c r="BI90" s="136"/>
      <c r="BJ90" s="136"/>
      <c r="BK90" s="136"/>
      <c r="BL90" s="135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</row>
    <row r="91" customFormat="false" ht="16.5" hidden="false" customHeight="true" outlineLevel="0" collapsed="false">
      <c r="A91" s="147" t="s">
        <v>54</v>
      </c>
      <c r="B91" s="166" t="s">
        <v>134</v>
      </c>
      <c r="C91" s="257"/>
      <c r="D91" s="258"/>
      <c r="E91" s="258"/>
      <c r="F91" s="257"/>
      <c r="G91" s="258"/>
      <c r="H91" s="258"/>
      <c r="I91" s="257"/>
      <c r="J91" s="258"/>
      <c r="K91" s="258"/>
      <c r="L91" s="257"/>
      <c r="M91" s="258"/>
      <c r="N91" s="258"/>
      <c r="O91" s="257"/>
      <c r="P91" s="258"/>
      <c r="Q91" s="258"/>
      <c r="R91" s="257"/>
      <c r="S91" s="258"/>
      <c r="T91" s="258"/>
      <c r="U91" s="257"/>
      <c r="V91" s="258"/>
      <c r="W91" s="258"/>
      <c r="X91" s="257"/>
      <c r="Y91" s="258"/>
      <c r="Z91" s="258"/>
      <c r="AA91" s="261"/>
      <c r="AB91" s="262"/>
      <c r="AC91" s="262"/>
      <c r="AD91" s="261"/>
      <c r="AE91" s="262"/>
      <c r="AF91" s="262"/>
      <c r="AG91" s="261"/>
      <c r="AH91" s="262"/>
      <c r="AI91" s="262"/>
      <c r="AJ91" s="253"/>
      <c r="AK91" s="254"/>
      <c r="AL91" s="254"/>
      <c r="AM91" s="261"/>
      <c r="AN91" s="262"/>
      <c r="AO91" s="262"/>
      <c r="AP91" s="261"/>
      <c r="AQ91" s="274"/>
      <c r="AR91" s="262"/>
      <c r="AS91" s="261"/>
      <c r="AT91" s="274"/>
      <c r="AU91" s="262"/>
      <c r="AV91" s="261"/>
      <c r="AW91" s="274"/>
      <c r="AX91" s="262"/>
      <c r="AY91" s="155" t="n">
        <f aca="false">C91+F91+I91+L91+O91+R91+U91+X91+AA91+AD91+AG91+AJ91+AM91+AP91+AS91+AV91</f>
        <v>0</v>
      </c>
      <c r="AZ91" s="155" t="n">
        <f aca="false">AW91+AT91+AQ91+AN91+AK91+AH91+AE91+AB91+Y91+V91+S91+P91+M91+J91+G91+D91</f>
        <v>0</v>
      </c>
      <c r="BA91" s="156" t="n">
        <f aca="false">AX91+AU91+AR91+AO91+AL91+AI91+AF91+AC91+Z91+W91+T91+Q91+N91+K91+H91+E91</f>
        <v>0</v>
      </c>
      <c r="BB91" s="157"/>
      <c r="BC91" s="134" t="str">
        <f aca="false">B91</f>
        <v>Eduards Kobiļuks</v>
      </c>
      <c r="BD91" s="135"/>
      <c r="BE91" s="136"/>
      <c r="BF91" s="136"/>
      <c r="BG91" s="136"/>
      <c r="BH91" s="136"/>
      <c r="BI91" s="136"/>
      <c r="BJ91" s="136"/>
      <c r="BK91" s="136"/>
      <c r="BL91" s="135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</row>
    <row r="92" customFormat="false" ht="16.5" hidden="false" customHeight="true" outlineLevel="0" collapsed="false">
      <c r="A92" s="147" t="s">
        <v>54</v>
      </c>
      <c r="B92" s="166" t="s">
        <v>135</v>
      </c>
      <c r="C92" s="265"/>
      <c r="D92" s="266"/>
      <c r="E92" s="266"/>
      <c r="F92" s="265"/>
      <c r="G92" s="266"/>
      <c r="H92" s="266"/>
      <c r="I92" s="265"/>
      <c r="J92" s="266"/>
      <c r="K92" s="266"/>
      <c r="L92" s="265"/>
      <c r="M92" s="266"/>
      <c r="N92" s="266"/>
      <c r="O92" s="265"/>
      <c r="P92" s="266"/>
      <c r="Q92" s="266"/>
      <c r="R92" s="265"/>
      <c r="S92" s="266"/>
      <c r="T92" s="266"/>
      <c r="U92" s="265"/>
      <c r="V92" s="266"/>
      <c r="W92" s="266"/>
      <c r="X92" s="265"/>
      <c r="Y92" s="266"/>
      <c r="Z92" s="266"/>
      <c r="AA92" s="261"/>
      <c r="AB92" s="262"/>
      <c r="AC92" s="262"/>
      <c r="AD92" s="261"/>
      <c r="AE92" s="262"/>
      <c r="AF92" s="262"/>
      <c r="AG92" s="261"/>
      <c r="AH92" s="262"/>
      <c r="AI92" s="262"/>
      <c r="AJ92" s="253"/>
      <c r="AK92" s="254"/>
      <c r="AL92" s="254"/>
      <c r="AM92" s="261"/>
      <c r="AN92" s="262"/>
      <c r="AO92" s="262"/>
      <c r="AP92" s="261"/>
      <c r="AQ92" s="262"/>
      <c r="AR92" s="262"/>
      <c r="AS92" s="261" t="n">
        <v>0</v>
      </c>
      <c r="AT92" s="262" t="n">
        <v>3</v>
      </c>
      <c r="AU92" s="262" t="n">
        <v>0</v>
      </c>
      <c r="AV92" s="261"/>
      <c r="AW92" s="262"/>
      <c r="AX92" s="262"/>
      <c r="AY92" s="155" t="n">
        <f aca="false">C92+F92+I92+L92+O92+R92+U92+X92+AA92+AD92+AG92+AJ92+AM92+AP92+AS92+AV92</f>
        <v>0</v>
      </c>
      <c r="AZ92" s="155" t="n">
        <f aca="false">AW92+AT92+AQ92+AN92+AK92+AH92+AE92+AB92+Y92+V92+S92+P92+M92+J92+G92+D92</f>
        <v>3</v>
      </c>
      <c r="BA92" s="156" t="n">
        <f aca="false">AX92+AU92+AR92+AO92+AL92+AI92+AF92+AC92+Z92+W92+T92+Q92+N92+K92+H92+E92</f>
        <v>0</v>
      </c>
      <c r="BB92" s="157"/>
      <c r="BC92" s="134" t="str">
        <f aca="false">B92</f>
        <v>Matīss Mūrnieks</v>
      </c>
      <c r="BD92" s="135"/>
      <c r="BE92" s="136"/>
      <c r="BF92" s="136"/>
      <c r="BG92" s="136"/>
      <c r="BH92" s="136"/>
      <c r="BI92" s="136"/>
      <c r="BJ92" s="136"/>
      <c r="BK92" s="136"/>
      <c r="BL92" s="135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</row>
    <row r="93" customFormat="false" ht="16.5" hidden="false" customHeight="true" outlineLevel="0" collapsed="false">
      <c r="A93" s="147" t="s">
        <v>54</v>
      </c>
      <c r="B93" s="166" t="s">
        <v>136</v>
      </c>
      <c r="C93" s="265"/>
      <c r="D93" s="266"/>
      <c r="E93" s="266"/>
      <c r="F93" s="265"/>
      <c r="G93" s="266"/>
      <c r="H93" s="266"/>
      <c r="I93" s="265"/>
      <c r="J93" s="266"/>
      <c r="K93" s="266"/>
      <c r="L93" s="265"/>
      <c r="M93" s="266"/>
      <c r="N93" s="266"/>
      <c r="O93" s="265"/>
      <c r="P93" s="266"/>
      <c r="Q93" s="266"/>
      <c r="R93" s="265"/>
      <c r="S93" s="266"/>
      <c r="T93" s="266"/>
      <c r="U93" s="265"/>
      <c r="V93" s="266"/>
      <c r="W93" s="266"/>
      <c r="X93" s="265"/>
      <c r="Y93" s="266"/>
      <c r="Z93" s="266"/>
      <c r="AA93" s="261"/>
      <c r="AB93" s="262"/>
      <c r="AC93" s="262"/>
      <c r="AD93" s="261" t="n">
        <v>0</v>
      </c>
      <c r="AE93" s="262" t="n">
        <v>3</v>
      </c>
      <c r="AF93" s="262" t="n">
        <v>0</v>
      </c>
      <c r="AG93" s="261"/>
      <c r="AH93" s="262"/>
      <c r="AI93" s="262"/>
      <c r="AJ93" s="253"/>
      <c r="AK93" s="254"/>
      <c r="AL93" s="254"/>
      <c r="AM93" s="261"/>
      <c r="AN93" s="262"/>
      <c r="AO93" s="262"/>
      <c r="AP93" s="261" t="n">
        <v>0</v>
      </c>
      <c r="AQ93" s="262" t="n">
        <v>3</v>
      </c>
      <c r="AR93" s="262" t="n">
        <v>0</v>
      </c>
      <c r="AS93" s="261"/>
      <c r="AT93" s="262"/>
      <c r="AU93" s="262"/>
      <c r="AV93" s="261" t="n">
        <v>1</v>
      </c>
      <c r="AW93" s="262" t="n">
        <v>2</v>
      </c>
      <c r="AX93" s="262" t="n">
        <v>0</v>
      </c>
      <c r="AY93" s="155" t="n">
        <f aca="false">C93+F93+I93+L93+O93+R93+U93+X93+AA93+AD93+AG93+AJ93+AM93+AP93+AS93+AV93</f>
        <v>1</v>
      </c>
      <c r="AZ93" s="155" t="n">
        <f aca="false">AW93+AT93+AQ93+AN93+AK93+AH93+AE93+AB93+Y93+V93+S93+P93+M93+J93+G93+D93</f>
        <v>8</v>
      </c>
      <c r="BA93" s="156" t="n">
        <f aca="false">AX93+AU93+AR93+AO93+AL93+AI93+AF93+AC93+Z93+W93+T93+Q93+N93+K93+H93+E93</f>
        <v>0</v>
      </c>
      <c r="BB93" s="157"/>
      <c r="BC93" s="134" t="str">
        <f aca="false">B93</f>
        <v>Vladimirs Mihailovs</v>
      </c>
      <c r="BD93" s="135"/>
      <c r="BE93" s="136"/>
      <c r="BF93" s="136"/>
      <c r="BG93" s="136"/>
      <c r="BH93" s="136"/>
      <c r="BI93" s="136"/>
      <c r="BJ93" s="136"/>
      <c r="BK93" s="136"/>
      <c r="BL93" s="135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</row>
    <row r="94" customFormat="false" ht="16.5" hidden="false" customHeight="true" outlineLevel="0" collapsed="false">
      <c r="A94" s="202" t="s">
        <v>54</v>
      </c>
      <c r="B94" s="173" t="s">
        <v>137</v>
      </c>
      <c r="C94" s="181"/>
      <c r="D94" s="182"/>
      <c r="E94" s="182"/>
      <c r="F94" s="181"/>
      <c r="G94" s="182"/>
      <c r="H94" s="182"/>
      <c r="I94" s="181"/>
      <c r="J94" s="182"/>
      <c r="K94" s="182"/>
      <c r="L94" s="181"/>
      <c r="M94" s="182"/>
      <c r="N94" s="182"/>
      <c r="O94" s="181"/>
      <c r="P94" s="182"/>
      <c r="Q94" s="182"/>
      <c r="R94" s="181"/>
      <c r="S94" s="182"/>
      <c r="T94" s="182"/>
      <c r="U94" s="181"/>
      <c r="V94" s="182"/>
      <c r="W94" s="182"/>
      <c r="X94" s="181"/>
      <c r="Y94" s="182"/>
      <c r="Z94" s="182"/>
      <c r="AA94" s="269"/>
      <c r="AB94" s="270"/>
      <c r="AC94" s="270"/>
      <c r="AD94" s="269"/>
      <c r="AE94" s="270"/>
      <c r="AF94" s="270"/>
      <c r="AG94" s="269"/>
      <c r="AH94" s="270"/>
      <c r="AI94" s="270"/>
      <c r="AJ94" s="267"/>
      <c r="AK94" s="268"/>
      <c r="AL94" s="268"/>
      <c r="AM94" s="269"/>
      <c r="AN94" s="270"/>
      <c r="AO94" s="270"/>
      <c r="AP94" s="269"/>
      <c r="AQ94" s="270"/>
      <c r="AR94" s="270"/>
      <c r="AS94" s="269"/>
      <c r="AT94" s="270"/>
      <c r="AU94" s="270"/>
      <c r="AV94" s="269"/>
      <c r="AW94" s="270"/>
      <c r="AX94" s="270"/>
      <c r="AY94" s="155" t="n">
        <f aca="false">C94+F94+I94+L94+O94+R94+U94+X94+AA94+AD94+AG94+AJ94+AM94+AP94+AS94+AV94</f>
        <v>0</v>
      </c>
      <c r="AZ94" s="155" t="n">
        <f aca="false">AW94+AT94+AQ94+AN94+AK94+AH94+AE94+AB94+Y94+V94+S94+P94+M94+J94+G94+D94</f>
        <v>0</v>
      </c>
      <c r="BA94" s="156" t="n">
        <f aca="false">AX94+AU94+AR94+AO94+AL94+AI94+AF94+AC94+Z94+W94+T94+Q94+N94+K94+H94+E94</f>
        <v>0</v>
      </c>
      <c r="BB94" s="157"/>
      <c r="BC94" s="134" t="str">
        <f aca="false">B94</f>
        <v>Elviss Volkops</v>
      </c>
      <c r="BD94" s="135"/>
      <c r="BE94" s="136"/>
      <c r="BF94" s="136"/>
      <c r="BG94" s="136"/>
      <c r="BH94" s="136"/>
      <c r="BI94" s="136"/>
      <c r="BJ94" s="136"/>
      <c r="BK94" s="136"/>
      <c r="BL94" s="135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</row>
    <row r="95" customFormat="false" ht="16.5" hidden="false" customHeight="true" outlineLevel="0" collapsed="false">
      <c r="A95" s="271" t="str">
        <f aca="false">Punkti!A41</f>
        <v>Pārdaugavas AVANGARDS</v>
      </c>
      <c r="B95" s="275" t="s">
        <v>138</v>
      </c>
      <c r="C95" s="251"/>
      <c r="D95" s="252"/>
      <c r="E95" s="252"/>
      <c r="F95" s="251"/>
      <c r="G95" s="252"/>
      <c r="H95" s="252"/>
      <c r="I95" s="251"/>
      <c r="J95" s="252"/>
      <c r="K95" s="252"/>
      <c r="L95" s="251"/>
      <c r="M95" s="252"/>
      <c r="N95" s="252"/>
      <c r="O95" s="251"/>
      <c r="P95" s="252"/>
      <c r="Q95" s="252"/>
      <c r="R95" s="251"/>
      <c r="S95" s="252"/>
      <c r="T95" s="252"/>
      <c r="U95" s="251"/>
      <c r="V95" s="252"/>
      <c r="W95" s="252"/>
      <c r="X95" s="251"/>
      <c r="Y95" s="252"/>
      <c r="Z95" s="252"/>
      <c r="AA95" s="255" t="n">
        <v>1</v>
      </c>
      <c r="AB95" s="256" t="n">
        <v>2</v>
      </c>
      <c r="AC95" s="256" t="n">
        <v>0</v>
      </c>
      <c r="AD95" s="255" t="n">
        <v>2</v>
      </c>
      <c r="AE95" s="256" t="n">
        <v>1</v>
      </c>
      <c r="AF95" s="256" t="n">
        <v>0</v>
      </c>
      <c r="AG95" s="255" t="n">
        <v>1</v>
      </c>
      <c r="AH95" s="256" t="n">
        <v>2</v>
      </c>
      <c r="AI95" s="256" t="n">
        <v>0</v>
      </c>
      <c r="AJ95" s="255"/>
      <c r="AK95" s="256"/>
      <c r="AL95" s="256"/>
      <c r="AM95" s="253"/>
      <c r="AN95" s="254"/>
      <c r="AO95" s="254"/>
      <c r="AP95" s="255" t="n">
        <v>3</v>
      </c>
      <c r="AQ95" s="256" t="n">
        <v>0</v>
      </c>
      <c r="AR95" s="256" t="n">
        <v>0</v>
      </c>
      <c r="AS95" s="259" t="n">
        <v>2</v>
      </c>
      <c r="AT95" s="260" t="n">
        <v>1</v>
      </c>
      <c r="AU95" s="260" t="n">
        <v>0</v>
      </c>
      <c r="AV95" s="255" t="n">
        <v>2</v>
      </c>
      <c r="AW95" s="256" t="n">
        <v>1</v>
      </c>
      <c r="AX95" s="256" t="n">
        <v>0</v>
      </c>
      <c r="AY95" s="155" t="n">
        <f aca="false">C95+F95+I95+L95+O95+R95+U95+X95+AA95+AD95+AG95+AJ95+AM95+AP95+AS95+AV95</f>
        <v>11</v>
      </c>
      <c r="AZ95" s="155" t="n">
        <f aca="false">AW95+AT95+AQ95+AN95+AK95+AH95+AE95+AB95+Y95+V95+S95+P95+M95+J95+G95+D95</f>
        <v>7</v>
      </c>
      <c r="BA95" s="156" t="n">
        <f aca="false">AX95+AU95+AR95+AO95+AL95+AI95+AF95+AC95+Z95+W95+T95+Q95+N95+K95+H95+E95</f>
        <v>0</v>
      </c>
      <c r="BB95" s="157" t="str">
        <f aca="false">AM2</f>
        <v>Pārdaugavas AVANGARDS</v>
      </c>
      <c r="BC95" s="134" t="str">
        <f aca="false">B95</f>
        <v>Andrejs Zilgalvis</v>
      </c>
      <c r="BD95" s="135"/>
      <c r="BE95" s="136"/>
      <c r="BF95" s="136"/>
      <c r="BG95" s="136"/>
      <c r="BH95" s="136"/>
      <c r="BI95" s="136"/>
      <c r="BJ95" s="136"/>
      <c r="BK95" s="136"/>
      <c r="BL95" s="135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</row>
    <row r="96" customFormat="false" ht="16.5" hidden="false" customHeight="true" outlineLevel="0" collapsed="false">
      <c r="A96" s="147" t="s">
        <v>55</v>
      </c>
      <c r="B96" s="159" t="s">
        <v>139</v>
      </c>
      <c r="C96" s="257"/>
      <c r="D96" s="258"/>
      <c r="E96" s="258"/>
      <c r="F96" s="257"/>
      <c r="G96" s="258"/>
      <c r="H96" s="258"/>
      <c r="I96" s="257"/>
      <c r="J96" s="258"/>
      <c r="K96" s="258"/>
      <c r="L96" s="257"/>
      <c r="M96" s="258"/>
      <c r="N96" s="258"/>
      <c r="O96" s="257"/>
      <c r="P96" s="258"/>
      <c r="Q96" s="258"/>
      <c r="R96" s="257"/>
      <c r="S96" s="258"/>
      <c r="T96" s="258"/>
      <c r="U96" s="257"/>
      <c r="V96" s="258"/>
      <c r="W96" s="258"/>
      <c r="X96" s="257"/>
      <c r="Y96" s="258"/>
      <c r="Z96" s="258"/>
      <c r="AA96" s="259" t="n">
        <v>3</v>
      </c>
      <c r="AB96" s="260" t="n">
        <v>0</v>
      </c>
      <c r="AC96" s="260" t="n">
        <v>0</v>
      </c>
      <c r="AD96" s="259" t="n">
        <v>1</v>
      </c>
      <c r="AE96" s="260" t="n">
        <v>2</v>
      </c>
      <c r="AF96" s="260" t="n">
        <v>0</v>
      </c>
      <c r="AG96" s="259" t="n">
        <v>2</v>
      </c>
      <c r="AH96" s="260" t="n">
        <v>1</v>
      </c>
      <c r="AI96" s="260" t="n">
        <v>0</v>
      </c>
      <c r="AJ96" s="259" t="n">
        <v>1</v>
      </c>
      <c r="AK96" s="260" t="n">
        <v>2</v>
      </c>
      <c r="AL96" s="260" t="n">
        <v>0</v>
      </c>
      <c r="AM96" s="253"/>
      <c r="AN96" s="254"/>
      <c r="AO96" s="254"/>
      <c r="AP96" s="259" t="n">
        <v>3</v>
      </c>
      <c r="AQ96" s="260" t="n">
        <v>0</v>
      </c>
      <c r="AR96" s="260" t="n">
        <v>0</v>
      </c>
      <c r="AS96" s="259" t="n">
        <v>3</v>
      </c>
      <c r="AT96" s="260" t="n">
        <v>0</v>
      </c>
      <c r="AU96" s="260" t="n">
        <v>0</v>
      </c>
      <c r="AV96" s="259" t="n">
        <v>0</v>
      </c>
      <c r="AW96" s="260" t="n">
        <v>3</v>
      </c>
      <c r="AX96" s="260" t="n">
        <v>0</v>
      </c>
      <c r="AY96" s="155" t="n">
        <f aca="false">C96+F96+I96+L96+O96+R96+U96+X96+AA96+AD96+AG96+AJ96+AM96+AP96+AS96+AV96</f>
        <v>13</v>
      </c>
      <c r="AZ96" s="155" t="n">
        <f aca="false">AW96+AT96+AQ96+AN96+AK96+AH96+AE96+AB96+Y96+V96+S96+P96+M96+J96+G96+D96</f>
        <v>8</v>
      </c>
      <c r="BA96" s="156" t="n">
        <f aca="false">AX96+AU96+AR96+AO96+AL96+AI96+AF96+AC96+Z96+W96+T96+Q96+N96+K96+H96+E96</f>
        <v>0</v>
      </c>
      <c r="BB96" s="157"/>
      <c r="BC96" s="134" t="str">
        <f aca="false">B96</f>
        <v>Pauls Aizpurvs</v>
      </c>
      <c r="BD96" s="135"/>
      <c r="BE96" s="136"/>
      <c r="BF96" s="136"/>
      <c r="BG96" s="136"/>
      <c r="BH96" s="136"/>
      <c r="BI96" s="136"/>
      <c r="BJ96" s="136"/>
      <c r="BK96" s="136"/>
      <c r="BL96" s="135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</row>
    <row r="97" customFormat="false" ht="15.75" hidden="false" customHeight="true" outlineLevel="0" collapsed="false">
      <c r="A97" s="147" t="s">
        <v>55</v>
      </c>
      <c r="B97" s="166" t="s">
        <v>140</v>
      </c>
      <c r="C97" s="257"/>
      <c r="D97" s="258"/>
      <c r="E97" s="258"/>
      <c r="F97" s="257"/>
      <c r="G97" s="258"/>
      <c r="H97" s="258"/>
      <c r="I97" s="257"/>
      <c r="J97" s="258"/>
      <c r="K97" s="258"/>
      <c r="L97" s="257"/>
      <c r="M97" s="258"/>
      <c r="N97" s="258"/>
      <c r="O97" s="257"/>
      <c r="P97" s="258"/>
      <c r="Q97" s="258"/>
      <c r="R97" s="257"/>
      <c r="S97" s="258"/>
      <c r="T97" s="258"/>
      <c r="U97" s="257"/>
      <c r="V97" s="258"/>
      <c r="W97" s="258"/>
      <c r="X97" s="257"/>
      <c r="Y97" s="258"/>
      <c r="Z97" s="258"/>
      <c r="AA97" s="261" t="n">
        <v>2</v>
      </c>
      <c r="AB97" s="262" t="n">
        <v>1</v>
      </c>
      <c r="AC97" s="262" t="n">
        <v>0</v>
      </c>
      <c r="AD97" s="261" t="n">
        <v>1</v>
      </c>
      <c r="AE97" s="262" t="n">
        <v>2</v>
      </c>
      <c r="AF97" s="262" t="n">
        <v>0</v>
      </c>
      <c r="AG97" s="261" t="n">
        <v>3</v>
      </c>
      <c r="AH97" s="262" t="n">
        <v>0</v>
      </c>
      <c r="AI97" s="262" t="n">
        <v>0</v>
      </c>
      <c r="AJ97" s="261" t="n">
        <v>2</v>
      </c>
      <c r="AK97" s="262" t="n">
        <v>0</v>
      </c>
      <c r="AL97" s="262" t="n">
        <v>1</v>
      </c>
      <c r="AM97" s="253"/>
      <c r="AN97" s="254"/>
      <c r="AO97" s="254"/>
      <c r="AP97" s="261" t="n">
        <v>2</v>
      </c>
      <c r="AQ97" s="262" t="n">
        <v>1</v>
      </c>
      <c r="AR97" s="262" t="n">
        <v>0</v>
      </c>
      <c r="AS97" s="259" t="n">
        <v>0</v>
      </c>
      <c r="AT97" s="260" t="n">
        <v>3</v>
      </c>
      <c r="AU97" s="260" t="n">
        <v>0</v>
      </c>
      <c r="AV97" s="261" t="n">
        <v>3</v>
      </c>
      <c r="AW97" s="262" t="n">
        <v>0</v>
      </c>
      <c r="AX97" s="262" t="n">
        <v>0</v>
      </c>
      <c r="AY97" s="155" t="n">
        <f aca="false">C97+F97+I97+L97+O97+R97+U97+X97+AA97+AD97+AG97+AJ97+AM97+AP97+AS97+AV97</f>
        <v>13</v>
      </c>
      <c r="AZ97" s="155" t="n">
        <f aca="false">AW97+AT97+AQ97+AN97+AK97+AH97+AE97+AB97+Y97+V97+S97+P97+M97+J97+G97+D97</f>
        <v>7</v>
      </c>
      <c r="BA97" s="156" t="n">
        <f aca="false">AX97+AU97+AR97+AO97+AL97+AI97+AF97+AC97+Z97+W97+T97+Q97+N97+K97+H97+E97</f>
        <v>1</v>
      </c>
      <c r="BB97" s="157"/>
      <c r="BC97" s="134" t="str">
        <f aca="false">B97</f>
        <v>Ivars Vizulis</v>
      </c>
      <c r="BD97" s="135"/>
      <c r="BE97" s="136"/>
      <c r="BF97" s="136"/>
      <c r="BG97" s="136"/>
      <c r="BH97" s="136"/>
      <c r="BI97" s="136"/>
      <c r="BJ97" s="136"/>
      <c r="BK97" s="136"/>
      <c r="BL97" s="135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</row>
    <row r="98" customFormat="false" ht="15.75" hidden="false" customHeight="true" outlineLevel="0" collapsed="false">
      <c r="A98" s="147" t="s">
        <v>55</v>
      </c>
      <c r="B98" s="166" t="s">
        <v>141</v>
      </c>
      <c r="C98" s="257"/>
      <c r="D98" s="258"/>
      <c r="E98" s="258"/>
      <c r="F98" s="257"/>
      <c r="G98" s="258"/>
      <c r="H98" s="258"/>
      <c r="I98" s="257"/>
      <c r="J98" s="258"/>
      <c r="K98" s="258"/>
      <c r="L98" s="257"/>
      <c r="M98" s="258"/>
      <c r="N98" s="258"/>
      <c r="O98" s="257"/>
      <c r="P98" s="258"/>
      <c r="Q98" s="258"/>
      <c r="R98" s="257"/>
      <c r="S98" s="258"/>
      <c r="T98" s="258"/>
      <c r="U98" s="257"/>
      <c r="V98" s="258"/>
      <c r="W98" s="258"/>
      <c r="X98" s="257"/>
      <c r="Y98" s="258"/>
      <c r="Z98" s="258"/>
      <c r="AA98" s="261"/>
      <c r="AB98" s="262"/>
      <c r="AC98" s="262"/>
      <c r="AD98" s="261"/>
      <c r="AE98" s="262"/>
      <c r="AF98" s="262"/>
      <c r="AG98" s="261"/>
      <c r="AH98" s="262"/>
      <c r="AI98" s="262"/>
      <c r="AJ98" s="261"/>
      <c r="AK98" s="262"/>
      <c r="AL98" s="262"/>
      <c r="AM98" s="253"/>
      <c r="AN98" s="254"/>
      <c r="AO98" s="254"/>
      <c r="AP98" s="261"/>
      <c r="AQ98" s="262"/>
      <c r="AR98" s="262"/>
      <c r="AS98" s="261"/>
      <c r="AT98" s="262"/>
      <c r="AU98" s="262"/>
      <c r="AV98" s="261"/>
      <c r="AW98" s="262"/>
      <c r="AX98" s="262"/>
      <c r="AY98" s="155" t="n">
        <f aca="false">C98+F98+I98+L98+O98+R98+U98+X98+AA98+AD98+AG98+AJ98+AM98+AP98+AS98+AV98</f>
        <v>0</v>
      </c>
      <c r="AZ98" s="155" t="n">
        <f aca="false">AW98+AT98+AQ98+AN98+AK98+AH98+AE98+AB98+Y98+V98+S98+P98+M98+J98+G98+D98</f>
        <v>0</v>
      </c>
      <c r="BA98" s="156" t="n">
        <f aca="false">AX98+AU98+AR98+AO98+AL98+AI98+AF98+AC98+Z98+W98+T98+Q98+N98+K98+H98+E98</f>
        <v>0</v>
      </c>
      <c r="BB98" s="157"/>
      <c r="BC98" s="134" t="str">
        <f aca="false">B98</f>
        <v>Elvijs Udo Dimpers</v>
      </c>
      <c r="BD98" s="135"/>
      <c r="BE98" s="136"/>
      <c r="BF98" s="136"/>
      <c r="BG98" s="136"/>
      <c r="BH98" s="136"/>
      <c r="BI98" s="136"/>
      <c r="BJ98" s="136"/>
      <c r="BK98" s="136"/>
      <c r="BL98" s="135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</row>
    <row r="99" customFormat="false" ht="15.75" hidden="false" customHeight="true" outlineLevel="0" collapsed="false">
      <c r="A99" s="147" t="s">
        <v>55</v>
      </c>
      <c r="B99" s="173" t="s">
        <v>96</v>
      </c>
      <c r="C99" s="265"/>
      <c r="D99" s="266"/>
      <c r="E99" s="266"/>
      <c r="F99" s="265"/>
      <c r="G99" s="266"/>
      <c r="H99" s="266"/>
      <c r="I99" s="265"/>
      <c r="J99" s="266"/>
      <c r="K99" s="266"/>
      <c r="L99" s="265"/>
      <c r="M99" s="266"/>
      <c r="N99" s="266"/>
      <c r="O99" s="265"/>
      <c r="P99" s="266"/>
      <c r="Q99" s="266"/>
      <c r="R99" s="265"/>
      <c r="S99" s="266"/>
      <c r="T99" s="266"/>
      <c r="U99" s="265"/>
      <c r="V99" s="266"/>
      <c r="W99" s="266"/>
      <c r="X99" s="265"/>
      <c r="Y99" s="266"/>
      <c r="Z99" s="266"/>
      <c r="AA99" s="261"/>
      <c r="AB99" s="262"/>
      <c r="AC99" s="262"/>
      <c r="AD99" s="261"/>
      <c r="AE99" s="262"/>
      <c r="AF99" s="262"/>
      <c r="AG99" s="261"/>
      <c r="AH99" s="262"/>
      <c r="AI99" s="262"/>
      <c r="AJ99" s="261" t="n">
        <v>2</v>
      </c>
      <c r="AK99" s="262" t="n">
        <v>1</v>
      </c>
      <c r="AL99" s="262" t="n">
        <v>0</v>
      </c>
      <c r="AM99" s="253"/>
      <c r="AN99" s="254"/>
      <c r="AO99" s="254"/>
      <c r="AP99" s="261"/>
      <c r="AQ99" s="262"/>
      <c r="AR99" s="262"/>
      <c r="AS99" s="261"/>
      <c r="AT99" s="262"/>
      <c r="AU99" s="262"/>
      <c r="AV99" s="261"/>
      <c r="AW99" s="262"/>
      <c r="AX99" s="262"/>
      <c r="AY99" s="155" t="n">
        <f aca="false">C99+F99+I99+L99+O99+R99+U99+X99+AA99+AD99+AG99+AJ99+AM99+AP99+AS99+AV99</f>
        <v>2</v>
      </c>
      <c r="AZ99" s="155" t="n">
        <f aca="false">AW99+AT99+AQ99+AN99+AK99+AH99+AE99+AB99+Y99+V99+S99+P99+M99+J99+G99+D99</f>
        <v>1</v>
      </c>
      <c r="BA99" s="156" t="n">
        <f aca="false">AX99+AU99+AR99+AO99+AL99+AI99+AF99+AC99+Z99+W99+T99+Q99+N99+K99+H99+E99</f>
        <v>0</v>
      </c>
      <c r="BB99" s="157"/>
      <c r="BC99" s="134" t="str">
        <f aca="false">B99</f>
        <v>pieaicinātais spēlētājs</v>
      </c>
      <c r="BD99" s="135"/>
      <c r="BE99" s="136"/>
      <c r="BF99" s="136"/>
      <c r="BG99" s="136"/>
      <c r="BH99" s="136"/>
      <c r="BI99" s="136"/>
      <c r="BJ99" s="136"/>
      <c r="BK99" s="136"/>
      <c r="BL99" s="135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</row>
    <row r="100" customFormat="false" ht="15.75" hidden="false" customHeight="true" outlineLevel="0" collapsed="false">
      <c r="A100" s="147" t="s">
        <v>55</v>
      </c>
      <c r="B100" s="166"/>
      <c r="C100" s="265"/>
      <c r="D100" s="266"/>
      <c r="E100" s="266"/>
      <c r="F100" s="265"/>
      <c r="G100" s="266"/>
      <c r="H100" s="266"/>
      <c r="I100" s="265"/>
      <c r="J100" s="266"/>
      <c r="K100" s="266"/>
      <c r="L100" s="265"/>
      <c r="M100" s="266"/>
      <c r="N100" s="266"/>
      <c r="O100" s="265"/>
      <c r="P100" s="266"/>
      <c r="Q100" s="266"/>
      <c r="R100" s="265"/>
      <c r="S100" s="266"/>
      <c r="T100" s="266"/>
      <c r="U100" s="265"/>
      <c r="V100" s="266"/>
      <c r="W100" s="266"/>
      <c r="X100" s="265"/>
      <c r="Y100" s="266"/>
      <c r="Z100" s="266"/>
      <c r="AA100" s="261"/>
      <c r="AB100" s="262"/>
      <c r="AC100" s="262"/>
      <c r="AD100" s="261"/>
      <c r="AE100" s="262"/>
      <c r="AF100" s="262"/>
      <c r="AG100" s="261"/>
      <c r="AH100" s="262"/>
      <c r="AI100" s="262"/>
      <c r="AJ100" s="261"/>
      <c r="AK100" s="262"/>
      <c r="AL100" s="262"/>
      <c r="AM100" s="253"/>
      <c r="AN100" s="254"/>
      <c r="AO100" s="254"/>
      <c r="AP100" s="261"/>
      <c r="AQ100" s="262"/>
      <c r="AR100" s="262"/>
      <c r="AS100" s="261"/>
      <c r="AT100" s="262"/>
      <c r="AU100" s="262"/>
      <c r="AV100" s="261"/>
      <c r="AW100" s="262"/>
      <c r="AX100" s="262"/>
      <c r="AY100" s="155" t="n">
        <f aca="false">C100+F100+I100+L100+O100+R100+U100+X100+AA100+AD100+AG100+AJ100+AM100+AP100+AS100+AV100</f>
        <v>0</v>
      </c>
      <c r="AZ100" s="155" t="n">
        <f aca="false">AW100+AT100+AQ100+AN100+AK100+AH100+AE100+AB100+Y100+V100+S100+P100+M100+J100+G100+D100</f>
        <v>0</v>
      </c>
      <c r="BA100" s="156" t="n">
        <f aca="false">AX100+AU100+AR100+AO100+AL100+AI100+AF100+AC100+Z100+W100+T100+Q100+N100+K100+H100+E100</f>
        <v>0</v>
      </c>
      <c r="BB100" s="157"/>
      <c r="BC100" s="134" t="n">
        <f aca="false">B100</f>
        <v>0</v>
      </c>
      <c r="BD100" s="135"/>
      <c r="BE100" s="136"/>
      <c r="BF100" s="136"/>
      <c r="BG100" s="136"/>
      <c r="BH100" s="136"/>
      <c r="BI100" s="136"/>
      <c r="BJ100" s="136"/>
      <c r="BK100" s="136"/>
      <c r="BL100" s="135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</row>
    <row r="101" customFormat="false" ht="15.75" hidden="false" customHeight="true" outlineLevel="0" collapsed="false">
      <c r="A101" s="202" t="s">
        <v>55</v>
      </c>
      <c r="B101" s="203"/>
      <c r="C101" s="181"/>
      <c r="D101" s="182"/>
      <c r="E101" s="182"/>
      <c r="F101" s="181"/>
      <c r="G101" s="182"/>
      <c r="H101" s="182"/>
      <c r="I101" s="181"/>
      <c r="J101" s="182"/>
      <c r="K101" s="182"/>
      <c r="L101" s="181"/>
      <c r="M101" s="182"/>
      <c r="N101" s="182"/>
      <c r="O101" s="181"/>
      <c r="P101" s="182"/>
      <c r="Q101" s="182"/>
      <c r="R101" s="181"/>
      <c r="S101" s="182"/>
      <c r="T101" s="182"/>
      <c r="U101" s="181"/>
      <c r="V101" s="182"/>
      <c r="W101" s="182"/>
      <c r="X101" s="181"/>
      <c r="Y101" s="182"/>
      <c r="Z101" s="182"/>
      <c r="AA101" s="269"/>
      <c r="AB101" s="270"/>
      <c r="AC101" s="270"/>
      <c r="AD101" s="269"/>
      <c r="AE101" s="270"/>
      <c r="AF101" s="270"/>
      <c r="AG101" s="269"/>
      <c r="AH101" s="270"/>
      <c r="AI101" s="270"/>
      <c r="AJ101" s="269"/>
      <c r="AK101" s="270"/>
      <c r="AL101" s="270"/>
      <c r="AM101" s="267"/>
      <c r="AN101" s="268"/>
      <c r="AO101" s="268"/>
      <c r="AP101" s="269"/>
      <c r="AQ101" s="270"/>
      <c r="AR101" s="270"/>
      <c r="AS101" s="269"/>
      <c r="AT101" s="270"/>
      <c r="AU101" s="270"/>
      <c r="AV101" s="269"/>
      <c r="AW101" s="270"/>
      <c r="AX101" s="270"/>
      <c r="AY101" s="155" t="n">
        <f aca="false">C101+F101+I101+L101+O101+R101+U101+X101+AA101+AD101+AG101+AJ101+AM101+AP101+AS101+AV101</f>
        <v>0</v>
      </c>
      <c r="AZ101" s="155" t="n">
        <f aca="false">AW101+AT101+AQ101+AN101+AK101+AH101+AE101+AB101+Y101+V101+S101+P101+M101+J101+G101+D101</f>
        <v>0</v>
      </c>
      <c r="BA101" s="156" t="n">
        <f aca="false">AX101+AU101+AR101+AO101+AL101+AI101+AF101+AC101+Z101+W101+T101+Q101+N101+K101+H101+E101</f>
        <v>0</v>
      </c>
      <c r="BB101" s="157"/>
      <c r="BC101" s="134" t="n">
        <f aca="false">B101</f>
        <v>0</v>
      </c>
      <c r="BD101" s="135"/>
      <c r="BE101" s="136"/>
      <c r="BF101" s="136"/>
      <c r="BG101" s="136"/>
      <c r="BH101" s="136"/>
      <c r="BI101" s="136"/>
      <c r="BJ101" s="136"/>
      <c r="BK101" s="136"/>
      <c r="BL101" s="135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</row>
    <row r="102" customFormat="false" ht="15.75" hidden="false" customHeight="true" outlineLevel="0" collapsed="false">
      <c r="A102" s="183" t="str">
        <f aca="false">Punkti!A44</f>
        <v>Šarmageddon</v>
      </c>
      <c r="B102" s="159" t="s">
        <v>142</v>
      </c>
      <c r="C102" s="251"/>
      <c r="D102" s="252"/>
      <c r="E102" s="252"/>
      <c r="F102" s="251"/>
      <c r="G102" s="252"/>
      <c r="H102" s="252"/>
      <c r="I102" s="251"/>
      <c r="J102" s="252"/>
      <c r="K102" s="252"/>
      <c r="L102" s="251"/>
      <c r="M102" s="252"/>
      <c r="N102" s="252"/>
      <c r="O102" s="251"/>
      <c r="P102" s="252"/>
      <c r="Q102" s="252"/>
      <c r="R102" s="251"/>
      <c r="S102" s="252"/>
      <c r="T102" s="252"/>
      <c r="U102" s="251"/>
      <c r="V102" s="252"/>
      <c r="W102" s="252"/>
      <c r="X102" s="251"/>
      <c r="Y102" s="252"/>
      <c r="Z102" s="252"/>
      <c r="AA102" s="255"/>
      <c r="AB102" s="256"/>
      <c r="AC102" s="256"/>
      <c r="AD102" s="255"/>
      <c r="AE102" s="256"/>
      <c r="AF102" s="256"/>
      <c r="AG102" s="255"/>
      <c r="AH102" s="256"/>
      <c r="AI102" s="256"/>
      <c r="AJ102" s="255"/>
      <c r="AK102" s="256"/>
      <c r="AL102" s="256"/>
      <c r="AM102" s="255"/>
      <c r="AN102" s="256"/>
      <c r="AO102" s="256"/>
      <c r="AP102" s="253"/>
      <c r="AQ102" s="254"/>
      <c r="AR102" s="254"/>
      <c r="AS102" s="255" t="n">
        <v>0</v>
      </c>
      <c r="AT102" s="256" t="n">
        <v>3</v>
      </c>
      <c r="AU102" s="256" t="n">
        <v>0</v>
      </c>
      <c r="AV102" s="255"/>
      <c r="AW102" s="256"/>
      <c r="AX102" s="256"/>
      <c r="AY102" s="155" t="n">
        <f aca="false">C102+F102+I102+L102+O102+R102+U102+X102+AA102+AD102+AG102+AJ102+AM102+AP102+AS102+AV102</f>
        <v>0</v>
      </c>
      <c r="AZ102" s="155" t="n">
        <f aca="false">AW102+AT102+AQ102+AN102+AK102+AH102+AE102+AB102+Y102+V102+S102+P102+M102+J102+G102+D102</f>
        <v>3</v>
      </c>
      <c r="BA102" s="156" t="n">
        <f aca="false">AX102+AU102+AR102+AO102+AL102+AI102+AF102+AC102+Z102+W102+T102+Q102+N102+K102+H102+E102</f>
        <v>0</v>
      </c>
      <c r="BB102" s="157" t="str">
        <f aca="false">AP2</f>
        <v>Šarmageddon</v>
      </c>
      <c r="BC102" s="134" t="str">
        <f aca="false">B102</f>
        <v>Jānis Raņķis</v>
      </c>
      <c r="BD102" s="135"/>
      <c r="BE102" s="136"/>
      <c r="BF102" s="136"/>
      <c r="BG102" s="136"/>
      <c r="BH102" s="136"/>
      <c r="BI102" s="136"/>
      <c r="BJ102" s="136"/>
      <c r="BK102" s="136"/>
      <c r="BL102" s="135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</row>
    <row r="103" customFormat="false" ht="15.75" hidden="false" customHeight="true" outlineLevel="0" collapsed="false">
      <c r="A103" s="147" t="s">
        <v>143</v>
      </c>
      <c r="B103" s="159" t="s">
        <v>144</v>
      </c>
      <c r="C103" s="257"/>
      <c r="D103" s="258"/>
      <c r="E103" s="258"/>
      <c r="F103" s="257"/>
      <c r="G103" s="258"/>
      <c r="H103" s="258"/>
      <c r="I103" s="257"/>
      <c r="J103" s="258"/>
      <c r="K103" s="258"/>
      <c r="L103" s="257"/>
      <c r="M103" s="258"/>
      <c r="N103" s="258"/>
      <c r="O103" s="257"/>
      <c r="P103" s="258"/>
      <c r="Q103" s="258"/>
      <c r="R103" s="257"/>
      <c r="S103" s="258"/>
      <c r="T103" s="258"/>
      <c r="U103" s="257"/>
      <c r="V103" s="258"/>
      <c r="W103" s="258"/>
      <c r="X103" s="257"/>
      <c r="Y103" s="258"/>
      <c r="Z103" s="258"/>
      <c r="AA103" s="259" t="n">
        <v>2</v>
      </c>
      <c r="AB103" s="260" t="n">
        <v>1</v>
      </c>
      <c r="AC103" s="260" t="n">
        <v>0</v>
      </c>
      <c r="AD103" s="259" t="n">
        <v>2</v>
      </c>
      <c r="AE103" s="260" t="n">
        <v>1</v>
      </c>
      <c r="AF103" s="260" t="n">
        <v>0</v>
      </c>
      <c r="AG103" s="259" t="n">
        <v>3</v>
      </c>
      <c r="AH103" s="260" t="n">
        <v>0</v>
      </c>
      <c r="AI103" s="260" t="n">
        <v>0</v>
      </c>
      <c r="AJ103" s="259"/>
      <c r="AK103" s="260"/>
      <c r="AL103" s="260"/>
      <c r="AM103" s="259"/>
      <c r="AN103" s="260"/>
      <c r="AO103" s="260"/>
      <c r="AP103" s="253"/>
      <c r="AQ103" s="254"/>
      <c r="AR103" s="254"/>
      <c r="AS103" s="259"/>
      <c r="AT103" s="260"/>
      <c r="AU103" s="260"/>
      <c r="AV103" s="259" t="n">
        <v>0</v>
      </c>
      <c r="AW103" s="260" t="n">
        <v>3</v>
      </c>
      <c r="AX103" s="260" t="n">
        <v>0</v>
      </c>
      <c r="AY103" s="155" t="n">
        <f aca="false">C103+F103+I103+L103+O103+R103+U103+X103+AA103+AD103+AG103+AJ103+AM103+AP103+AS103+AV103</f>
        <v>7</v>
      </c>
      <c r="AZ103" s="155" t="n">
        <f aca="false">AW103+AT103+AQ103+AN103+AK103+AH103+AE103+AB103+Y103+V103+S103+P103+M103+J103+G103+D103</f>
        <v>5</v>
      </c>
      <c r="BA103" s="156" t="n">
        <f aca="false">AX103+AU103+AR103+AO103+AL103+AI103+AF103+AC103+Z103+W103+T103+Q103+N103+K103+H103+E103</f>
        <v>0</v>
      </c>
      <c r="BB103" s="157"/>
      <c r="BC103" s="134" t="str">
        <f aca="false">B103</f>
        <v>Sergejs Kravcovs</v>
      </c>
      <c r="BD103" s="135"/>
      <c r="BE103" s="136"/>
      <c r="BF103" s="136"/>
      <c r="BG103" s="136"/>
      <c r="BH103" s="136"/>
      <c r="BI103" s="136"/>
      <c r="BJ103" s="136"/>
      <c r="BK103" s="136"/>
      <c r="BL103" s="135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</row>
    <row r="104" customFormat="false" ht="15.75" hidden="false" customHeight="true" outlineLevel="0" collapsed="false">
      <c r="A104" s="219" t="s">
        <v>143</v>
      </c>
      <c r="B104" s="159" t="s">
        <v>145</v>
      </c>
      <c r="C104" s="257"/>
      <c r="D104" s="258"/>
      <c r="E104" s="258"/>
      <c r="F104" s="257"/>
      <c r="G104" s="258"/>
      <c r="H104" s="258"/>
      <c r="I104" s="257"/>
      <c r="J104" s="258"/>
      <c r="K104" s="258"/>
      <c r="L104" s="257"/>
      <c r="M104" s="258"/>
      <c r="N104" s="258"/>
      <c r="O104" s="257"/>
      <c r="P104" s="258"/>
      <c r="Q104" s="258"/>
      <c r="R104" s="257"/>
      <c r="S104" s="258"/>
      <c r="T104" s="258"/>
      <c r="U104" s="257"/>
      <c r="V104" s="258"/>
      <c r="W104" s="258"/>
      <c r="X104" s="257"/>
      <c r="Y104" s="258"/>
      <c r="Z104" s="258"/>
      <c r="AA104" s="261" t="n">
        <v>1</v>
      </c>
      <c r="AB104" s="262" t="n">
        <v>2</v>
      </c>
      <c r="AC104" s="262" t="n">
        <v>0</v>
      </c>
      <c r="AD104" s="261"/>
      <c r="AE104" s="262"/>
      <c r="AF104" s="262"/>
      <c r="AG104" s="261"/>
      <c r="AH104" s="262"/>
      <c r="AI104" s="262"/>
      <c r="AJ104" s="261"/>
      <c r="AK104" s="262"/>
      <c r="AL104" s="262"/>
      <c r="AM104" s="261"/>
      <c r="AN104" s="262"/>
      <c r="AO104" s="262"/>
      <c r="AP104" s="253"/>
      <c r="AQ104" s="254"/>
      <c r="AR104" s="254"/>
      <c r="AS104" s="261"/>
      <c r="AT104" s="262"/>
      <c r="AU104" s="262"/>
      <c r="AV104" s="261"/>
      <c r="AW104" s="262"/>
      <c r="AX104" s="262"/>
      <c r="AY104" s="155" t="n">
        <f aca="false">C104+F104+I104+L104+O104+R104+U104+X104+AA104+AD104+AG104+AJ104+AM104+AP104+AS104+AV104</f>
        <v>1</v>
      </c>
      <c r="AZ104" s="155" t="n">
        <f aca="false">AW104+AT104+AQ104+AN104+AK104+AH104+AE104+AB104+Y104+V104+S104+P104+M104+J104+G104+D104</f>
        <v>2</v>
      </c>
      <c r="BA104" s="156" t="n">
        <f aca="false">AX104+AU104+AR104+AO104+AL104+AI104+AF104+AC104+Z104+W104+T104+Q104+N104+K104+H104+E104</f>
        <v>0</v>
      </c>
      <c r="BB104" s="157"/>
      <c r="BC104" s="134" t="str">
        <f aca="false">B104</f>
        <v>Elizabete Vārava</v>
      </c>
      <c r="BD104" s="135"/>
      <c r="BE104" s="136"/>
      <c r="BF104" s="136"/>
      <c r="BG104" s="136"/>
      <c r="BH104" s="136"/>
      <c r="BI104" s="136"/>
      <c r="BJ104" s="136"/>
      <c r="BK104" s="136"/>
      <c r="BL104" s="135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</row>
    <row r="105" customFormat="false" ht="15.75" hidden="false" customHeight="true" outlineLevel="0" collapsed="false">
      <c r="A105" s="147" t="s">
        <v>143</v>
      </c>
      <c r="B105" s="166" t="str">
        <f aca="false">Rezultati!B107</f>
        <v>Aivars Zaharovs</v>
      </c>
      <c r="C105" s="257"/>
      <c r="D105" s="258"/>
      <c r="E105" s="258"/>
      <c r="F105" s="257"/>
      <c r="G105" s="258"/>
      <c r="H105" s="258"/>
      <c r="I105" s="257"/>
      <c r="J105" s="258"/>
      <c r="K105" s="258"/>
      <c r="L105" s="257"/>
      <c r="M105" s="258"/>
      <c r="N105" s="258"/>
      <c r="O105" s="257"/>
      <c r="P105" s="258"/>
      <c r="Q105" s="258"/>
      <c r="R105" s="257"/>
      <c r="S105" s="258"/>
      <c r="T105" s="258"/>
      <c r="U105" s="257"/>
      <c r="V105" s="258"/>
      <c r="W105" s="258"/>
      <c r="X105" s="257"/>
      <c r="Y105" s="258"/>
      <c r="Z105" s="258"/>
      <c r="AA105" s="261"/>
      <c r="AB105" s="262"/>
      <c r="AC105" s="262"/>
      <c r="AD105" s="261" t="n">
        <v>1</v>
      </c>
      <c r="AE105" s="262" t="n">
        <v>2</v>
      </c>
      <c r="AF105" s="262" t="n">
        <v>0</v>
      </c>
      <c r="AG105" s="261"/>
      <c r="AH105" s="262"/>
      <c r="AI105" s="262"/>
      <c r="AJ105" s="261"/>
      <c r="AK105" s="262"/>
      <c r="AL105" s="262"/>
      <c r="AM105" s="261" t="n">
        <v>0</v>
      </c>
      <c r="AN105" s="262" t="n">
        <v>3</v>
      </c>
      <c r="AO105" s="262" t="n">
        <v>0</v>
      </c>
      <c r="AP105" s="253"/>
      <c r="AQ105" s="254"/>
      <c r="AR105" s="254"/>
      <c r="AS105" s="261"/>
      <c r="AT105" s="262"/>
      <c r="AU105" s="262"/>
      <c r="AV105" s="261" t="n">
        <v>1</v>
      </c>
      <c r="AW105" s="262" t="n">
        <v>2</v>
      </c>
      <c r="AX105" s="262" t="n">
        <v>0</v>
      </c>
      <c r="AY105" s="155" t="n">
        <f aca="false">C105+F105+I105+L105+O105+R105+U105+X105+AA105+AD105+AG105+AJ105+AM105+AP105+AS105+AV105</f>
        <v>2</v>
      </c>
      <c r="AZ105" s="155" t="n">
        <f aca="false">AW105+AT105+AQ105+AN105+AK105+AH105+AE105+AB105+Y105+V105+S105+P105+M105+J105+G105+D105</f>
        <v>7</v>
      </c>
      <c r="BA105" s="156" t="n">
        <f aca="false">AX105+AU105+AR105+AO105+AL105+AI105+AF105+AC105+Z105+W105+T105+Q105+N105+K105+H105+E105</f>
        <v>0</v>
      </c>
      <c r="BB105" s="157"/>
      <c r="BC105" s="134" t="str">
        <f aca="false">B105</f>
        <v>Aivars Zaharovs</v>
      </c>
      <c r="BD105" s="135"/>
      <c r="BE105" s="136"/>
      <c r="BF105" s="136"/>
      <c r="BG105" s="136"/>
      <c r="BH105" s="136"/>
      <c r="BI105" s="136"/>
      <c r="BJ105" s="136"/>
      <c r="BK105" s="136"/>
      <c r="BL105" s="135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</row>
    <row r="106" customFormat="false" ht="15.75" hidden="false" customHeight="true" outlineLevel="0" collapsed="false">
      <c r="A106" s="263" t="s">
        <v>143</v>
      </c>
      <c r="B106" s="276" t="s">
        <v>105</v>
      </c>
      <c r="C106" s="265"/>
      <c r="D106" s="266"/>
      <c r="E106" s="266"/>
      <c r="F106" s="265"/>
      <c r="G106" s="266"/>
      <c r="H106" s="266"/>
      <c r="I106" s="265"/>
      <c r="J106" s="266"/>
      <c r="K106" s="266"/>
      <c r="L106" s="265"/>
      <c r="M106" s="266"/>
      <c r="N106" s="266"/>
      <c r="O106" s="265"/>
      <c r="P106" s="266"/>
      <c r="Q106" s="266"/>
      <c r="R106" s="265"/>
      <c r="S106" s="266"/>
      <c r="T106" s="266"/>
      <c r="U106" s="265"/>
      <c r="V106" s="266"/>
      <c r="W106" s="266"/>
      <c r="X106" s="265"/>
      <c r="Y106" s="266"/>
      <c r="Z106" s="266"/>
      <c r="AA106" s="261"/>
      <c r="AB106" s="262"/>
      <c r="AC106" s="262"/>
      <c r="AD106" s="261"/>
      <c r="AE106" s="262"/>
      <c r="AF106" s="262"/>
      <c r="AG106" s="261"/>
      <c r="AH106" s="262"/>
      <c r="AI106" s="262"/>
      <c r="AJ106" s="261" t="n">
        <v>2</v>
      </c>
      <c r="AK106" s="262" t="n">
        <v>1</v>
      </c>
      <c r="AL106" s="262" t="n">
        <v>0</v>
      </c>
      <c r="AM106" s="261"/>
      <c r="AN106" s="262"/>
      <c r="AO106" s="262"/>
      <c r="AP106" s="253"/>
      <c r="AQ106" s="254"/>
      <c r="AR106" s="254"/>
      <c r="AS106" s="261"/>
      <c r="AT106" s="262"/>
      <c r="AU106" s="262"/>
      <c r="AV106" s="261"/>
      <c r="AW106" s="262"/>
      <c r="AX106" s="262"/>
      <c r="AY106" s="155" t="n">
        <f aca="false">C106+F106+I106+L106+O106+R106+U106+X106+AA106+AD106+AG106+AJ106+AM106+AP106+AS106+AV106</f>
        <v>2</v>
      </c>
      <c r="AZ106" s="155" t="n">
        <f aca="false">AW106+AT106+AQ106+AN106+AK106+AH106+AE106+AB106+Y106+V106+S106+P106+M106+J106+G106+D106</f>
        <v>1</v>
      </c>
      <c r="BA106" s="156" t="n">
        <f aca="false">AX106+AU106+AR106+AO106+AL106+AI106+AF106+AC106+Z106+W106+T106+Q106+N106+K106+H106+E106</f>
        <v>0</v>
      </c>
      <c r="BB106" s="157"/>
      <c r="BC106" s="134" t="str">
        <f aca="false">B106</f>
        <v>Aleksandrs Ručevics</v>
      </c>
      <c r="BD106" s="135"/>
      <c r="BE106" s="136"/>
      <c r="BF106" s="136"/>
      <c r="BG106" s="136"/>
      <c r="BH106" s="136"/>
      <c r="BI106" s="136"/>
      <c r="BJ106" s="136"/>
      <c r="BK106" s="136"/>
      <c r="BL106" s="135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</row>
    <row r="107" customFormat="false" ht="16.5" hidden="false" customHeight="true" outlineLevel="0" collapsed="false">
      <c r="A107" s="263" t="s">
        <v>143</v>
      </c>
      <c r="B107" s="276" t="s">
        <v>146</v>
      </c>
      <c r="C107" s="265"/>
      <c r="D107" s="266"/>
      <c r="E107" s="266"/>
      <c r="F107" s="265"/>
      <c r="G107" s="266"/>
      <c r="H107" s="266"/>
      <c r="I107" s="265"/>
      <c r="J107" s="266"/>
      <c r="K107" s="266"/>
      <c r="L107" s="265"/>
      <c r="M107" s="266"/>
      <c r="N107" s="266"/>
      <c r="O107" s="265"/>
      <c r="P107" s="266"/>
      <c r="Q107" s="266"/>
      <c r="R107" s="265"/>
      <c r="S107" s="266"/>
      <c r="T107" s="266"/>
      <c r="U107" s="265"/>
      <c r="V107" s="266"/>
      <c r="W107" s="266"/>
      <c r="X107" s="265"/>
      <c r="Y107" s="266"/>
      <c r="Z107" s="266"/>
      <c r="AA107" s="261"/>
      <c r="AB107" s="262"/>
      <c r="AC107" s="262"/>
      <c r="AD107" s="261"/>
      <c r="AE107" s="262"/>
      <c r="AF107" s="262"/>
      <c r="AG107" s="261" t="n">
        <v>1</v>
      </c>
      <c r="AH107" s="262" t="n">
        <v>2</v>
      </c>
      <c r="AI107" s="262" t="n">
        <v>0</v>
      </c>
      <c r="AJ107" s="261" t="n">
        <v>3</v>
      </c>
      <c r="AK107" s="262" t="n">
        <v>0</v>
      </c>
      <c r="AL107" s="262" t="n">
        <v>0</v>
      </c>
      <c r="AM107" s="261"/>
      <c r="AN107" s="262"/>
      <c r="AO107" s="262"/>
      <c r="AP107" s="253"/>
      <c r="AQ107" s="254"/>
      <c r="AR107" s="254"/>
      <c r="AS107" s="261" t="n">
        <v>2</v>
      </c>
      <c r="AT107" s="262" t="n">
        <v>1</v>
      </c>
      <c r="AU107" s="262" t="n">
        <v>0</v>
      </c>
      <c r="AV107" s="261"/>
      <c r="AW107" s="262"/>
      <c r="AX107" s="262"/>
      <c r="AY107" s="155" t="n">
        <f aca="false">C107+F107+I107+L107+O107+R107+U107+X107+AA107+AD107+AG107+AJ107+AM107+AP107+AS107+AV107</f>
        <v>6</v>
      </c>
      <c r="AZ107" s="155" t="n">
        <f aca="false">AW107+AT107+AQ107+AN107+AK107+AH107+AE107+AB107+Y107+V107+S107+P107+M107+J107+G107+D107</f>
        <v>3</v>
      </c>
      <c r="BA107" s="156" t="n">
        <f aca="false">AX107+AU107+AR107+AO107+AL107+AI107+AF107+AC107+Z107+W107+T107+Q107+N107+K107+H107+E107</f>
        <v>0</v>
      </c>
      <c r="BB107" s="157"/>
      <c r="BC107" s="134" t="str">
        <f aca="false">B107</f>
        <v>Jānis Zalītis</v>
      </c>
      <c r="BD107" s="135"/>
      <c r="BE107" s="136"/>
      <c r="BF107" s="136"/>
      <c r="BG107" s="136"/>
      <c r="BH107" s="136"/>
      <c r="BI107" s="136"/>
      <c r="BJ107" s="136"/>
      <c r="BK107" s="136"/>
      <c r="BL107" s="135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</row>
    <row r="108" customFormat="false" ht="16.5" hidden="false" customHeight="true" outlineLevel="0" collapsed="false">
      <c r="A108" s="202" t="s">
        <v>143</v>
      </c>
      <c r="B108" s="235" t="s">
        <v>100</v>
      </c>
      <c r="C108" s="277"/>
      <c r="D108" s="278"/>
      <c r="E108" s="278"/>
      <c r="F108" s="277"/>
      <c r="G108" s="278"/>
      <c r="H108" s="278"/>
      <c r="I108" s="277"/>
      <c r="J108" s="278"/>
      <c r="K108" s="278"/>
      <c r="L108" s="277"/>
      <c r="M108" s="278"/>
      <c r="N108" s="278"/>
      <c r="O108" s="277"/>
      <c r="P108" s="278"/>
      <c r="Q108" s="278"/>
      <c r="R108" s="277"/>
      <c r="S108" s="278"/>
      <c r="T108" s="278"/>
      <c r="U108" s="277"/>
      <c r="V108" s="278"/>
      <c r="W108" s="278"/>
      <c r="X108" s="277"/>
      <c r="Y108" s="278"/>
      <c r="Z108" s="278"/>
      <c r="AA108" s="272"/>
      <c r="AB108" s="273"/>
      <c r="AC108" s="273"/>
      <c r="AD108" s="272"/>
      <c r="AE108" s="273"/>
      <c r="AF108" s="273"/>
      <c r="AG108" s="272"/>
      <c r="AH108" s="273"/>
      <c r="AI108" s="273"/>
      <c r="AJ108" s="272"/>
      <c r="AK108" s="273"/>
      <c r="AL108" s="273"/>
      <c r="AM108" s="272"/>
      <c r="AN108" s="273"/>
      <c r="AO108" s="273"/>
      <c r="AP108" s="253"/>
      <c r="AQ108" s="254"/>
      <c r="AR108" s="254"/>
      <c r="AS108" s="272" t="n">
        <v>1</v>
      </c>
      <c r="AT108" s="273" t="n">
        <v>2</v>
      </c>
      <c r="AU108" s="273" t="n">
        <v>0</v>
      </c>
      <c r="AV108" s="272"/>
      <c r="AW108" s="273"/>
      <c r="AX108" s="273"/>
      <c r="AY108" s="155" t="n">
        <f aca="false">C108+F108+I108+L108+O108+R108+U108+X108+AA108+AD108+AG108+AJ108+AM108+AP108+AS108+AV108</f>
        <v>1</v>
      </c>
      <c r="AZ108" s="155" t="n">
        <f aca="false">AW108+AT108+AQ108+AN108+AK108+AH108+AE108+AB108+Y108+V108+S108+P108+M108+J108+G108+D108</f>
        <v>2</v>
      </c>
      <c r="BA108" s="156" t="n">
        <f aca="false">AX108+AU108+AR108+AO108+AL108+AI108+AF108+AC108+Z108+W108+T108+Q108+N108+K108+H108+E108</f>
        <v>0</v>
      </c>
      <c r="BB108" s="157"/>
      <c r="BC108" s="134" t="str">
        <f aca="false">B108</f>
        <v>Aleksejs Jeļisejevs</v>
      </c>
      <c r="BD108" s="135"/>
      <c r="BE108" s="136"/>
      <c r="BF108" s="136"/>
      <c r="BG108" s="136"/>
      <c r="BH108" s="136"/>
      <c r="BI108" s="136"/>
      <c r="BJ108" s="136"/>
      <c r="BK108" s="136"/>
      <c r="BL108" s="135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</row>
    <row r="109" customFormat="false" ht="16.5" hidden="false" customHeight="true" outlineLevel="0" collapsed="false">
      <c r="A109" s="213" t="s">
        <v>143</v>
      </c>
      <c r="B109" s="214" t="str">
        <f aca="false">Rezultati!B112</f>
        <v>Valentīns Ginko</v>
      </c>
      <c r="C109" s="181"/>
      <c r="D109" s="182"/>
      <c r="E109" s="182"/>
      <c r="F109" s="181"/>
      <c r="G109" s="182"/>
      <c r="H109" s="182"/>
      <c r="I109" s="181"/>
      <c r="J109" s="182"/>
      <c r="K109" s="182"/>
      <c r="L109" s="181"/>
      <c r="M109" s="182"/>
      <c r="N109" s="182"/>
      <c r="O109" s="181"/>
      <c r="P109" s="182"/>
      <c r="Q109" s="182"/>
      <c r="R109" s="181"/>
      <c r="S109" s="182"/>
      <c r="T109" s="182"/>
      <c r="U109" s="181"/>
      <c r="V109" s="182"/>
      <c r="W109" s="182"/>
      <c r="X109" s="181"/>
      <c r="Y109" s="182"/>
      <c r="Z109" s="182"/>
      <c r="AA109" s="269" t="n">
        <v>0</v>
      </c>
      <c r="AB109" s="270" t="n">
        <v>3</v>
      </c>
      <c r="AC109" s="270" t="n">
        <v>0</v>
      </c>
      <c r="AD109" s="269" t="n">
        <v>1</v>
      </c>
      <c r="AE109" s="270" t="n">
        <v>2</v>
      </c>
      <c r="AF109" s="270" t="n">
        <v>0</v>
      </c>
      <c r="AG109" s="269" t="n">
        <v>0</v>
      </c>
      <c r="AH109" s="270" t="n">
        <v>3</v>
      </c>
      <c r="AI109" s="270" t="n">
        <v>0</v>
      </c>
      <c r="AJ109" s="269" t="n">
        <v>1</v>
      </c>
      <c r="AK109" s="270" t="n">
        <v>2</v>
      </c>
      <c r="AL109" s="270" t="n">
        <v>0</v>
      </c>
      <c r="AM109" s="269" t="n">
        <v>1</v>
      </c>
      <c r="AN109" s="270" t="n">
        <v>2</v>
      </c>
      <c r="AO109" s="270" t="n">
        <v>0</v>
      </c>
      <c r="AP109" s="267"/>
      <c r="AQ109" s="268"/>
      <c r="AR109" s="268"/>
      <c r="AS109" s="269"/>
      <c r="AT109" s="270"/>
      <c r="AU109" s="270"/>
      <c r="AV109" s="269" t="n">
        <v>0</v>
      </c>
      <c r="AW109" s="270" t="n">
        <v>3</v>
      </c>
      <c r="AX109" s="270" t="n">
        <v>0</v>
      </c>
      <c r="AY109" s="155" t="n">
        <f aca="false">C109+F109+I109+L109+O109+R109+U109+X109+AA109+AD109+AG109+AJ109+AM109+AP109+AS109+AV109</f>
        <v>3</v>
      </c>
      <c r="AZ109" s="155" t="n">
        <f aca="false">AW109+AT109+AQ109+AN109+AK109+AH109+AE109+AB109+Y109+V109+S109+P109+M109+J109+G109+D109</f>
        <v>15</v>
      </c>
      <c r="BA109" s="156" t="n">
        <f aca="false">AX109+AU109+AR109+AO109+AL109+AI109+AF109+AC109+Z109+W109+T109+Q109+N109+K109+H109+E109</f>
        <v>0</v>
      </c>
      <c r="BB109" s="157"/>
      <c r="BC109" s="134" t="str">
        <f aca="false">B109</f>
        <v>Valentīns Ginko</v>
      </c>
      <c r="BD109" s="135"/>
      <c r="BE109" s="136"/>
      <c r="BF109" s="136"/>
      <c r="BG109" s="136"/>
      <c r="BH109" s="136"/>
      <c r="BI109" s="136"/>
      <c r="BJ109" s="136"/>
      <c r="BK109" s="136"/>
      <c r="BL109" s="135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</row>
    <row r="110" customFormat="false" ht="15.75" hidden="false" customHeight="true" outlineLevel="0" collapsed="false">
      <c r="A110" s="244" t="str">
        <f aca="false">Punkti!A47</f>
        <v>NB Seniors</v>
      </c>
      <c r="B110" s="248" t="s">
        <v>147</v>
      </c>
      <c r="C110" s="251"/>
      <c r="D110" s="252"/>
      <c r="E110" s="252"/>
      <c r="F110" s="251"/>
      <c r="G110" s="252"/>
      <c r="H110" s="252"/>
      <c r="I110" s="251"/>
      <c r="J110" s="252"/>
      <c r="K110" s="252"/>
      <c r="L110" s="251"/>
      <c r="M110" s="252"/>
      <c r="N110" s="252"/>
      <c r="O110" s="251"/>
      <c r="P110" s="252"/>
      <c r="Q110" s="252"/>
      <c r="R110" s="251"/>
      <c r="S110" s="252"/>
      <c r="T110" s="252"/>
      <c r="U110" s="251"/>
      <c r="V110" s="252"/>
      <c r="W110" s="252"/>
      <c r="X110" s="251"/>
      <c r="Y110" s="252"/>
      <c r="Z110" s="252"/>
      <c r="AA110" s="255" t="n">
        <v>3</v>
      </c>
      <c r="AB110" s="256" t="n">
        <v>0</v>
      </c>
      <c r="AC110" s="256" t="n">
        <v>0</v>
      </c>
      <c r="AD110" s="255" t="n">
        <v>2</v>
      </c>
      <c r="AE110" s="256" t="n">
        <v>1</v>
      </c>
      <c r="AF110" s="256" t="n">
        <v>0</v>
      </c>
      <c r="AG110" s="255" t="n">
        <v>0</v>
      </c>
      <c r="AH110" s="256" t="n">
        <v>3</v>
      </c>
      <c r="AI110" s="256" t="n">
        <v>0</v>
      </c>
      <c r="AJ110" s="255" t="n">
        <v>2</v>
      </c>
      <c r="AK110" s="256" t="n">
        <v>1</v>
      </c>
      <c r="AL110" s="256" t="n">
        <v>0</v>
      </c>
      <c r="AM110" s="255" t="n">
        <v>3</v>
      </c>
      <c r="AN110" s="256" t="n">
        <v>0</v>
      </c>
      <c r="AO110" s="256" t="n">
        <v>0</v>
      </c>
      <c r="AP110" s="255"/>
      <c r="AQ110" s="256"/>
      <c r="AR110" s="256"/>
      <c r="AS110" s="253"/>
      <c r="AT110" s="254"/>
      <c r="AU110" s="254"/>
      <c r="AV110" s="255"/>
      <c r="AW110" s="256"/>
      <c r="AX110" s="256"/>
      <c r="AY110" s="155" t="n">
        <f aca="false">C110+F110+I110+L110+O110+R110+U110+X110+AA110+AD110+AG110+AJ110+AM110+AP110+AS110+AV110</f>
        <v>10</v>
      </c>
      <c r="AZ110" s="155" t="n">
        <f aca="false">AW110+AT110+AQ110+AN110+AK110+AH110+AE110+AB110+Y110+V110+S110+P110+M110+J110+G110+D110</f>
        <v>5</v>
      </c>
      <c r="BA110" s="156" t="n">
        <f aca="false">AX110+AU110+AR110+AO110+AL110+AI110+AF110+AC110+Z110+W110+T110+Q110+N110+K110+H110+E110</f>
        <v>0</v>
      </c>
      <c r="BB110" s="157" t="str">
        <f aca="false">AS2</f>
        <v>NB Seniors</v>
      </c>
      <c r="BC110" s="134" t="str">
        <f aca="false">B110</f>
        <v>Vladimirs Lagunovs</v>
      </c>
      <c r="BD110" s="135"/>
      <c r="BE110" s="136"/>
      <c r="BF110" s="136"/>
      <c r="BG110" s="136"/>
      <c r="BH110" s="136"/>
      <c r="BI110" s="136"/>
      <c r="BJ110" s="136"/>
      <c r="BK110" s="136"/>
      <c r="BL110" s="135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</row>
    <row r="111" customFormat="false" ht="15.75" hidden="false" customHeight="true" outlineLevel="0" collapsed="false">
      <c r="A111" s="219" t="s">
        <v>57</v>
      </c>
      <c r="B111" s="279" t="s">
        <v>148</v>
      </c>
      <c r="C111" s="257"/>
      <c r="D111" s="258"/>
      <c r="E111" s="258"/>
      <c r="F111" s="257"/>
      <c r="G111" s="258"/>
      <c r="H111" s="258"/>
      <c r="I111" s="257"/>
      <c r="J111" s="258"/>
      <c r="K111" s="258"/>
      <c r="L111" s="257"/>
      <c r="M111" s="258"/>
      <c r="N111" s="258"/>
      <c r="O111" s="257"/>
      <c r="P111" s="258"/>
      <c r="Q111" s="258"/>
      <c r="R111" s="257"/>
      <c r="S111" s="258"/>
      <c r="T111" s="258"/>
      <c r="U111" s="257"/>
      <c r="V111" s="258"/>
      <c r="W111" s="258"/>
      <c r="X111" s="257"/>
      <c r="Y111" s="258"/>
      <c r="Z111" s="258"/>
      <c r="AA111" s="259" t="n">
        <v>3</v>
      </c>
      <c r="AB111" s="260" t="n">
        <v>0</v>
      </c>
      <c r="AC111" s="260" t="n">
        <v>0</v>
      </c>
      <c r="AD111" s="259" t="n">
        <v>2</v>
      </c>
      <c r="AE111" s="260" t="n">
        <v>1</v>
      </c>
      <c r="AF111" s="260" t="n">
        <v>0</v>
      </c>
      <c r="AG111" s="259" t="n">
        <v>0</v>
      </c>
      <c r="AH111" s="260" t="n">
        <v>3</v>
      </c>
      <c r="AI111" s="260" t="n">
        <v>0</v>
      </c>
      <c r="AJ111" s="259" t="n">
        <v>3</v>
      </c>
      <c r="AK111" s="260" t="n">
        <v>0</v>
      </c>
      <c r="AL111" s="260" t="n">
        <v>0</v>
      </c>
      <c r="AM111" s="259" t="n">
        <v>1</v>
      </c>
      <c r="AN111" s="260" t="n">
        <v>2</v>
      </c>
      <c r="AO111" s="260" t="n">
        <v>0</v>
      </c>
      <c r="AP111" s="259" t="n">
        <v>1</v>
      </c>
      <c r="AQ111" s="260" t="n">
        <v>2</v>
      </c>
      <c r="AR111" s="260" t="n">
        <v>0</v>
      </c>
      <c r="AS111" s="253"/>
      <c r="AT111" s="254"/>
      <c r="AU111" s="254"/>
      <c r="AV111" s="259"/>
      <c r="AW111" s="260"/>
      <c r="AX111" s="260"/>
      <c r="AY111" s="155" t="n">
        <f aca="false">C111+F111+I111+L111+O111+R111+U111+X111+AA111+AD111+AG111+AJ111+AM111+AP111+AS111+AV111</f>
        <v>10</v>
      </c>
      <c r="AZ111" s="155" t="n">
        <f aca="false">AW111+AT111+AQ111+AN111+AK111+AH111+AE111+AB111+Y111+V111+S111+P111+M111+J111+G111+D111</f>
        <v>8</v>
      </c>
      <c r="BA111" s="156" t="n">
        <f aca="false">AX111+AU111+AR111+AO111+AL111+AI111+AF111+AC111+Z111+W111+T111+Q111+N111+K111+H111+E111</f>
        <v>0</v>
      </c>
      <c r="BB111" s="157"/>
      <c r="BC111" s="134" t="str">
        <f aca="false">B111</f>
        <v>Guntars Beisons</v>
      </c>
      <c r="BD111" s="135"/>
      <c r="BE111" s="136"/>
      <c r="BF111" s="136"/>
      <c r="BG111" s="136"/>
      <c r="BH111" s="136"/>
      <c r="BI111" s="136"/>
      <c r="BJ111" s="136"/>
      <c r="BK111" s="136"/>
      <c r="BL111" s="135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</row>
    <row r="112" customFormat="false" ht="15.75" hidden="false" customHeight="true" outlineLevel="0" collapsed="false">
      <c r="A112" s="219" t="s">
        <v>57</v>
      </c>
      <c r="B112" s="166" t="s">
        <v>149</v>
      </c>
      <c r="C112" s="257"/>
      <c r="D112" s="258"/>
      <c r="E112" s="258"/>
      <c r="F112" s="257"/>
      <c r="G112" s="258"/>
      <c r="H112" s="258"/>
      <c r="I112" s="257"/>
      <c r="J112" s="258"/>
      <c r="K112" s="258"/>
      <c r="L112" s="257"/>
      <c r="M112" s="258"/>
      <c r="N112" s="258"/>
      <c r="O112" s="257"/>
      <c r="P112" s="258"/>
      <c r="Q112" s="258"/>
      <c r="R112" s="257"/>
      <c r="S112" s="258"/>
      <c r="T112" s="258"/>
      <c r="U112" s="257"/>
      <c r="V112" s="258"/>
      <c r="W112" s="258"/>
      <c r="X112" s="257"/>
      <c r="Y112" s="258"/>
      <c r="Z112" s="258"/>
      <c r="AA112" s="261"/>
      <c r="AB112" s="262"/>
      <c r="AC112" s="262"/>
      <c r="AD112" s="261"/>
      <c r="AE112" s="262"/>
      <c r="AF112" s="262"/>
      <c r="AG112" s="261"/>
      <c r="AH112" s="262"/>
      <c r="AI112" s="262"/>
      <c r="AJ112" s="261"/>
      <c r="AK112" s="262"/>
      <c r="AL112" s="262"/>
      <c r="AM112" s="261"/>
      <c r="AN112" s="262"/>
      <c r="AO112" s="262"/>
      <c r="AP112" s="261"/>
      <c r="AQ112" s="262"/>
      <c r="AR112" s="262"/>
      <c r="AS112" s="253"/>
      <c r="AT112" s="254"/>
      <c r="AU112" s="254"/>
      <c r="AV112" s="261" t="n">
        <v>2</v>
      </c>
      <c r="AW112" s="262" t="n">
        <v>1</v>
      </c>
      <c r="AX112" s="262" t="n">
        <v>0</v>
      </c>
      <c r="AY112" s="155" t="n">
        <f aca="false">C112+F112+I112+L112+O112+R112+U112+X112+AA112+AD112+AG112+AJ112+AM112+AP112+AS112+AV112</f>
        <v>2</v>
      </c>
      <c r="AZ112" s="155" t="n">
        <f aca="false">AW112+AT112+AQ112+AN112+AK112+AH112+AE112+AB112+Y112+V112+S112+P112+M112+J112+G112+D112</f>
        <v>1</v>
      </c>
      <c r="BA112" s="156" t="n">
        <f aca="false">AX112+AU112+AR112+AO112+AL112+AI112+AF112+AC112+Z112+W112+T112+Q112+N112+K112+H112+E112</f>
        <v>0</v>
      </c>
      <c r="BB112" s="157"/>
      <c r="BC112" s="134" t="str">
        <f aca="false">B112</f>
        <v>Ainars Gilberts</v>
      </c>
      <c r="BD112" s="135"/>
      <c r="BE112" s="136"/>
      <c r="BF112" s="136"/>
      <c r="BG112" s="136"/>
      <c r="BH112" s="136"/>
      <c r="BI112" s="136"/>
      <c r="BJ112" s="136"/>
      <c r="BK112" s="136"/>
      <c r="BL112" s="135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</row>
    <row r="113" customFormat="false" ht="15.75" hidden="false" customHeight="true" outlineLevel="0" collapsed="false">
      <c r="A113" s="219" t="s">
        <v>57</v>
      </c>
      <c r="B113" s="159" t="s">
        <v>150</v>
      </c>
      <c r="C113" s="257"/>
      <c r="D113" s="258"/>
      <c r="E113" s="258"/>
      <c r="F113" s="257"/>
      <c r="G113" s="258"/>
      <c r="H113" s="258"/>
      <c r="I113" s="257"/>
      <c r="J113" s="258"/>
      <c r="K113" s="258"/>
      <c r="L113" s="257"/>
      <c r="M113" s="258"/>
      <c r="N113" s="258"/>
      <c r="O113" s="257"/>
      <c r="P113" s="258"/>
      <c r="Q113" s="258"/>
      <c r="R113" s="257"/>
      <c r="S113" s="258"/>
      <c r="T113" s="258"/>
      <c r="U113" s="257"/>
      <c r="V113" s="258"/>
      <c r="W113" s="258"/>
      <c r="X113" s="257"/>
      <c r="Y113" s="258"/>
      <c r="Z113" s="258"/>
      <c r="AA113" s="261"/>
      <c r="AB113" s="262"/>
      <c r="AC113" s="262"/>
      <c r="AD113" s="261" t="n">
        <v>3</v>
      </c>
      <c r="AE113" s="262" t="n">
        <v>0</v>
      </c>
      <c r="AF113" s="262" t="n">
        <v>0</v>
      </c>
      <c r="AG113" s="261" t="n">
        <v>3</v>
      </c>
      <c r="AH113" s="262" t="n">
        <v>0</v>
      </c>
      <c r="AI113" s="262" t="n">
        <v>0</v>
      </c>
      <c r="AJ113" s="261"/>
      <c r="AK113" s="262"/>
      <c r="AL113" s="262"/>
      <c r="AM113" s="261" t="n">
        <v>0</v>
      </c>
      <c r="AN113" s="262" t="n">
        <v>3</v>
      </c>
      <c r="AO113" s="262" t="n">
        <v>0</v>
      </c>
      <c r="AP113" s="261" t="n">
        <v>2</v>
      </c>
      <c r="AQ113" s="262" t="n">
        <v>1</v>
      </c>
      <c r="AR113" s="262" t="n">
        <v>0</v>
      </c>
      <c r="AS113" s="253"/>
      <c r="AT113" s="254"/>
      <c r="AU113" s="254"/>
      <c r="AV113" s="261" t="n">
        <v>2</v>
      </c>
      <c r="AW113" s="262" t="n">
        <v>1</v>
      </c>
      <c r="AX113" s="262" t="n">
        <v>0</v>
      </c>
      <c r="AY113" s="155" t="n">
        <f aca="false">C113+F113+I113+L113+O113+R113+U113+X113+AA113+AD113+AG113+AJ113+AM113+AP113+AS113+AV113</f>
        <v>10</v>
      </c>
      <c r="AZ113" s="155" t="n">
        <f aca="false">AW113+AT113+AQ113+AN113+AK113+AH113+AE113+AB113+Y113+V113+S113+P113+M113+J113+G113+D113</f>
        <v>5</v>
      </c>
      <c r="BA113" s="156" t="n">
        <f aca="false">AX113+AU113+AR113+AO113+AL113+AI113+AF113+AC113+Z113+W113+T113+Q113+N113+K113+H113+E113</f>
        <v>0</v>
      </c>
      <c r="BB113" s="157"/>
      <c r="BC113" s="134" t="str">
        <f aca="false">B113</f>
        <v>Aleksandrs Liniņš</v>
      </c>
      <c r="BD113" s="135"/>
      <c r="BE113" s="136"/>
      <c r="BF113" s="136"/>
      <c r="BG113" s="136"/>
      <c r="BH113" s="136"/>
      <c r="BI113" s="136"/>
      <c r="BJ113" s="136"/>
      <c r="BK113" s="136"/>
      <c r="BL113" s="135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</row>
    <row r="114" customFormat="false" ht="15.75" hidden="false" customHeight="true" outlineLevel="0" collapsed="false">
      <c r="A114" s="280" t="s">
        <v>57</v>
      </c>
      <c r="B114" s="281"/>
      <c r="C114" s="265"/>
      <c r="D114" s="266"/>
      <c r="E114" s="266"/>
      <c r="F114" s="265"/>
      <c r="G114" s="266"/>
      <c r="H114" s="266"/>
      <c r="I114" s="265"/>
      <c r="J114" s="266"/>
      <c r="K114" s="266"/>
      <c r="L114" s="265"/>
      <c r="M114" s="266"/>
      <c r="N114" s="266"/>
      <c r="O114" s="265"/>
      <c r="P114" s="266"/>
      <c r="Q114" s="266"/>
      <c r="R114" s="265"/>
      <c r="S114" s="266"/>
      <c r="T114" s="266"/>
      <c r="U114" s="265"/>
      <c r="V114" s="266"/>
      <c r="W114" s="266"/>
      <c r="X114" s="265"/>
      <c r="Y114" s="266"/>
      <c r="Z114" s="266"/>
      <c r="AA114" s="261"/>
      <c r="AB114" s="262"/>
      <c r="AC114" s="262"/>
      <c r="AD114" s="261"/>
      <c r="AE114" s="262"/>
      <c r="AF114" s="262"/>
      <c r="AG114" s="261"/>
      <c r="AH114" s="262"/>
      <c r="AI114" s="262"/>
      <c r="AJ114" s="261"/>
      <c r="AK114" s="262"/>
      <c r="AL114" s="262"/>
      <c r="AM114" s="261"/>
      <c r="AN114" s="262"/>
      <c r="AO114" s="262"/>
      <c r="AP114" s="261"/>
      <c r="AQ114" s="262"/>
      <c r="AR114" s="262"/>
      <c r="AS114" s="253"/>
      <c r="AT114" s="254"/>
      <c r="AU114" s="254"/>
      <c r="AV114" s="261"/>
      <c r="AW114" s="262"/>
      <c r="AX114" s="262"/>
      <c r="AY114" s="155" t="n">
        <f aca="false">C114+F114+I114+L114+O114+R114+U114+X114+AA114+AD114+AG114+AJ114+AM114+AP114+AS114+AV114</f>
        <v>0</v>
      </c>
      <c r="AZ114" s="155" t="n">
        <f aca="false">AW114+AT114+AQ114+AN114+AK114+AH114+AE114+AB114+Y114+V114+S114+P114+M114+J114+G114+D114</f>
        <v>0</v>
      </c>
      <c r="BA114" s="156" t="n">
        <f aca="false">AX114+AU114+AR114+AO114+AL114+AI114+AF114+AC114+Z114+W114+T114+Q114+N114+K114+H114+E114</f>
        <v>0</v>
      </c>
      <c r="BB114" s="157"/>
      <c r="BC114" s="134" t="n">
        <f aca="false">B114</f>
        <v>0</v>
      </c>
      <c r="BD114" s="135"/>
      <c r="BE114" s="136"/>
      <c r="BF114" s="136"/>
      <c r="BG114" s="136"/>
      <c r="BH114" s="136"/>
      <c r="BI114" s="136"/>
      <c r="BJ114" s="136"/>
      <c r="BK114" s="136"/>
      <c r="BL114" s="135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</row>
    <row r="115" customFormat="false" ht="16.5" hidden="false" customHeight="true" outlineLevel="0" collapsed="false">
      <c r="A115" s="282" t="s">
        <v>57</v>
      </c>
      <c r="B115" s="283" t="s">
        <v>151</v>
      </c>
      <c r="C115" s="265"/>
      <c r="D115" s="266"/>
      <c r="E115" s="266"/>
      <c r="F115" s="265"/>
      <c r="G115" s="266"/>
      <c r="H115" s="266"/>
      <c r="I115" s="265"/>
      <c r="J115" s="266"/>
      <c r="K115" s="266"/>
      <c r="L115" s="265"/>
      <c r="M115" s="266"/>
      <c r="N115" s="266"/>
      <c r="O115" s="265"/>
      <c r="P115" s="266"/>
      <c r="Q115" s="266"/>
      <c r="R115" s="265"/>
      <c r="S115" s="266"/>
      <c r="T115" s="266"/>
      <c r="U115" s="265"/>
      <c r="V115" s="266"/>
      <c r="W115" s="266"/>
      <c r="X115" s="265"/>
      <c r="Y115" s="266"/>
      <c r="Z115" s="266"/>
      <c r="AA115" s="261" t="n">
        <v>1</v>
      </c>
      <c r="AB115" s="262" t="n">
        <v>2</v>
      </c>
      <c r="AC115" s="262" t="n">
        <v>0</v>
      </c>
      <c r="AD115" s="261"/>
      <c r="AE115" s="262"/>
      <c r="AF115" s="262"/>
      <c r="AG115" s="261"/>
      <c r="AH115" s="262"/>
      <c r="AI115" s="262"/>
      <c r="AJ115" s="261" t="n">
        <v>1</v>
      </c>
      <c r="AK115" s="262" t="n">
        <v>2</v>
      </c>
      <c r="AL115" s="262" t="n">
        <v>0</v>
      </c>
      <c r="AM115" s="261"/>
      <c r="AN115" s="262"/>
      <c r="AO115" s="262"/>
      <c r="AP115" s="261" t="n">
        <v>3</v>
      </c>
      <c r="AQ115" s="262" t="n">
        <v>0</v>
      </c>
      <c r="AR115" s="262" t="n">
        <v>0</v>
      </c>
      <c r="AS115" s="253"/>
      <c r="AT115" s="254"/>
      <c r="AU115" s="254"/>
      <c r="AV115" s="261" t="n">
        <v>2</v>
      </c>
      <c r="AW115" s="262" t="n">
        <v>1</v>
      </c>
      <c r="AX115" s="262" t="n">
        <v>0</v>
      </c>
      <c r="AY115" s="155" t="n">
        <f aca="false">C115+F115+I115+L115+O115+R115+U115+X115+AA115+AD115+AG115+AJ115+AM115+AP115+AS115+AV115</f>
        <v>7</v>
      </c>
      <c r="AZ115" s="155" t="n">
        <f aca="false">AW115+AT115+AQ115+AN115+AK115+AH115+AE115+AB115+Y115+V115+S115+P115+M115+J115+G115+D115</f>
        <v>5</v>
      </c>
      <c r="BA115" s="156" t="n">
        <f aca="false">AX115+AU115+AR115+AO115+AL115+AI115+AF115+AC115+Z115+W115+T115+Q115+N115+K115+H115+E115</f>
        <v>0</v>
      </c>
      <c r="BB115" s="157"/>
      <c r="BC115" s="134" t="str">
        <f aca="false">B115</f>
        <v>Dainis Mauriņš</v>
      </c>
      <c r="BD115" s="135"/>
      <c r="BE115" s="136"/>
      <c r="BF115" s="136"/>
      <c r="BG115" s="136"/>
      <c r="BH115" s="136"/>
      <c r="BI115" s="136"/>
      <c r="BJ115" s="136"/>
      <c r="BK115" s="136"/>
      <c r="BL115" s="135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</row>
    <row r="116" customFormat="false" ht="16.5" hidden="false" customHeight="true" outlineLevel="0" collapsed="false">
      <c r="A116" s="284" t="s">
        <v>57</v>
      </c>
      <c r="B116" s="284"/>
      <c r="C116" s="277"/>
      <c r="D116" s="278"/>
      <c r="E116" s="278"/>
      <c r="F116" s="277"/>
      <c r="G116" s="278"/>
      <c r="H116" s="278"/>
      <c r="I116" s="277"/>
      <c r="J116" s="278"/>
      <c r="K116" s="278"/>
      <c r="L116" s="277"/>
      <c r="M116" s="278"/>
      <c r="N116" s="278"/>
      <c r="O116" s="277"/>
      <c r="P116" s="278"/>
      <c r="Q116" s="278"/>
      <c r="R116" s="277"/>
      <c r="S116" s="278"/>
      <c r="T116" s="278"/>
      <c r="U116" s="277"/>
      <c r="V116" s="278"/>
      <c r="W116" s="278"/>
      <c r="X116" s="277"/>
      <c r="Y116" s="278"/>
      <c r="Z116" s="278"/>
      <c r="AA116" s="272"/>
      <c r="AB116" s="273"/>
      <c r="AC116" s="273"/>
      <c r="AD116" s="272"/>
      <c r="AE116" s="273"/>
      <c r="AF116" s="273"/>
      <c r="AG116" s="272"/>
      <c r="AH116" s="273"/>
      <c r="AI116" s="273"/>
      <c r="AJ116" s="272"/>
      <c r="AK116" s="273"/>
      <c r="AL116" s="273"/>
      <c r="AM116" s="272"/>
      <c r="AN116" s="273"/>
      <c r="AO116" s="273"/>
      <c r="AP116" s="272"/>
      <c r="AQ116" s="273"/>
      <c r="AR116" s="273"/>
      <c r="AS116" s="253"/>
      <c r="AT116" s="254"/>
      <c r="AU116" s="254"/>
      <c r="AV116" s="272"/>
      <c r="AW116" s="273"/>
      <c r="AX116" s="273"/>
      <c r="AY116" s="155" t="n">
        <f aca="false">C116+F116+I116+L116+O116+R116+U116+X116+AA116+AD116+AG116+AJ116+AM116+AP116+AS116+AV116</f>
        <v>0</v>
      </c>
      <c r="AZ116" s="155" t="n">
        <f aca="false">AW116+AT116+AQ116+AN116+AK116+AH116+AE116+AB116+Y116+V116+S116+P116+M116+J116+G116+D116</f>
        <v>0</v>
      </c>
      <c r="BA116" s="156" t="n">
        <f aca="false">AX116+AU116+AR116+AO116+AL116+AI116+AF116+AC116+Z116+W116+T116+Q116+N116+K116+H116+E116</f>
        <v>0</v>
      </c>
      <c r="BB116" s="157"/>
      <c r="BC116" s="134" t="n">
        <f aca="false">B116</f>
        <v>0</v>
      </c>
      <c r="BD116" s="135"/>
      <c r="BE116" s="136"/>
      <c r="BF116" s="136"/>
      <c r="BG116" s="136"/>
      <c r="BH116" s="136"/>
      <c r="BI116" s="136"/>
      <c r="BJ116" s="136"/>
      <c r="BK116" s="136"/>
      <c r="BL116" s="135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</row>
    <row r="117" customFormat="false" ht="16.5" hidden="false" customHeight="true" outlineLevel="0" collapsed="false">
      <c r="A117" s="246" t="s">
        <v>57</v>
      </c>
      <c r="B117" s="285"/>
      <c r="C117" s="181"/>
      <c r="D117" s="182"/>
      <c r="E117" s="182"/>
      <c r="F117" s="181"/>
      <c r="G117" s="182"/>
      <c r="H117" s="182"/>
      <c r="I117" s="181"/>
      <c r="J117" s="182"/>
      <c r="K117" s="182"/>
      <c r="L117" s="181"/>
      <c r="M117" s="182"/>
      <c r="N117" s="182"/>
      <c r="O117" s="181"/>
      <c r="P117" s="182"/>
      <c r="Q117" s="182"/>
      <c r="R117" s="181"/>
      <c r="S117" s="182"/>
      <c r="T117" s="182"/>
      <c r="U117" s="181"/>
      <c r="V117" s="182"/>
      <c r="W117" s="182"/>
      <c r="X117" s="181"/>
      <c r="Y117" s="182"/>
      <c r="Z117" s="182"/>
      <c r="AA117" s="269"/>
      <c r="AB117" s="270"/>
      <c r="AC117" s="270"/>
      <c r="AD117" s="269"/>
      <c r="AE117" s="270"/>
      <c r="AF117" s="270"/>
      <c r="AG117" s="269"/>
      <c r="AH117" s="270"/>
      <c r="AI117" s="270"/>
      <c r="AJ117" s="269"/>
      <c r="AK117" s="270"/>
      <c r="AL117" s="270"/>
      <c r="AM117" s="269"/>
      <c r="AN117" s="270"/>
      <c r="AO117" s="270"/>
      <c r="AP117" s="269"/>
      <c r="AQ117" s="270"/>
      <c r="AR117" s="270"/>
      <c r="AS117" s="267"/>
      <c r="AT117" s="268"/>
      <c r="AU117" s="268"/>
      <c r="AV117" s="269"/>
      <c r="AW117" s="270"/>
      <c r="AX117" s="270"/>
      <c r="AY117" s="155" t="n">
        <f aca="false">C117+F117+I117+L117+O117+R117+U117+X117+AA117+AD117+AG117+AJ117+AM117+AP117+AS117+AV117</f>
        <v>0</v>
      </c>
      <c r="AZ117" s="155" t="n">
        <f aca="false">AW117+AT117+AQ117+AN117+AK117+AH117+AE117+AB117+Y117+V117+S117+P117+M117+J117+G117+D117</f>
        <v>0</v>
      </c>
      <c r="BA117" s="156" t="n">
        <f aca="false">AX117+AU117+AR117+AO117+AL117+AI117+AF117+AC117+Z117+W117+T117+Q117+N117+K117+H117+E117</f>
        <v>0</v>
      </c>
      <c r="BB117" s="157"/>
      <c r="BC117" s="134" t="n">
        <f aca="false">B117</f>
        <v>0</v>
      </c>
      <c r="BD117" s="135"/>
      <c r="BE117" s="136"/>
      <c r="BF117" s="136"/>
      <c r="BG117" s="136"/>
      <c r="BH117" s="136"/>
      <c r="BI117" s="136"/>
      <c r="BJ117" s="136"/>
      <c r="BK117" s="136"/>
      <c r="BL117" s="135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</row>
    <row r="118" customFormat="false" ht="16.5" hidden="false" customHeight="true" outlineLevel="0" collapsed="false">
      <c r="A118" s="249" t="str">
        <f aca="false">Punkti!A50</f>
        <v>ALDENS Holding</v>
      </c>
      <c r="B118" s="148" t="s">
        <v>152</v>
      </c>
      <c r="C118" s="251"/>
      <c r="D118" s="252"/>
      <c r="E118" s="252"/>
      <c r="F118" s="251"/>
      <c r="G118" s="252"/>
      <c r="H118" s="252"/>
      <c r="I118" s="251"/>
      <c r="J118" s="252"/>
      <c r="K118" s="252"/>
      <c r="L118" s="251"/>
      <c r="M118" s="252"/>
      <c r="N118" s="252"/>
      <c r="O118" s="251"/>
      <c r="P118" s="252"/>
      <c r="Q118" s="252"/>
      <c r="R118" s="251"/>
      <c r="S118" s="252"/>
      <c r="T118" s="252"/>
      <c r="U118" s="251"/>
      <c r="V118" s="252"/>
      <c r="W118" s="252"/>
      <c r="X118" s="251"/>
      <c r="Y118" s="252"/>
      <c r="Z118" s="252"/>
      <c r="AA118" s="255" t="n">
        <v>1</v>
      </c>
      <c r="AB118" s="256" t="n">
        <v>2</v>
      </c>
      <c r="AC118" s="256" t="n">
        <v>0</v>
      </c>
      <c r="AD118" s="255" t="n">
        <v>2</v>
      </c>
      <c r="AE118" s="256" t="n">
        <v>1</v>
      </c>
      <c r="AF118" s="256" t="n">
        <v>0</v>
      </c>
      <c r="AG118" s="255" t="n">
        <v>2</v>
      </c>
      <c r="AH118" s="256" t="n">
        <v>1</v>
      </c>
      <c r="AI118" s="256" t="n">
        <v>0</v>
      </c>
      <c r="AJ118" s="255"/>
      <c r="AK118" s="256"/>
      <c r="AL118" s="256"/>
      <c r="AM118" s="255" t="n">
        <v>1</v>
      </c>
      <c r="AN118" s="256" t="n">
        <v>2</v>
      </c>
      <c r="AO118" s="256" t="n">
        <v>0</v>
      </c>
      <c r="AP118" s="255" t="n">
        <v>2</v>
      </c>
      <c r="AQ118" s="256" t="n">
        <v>1</v>
      </c>
      <c r="AR118" s="256" t="n">
        <v>0</v>
      </c>
      <c r="AS118" s="255" t="n">
        <v>1</v>
      </c>
      <c r="AT118" s="256" t="n">
        <v>2</v>
      </c>
      <c r="AU118" s="256" t="n">
        <v>0</v>
      </c>
      <c r="AV118" s="253"/>
      <c r="AW118" s="254"/>
      <c r="AX118" s="254"/>
      <c r="AY118" s="155" t="n">
        <f aca="false">C118+F118+I118+L118+O118+R118+U118+X118+AA118+AD118+AG118+AJ118+AM118+AP118+AS118+AV118</f>
        <v>9</v>
      </c>
      <c r="AZ118" s="155" t="n">
        <f aca="false">AW118+AT118+AQ118+AN118+AK118+AH118+AE118+AB118+Y118+V118+S118+P118+M118+J118+G118+D118</f>
        <v>9</v>
      </c>
      <c r="BA118" s="156" t="n">
        <f aca="false">AX118+AU118+AR118+AO118+AL118+AI118+AF118+AC118+Z118+W118+T118+Q118+N118+K118+H118+E118</f>
        <v>0</v>
      </c>
      <c r="BB118" s="157" t="str">
        <f aca="false">AV2</f>
        <v>ALDENS Holding</v>
      </c>
      <c r="BC118" s="134" t="str">
        <f aca="false">B118</f>
        <v>Andris Stalidzāns</v>
      </c>
      <c r="BD118" s="135"/>
      <c r="BE118" s="136"/>
      <c r="BF118" s="136"/>
      <c r="BG118" s="136"/>
      <c r="BH118" s="136"/>
      <c r="BI118" s="136"/>
      <c r="BJ118" s="136"/>
      <c r="BK118" s="136"/>
      <c r="BL118" s="135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</row>
    <row r="119" customFormat="false" ht="16.5" hidden="false" customHeight="true" outlineLevel="0" collapsed="false">
      <c r="A119" s="249" t="s">
        <v>58</v>
      </c>
      <c r="B119" s="159" t="s">
        <v>153</v>
      </c>
      <c r="C119" s="257"/>
      <c r="D119" s="258"/>
      <c r="E119" s="258"/>
      <c r="F119" s="257"/>
      <c r="G119" s="258"/>
      <c r="H119" s="258"/>
      <c r="I119" s="257"/>
      <c r="J119" s="258"/>
      <c r="K119" s="258"/>
      <c r="L119" s="257"/>
      <c r="M119" s="258"/>
      <c r="N119" s="258"/>
      <c r="O119" s="257"/>
      <c r="P119" s="258"/>
      <c r="Q119" s="258"/>
      <c r="R119" s="257"/>
      <c r="S119" s="258"/>
      <c r="T119" s="258"/>
      <c r="U119" s="257"/>
      <c r="V119" s="258"/>
      <c r="W119" s="258"/>
      <c r="X119" s="257"/>
      <c r="Y119" s="258"/>
      <c r="Z119" s="258"/>
      <c r="AA119" s="259"/>
      <c r="AB119" s="260"/>
      <c r="AC119" s="260"/>
      <c r="AD119" s="259"/>
      <c r="AE119" s="260"/>
      <c r="AF119" s="260"/>
      <c r="AG119" s="259"/>
      <c r="AH119" s="260"/>
      <c r="AI119" s="260"/>
      <c r="AJ119" s="259"/>
      <c r="AK119" s="260"/>
      <c r="AL119" s="260"/>
      <c r="AM119" s="259"/>
      <c r="AN119" s="260"/>
      <c r="AO119" s="260"/>
      <c r="AP119" s="259"/>
      <c r="AQ119" s="260"/>
      <c r="AR119" s="260"/>
      <c r="AS119" s="259"/>
      <c r="AT119" s="260"/>
      <c r="AU119" s="260"/>
      <c r="AV119" s="253"/>
      <c r="AW119" s="254"/>
      <c r="AX119" s="254"/>
      <c r="AY119" s="155" t="n">
        <f aca="false">C119+F119+I119+L119+O119+R119+U119+X119+AA119+AD119+AG119+AJ119+AM119+AP119+AS119+AV119</f>
        <v>0</v>
      </c>
      <c r="AZ119" s="155" t="n">
        <f aca="false">AW119+AT119+AQ119+AN119+AK119+AH119+AE119+AB119+Y119+V119+S119+P119+M119+J119+G119+D119</f>
        <v>0</v>
      </c>
      <c r="BA119" s="156" t="n">
        <f aca="false">AX119+AU119+AR119+AO119+AL119+AI119+AF119+AC119+Z119+W119+T119+Q119+N119+K119+H119+E119</f>
        <v>0</v>
      </c>
      <c r="BB119" s="157"/>
      <c r="BC119" s="134" t="str">
        <f aca="false">B119</f>
        <v>Uldis Lasmanis</v>
      </c>
      <c r="BD119" s="135"/>
      <c r="BE119" s="136"/>
      <c r="BF119" s="136"/>
      <c r="BG119" s="136"/>
      <c r="BH119" s="136"/>
      <c r="BI119" s="136"/>
      <c r="BJ119" s="136"/>
      <c r="BK119" s="136"/>
      <c r="BL119" s="135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</row>
    <row r="120" customFormat="false" ht="16.5" hidden="false" customHeight="true" outlineLevel="0" collapsed="false">
      <c r="A120" s="249" t="s">
        <v>58</v>
      </c>
      <c r="B120" s="166" t="s">
        <v>154</v>
      </c>
      <c r="C120" s="257"/>
      <c r="D120" s="258"/>
      <c r="E120" s="258"/>
      <c r="F120" s="257"/>
      <c r="G120" s="258"/>
      <c r="H120" s="258"/>
      <c r="I120" s="257"/>
      <c r="J120" s="258"/>
      <c r="K120" s="258"/>
      <c r="L120" s="257"/>
      <c r="M120" s="258"/>
      <c r="N120" s="258"/>
      <c r="O120" s="257"/>
      <c r="P120" s="258"/>
      <c r="Q120" s="258"/>
      <c r="R120" s="257"/>
      <c r="S120" s="258"/>
      <c r="T120" s="258"/>
      <c r="U120" s="257"/>
      <c r="V120" s="258"/>
      <c r="W120" s="258"/>
      <c r="X120" s="257"/>
      <c r="Y120" s="258"/>
      <c r="Z120" s="258"/>
      <c r="AA120" s="261" t="n">
        <v>0</v>
      </c>
      <c r="AB120" s="262" t="n">
        <v>3</v>
      </c>
      <c r="AC120" s="262" t="n">
        <v>0</v>
      </c>
      <c r="AD120" s="261"/>
      <c r="AE120" s="262"/>
      <c r="AF120" s="262"/>
      <c r="AG120" s="261"/>
      <c r="AH120" s="262"/>
      <c r="AI120" s="262"/>
      <c r="AJ120" s="261"/>
      <c r="AK120" s="262"/>
      <c r="AL120" s="262"/>
      <c r="AM120" s="261"/>
      <c r="AN120" s="262"/>
      <c r="AO120" s="262"/>
      <c r="AP120" s="261"/>
      <c r="AQ120" s="262"/>
      <c r="AR120" s="262"/>
      <c r="AS120" s="261"/>
      <c r="AT120" s="262"/>
      <c r="AU120" s="262"/>
      <c r="AV120" s="253"/>
      <c r="AW120" s="254"/>
      <c r="AX120" s="254"/>
      <c r="AY120" s="155" t="n">
        <f aca="false">C120+F120+I120+L120+O120+R120+U120+X120+AA120+AD120+AG120+AJ120+AM120+AP120+AS120+AV120</f>
        <v>0</v>
      </c>
      <c r="AZ120" s="155" t="n">
        <f aca="false">AW120+AT120+AQ120+AN120+AK120+AH120+AE120+AB120+Y120+V120+S120+P120+M120+J120+G120+D120</f>
        <v>3</v>
      </c>
      <c r="BA120" s="156" t="n">
        <f aca="false">AX120+AU120+AR120+AO120+AL120+AI120+AF120+AC120+Z120+W120+T120+Q120+N120+K120+H120+E120</f>
        <v>0</v>
      </c>
      <c r="BB120" s="157"/>
      <c r="BC120" s="134" t="str">
        <f aca="false">B120</f>
        <v>Madars Dāvids</v>
      </c>
      <c r="BD120" s="135"/>
      <c r="BE120" s="136"/>
      <c r="BF120" s="136"/>
      <c r="BG120" s="136"/>
      <c r="BH120" s="136"/>
      <c r="BI120" s="136"/>
      <c r="BJ120" s="136"/>
      <c r="BK120" s="136"/>
      <c r="BL120" s="135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</row>
    <row r="121" customFormat="false" ht="16.5" hidden="false" customHeight="true" outlineLevel="0" collapsed="false">
      <c r="A121" s="249" t="s">
        <v>58</v>
      </c>
      <c r="B121" s="166" t="s">
        <v>155</v>
      </c>
      <c r="C121" s="257"/>
      <c r="D121" s="258"/>
      <c r="E121" s="258"/>
      <c r="F121" s="257"/>
      <c r="G121" s="258"/>
      <c r="H121" s="258"/>
      <c r="I121" s="257"/>
      <c r="J121" s="258"/>
      <c r="K121" s="258"/>
      <c r="L121" s="257"/>
      <c r="M121" s="258"/>
      <c r="N121" s="258"/>
      <c r="O121" s="257"/>
      <c r="P121" s="258"/>
      <c r="Q121" s="258"/>
      <c r="R121" s="257"/>
      <c r="S121" s="258"/>
      <c r="T121" s="258"/>
      <c r="U121" s="257"/>
      <c r="V121" s="258"/>
      <c r="W121" s="258"/>
      <c r="X121" s="257"/>
      <c r="Y121" s="258"/>
      <c r="Z121" s="258"/>
      <c r="AA121" s="261"/>
      <c r="AB121" s="262"/>
      <c r="AC121" s="262"/>
      <c r="AD121" s="261"/>
      <c r="AE121" s="262"/>
      <c r="AF121" s="262"/>
      <c r="AG121" s="261"/>
      <c r="AH121" s="262"/>
      <c r="AI121" s="262"/>
      <c r="AJ121" s="261"/>
      <c r="AK121" s="262"/>
      <c r="AL121" s="262"/>
      <c r="AM121" s="261"/>
      <c r="AN121" s="262"/>
      <c r="AO121" s="262"/>
      <c r="AP121" s="261"/>
      <c r="AQ121" s="262"/>
      <c r="AR121" s="262"/>
      <c r="AS121" s="261"/>
      <c r="AT121" s="262"/>
      <c r="AU121" s="262"/>
      <c r="AV121" s="253"/>
      <c r="AW121" s="254"/>
      <c r="AX121" s="254"/>
      <c r="AY121" s="155" t="n">
        <f aca="false">C121+F121+I121+L121+O121+R121+U121+X121+AA121+AD121+AG121+AJ121+AM121+AP121+AS121+AV121</f>
        <v>0</v>
      </c>
      <c r="AZ121" s="155" t="n">
        <f aca="false">AW121+AT121+AQ121+AN121+AK121+AH121+AE121+AB121+Y121+V121+S121+P121+M121+J121+G121+D121</f>
        <v>0</v>
      </c>
      <c r="BA121" s="156" t="n">
        <f aca="false">AX121+AU121+AR121+AO121+AL121+AI121+AF121+AC121+Z121+W121+T121+Q121+N121+K121+H121+E121</f>
        <v>0</v>
      </c>
      <c r="BB121" s="157"/>
      <c r="BC121" s="134" t="str">
        <f aca="false">B121</f>
        <v>Mārtiņš Nicmanis</v>
      </c>
      <c r="BD121" s="135"/>
      <c r="BE121" s="136"/>
      <c r="BF121" s="136"/>
      <c r="BG121" s="136"/>
      <c r="BH121" s="136"/>
      <c r="BI121" s="136"/>
      <c r="BJ121" s="136"/>
      <c r="BK121" s="136"/>
      <c r="BL121" s="135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</row>
    <row r="122" customFormat="false" ht="16.5" hidden="false" customHeight="true" outlineLevel="0" collapsed="false">
      <c r="A122" s="167" t="s">
        <v>58</v>
      </c>
      <c r="B122" s="168" t="s">
        <v>84</v>
      </c>
      <c r="C122" s="265"/>
      <c r="D122" s="266"/>
      <c r="E122" s="266"/>
      <c r="F122" s="265"/>
      <c r="G122" s="266"/>
      <c r="H122" s="266"/>
      <c r="I122" s="265"/>
      <c r="J122" s="266"/>
      <c r="K122" s="266"/>
      <c r="L122" s="265"/>
      <c r="M122" s="266"/>
      <c r="N122" s="266"/>
      <c r="O122" s="265"/>
      <c r="P122" s="266"/>
      <c r="Q122" s="266"/>
      <c r="R122" s="265"/>
      <c r="S122" s="266"/>
      <c r="T122" s="266"/>
      <c r="U122" s="265"/>
      <c r="V122" s="266"/>
      <c r="W122" s="266"/>
      <c r="X122" s="265"/>
      <c r="Y122" s="266"/>
      <c r="Z122" s="266"/>
      <c r="AA122" s="261" t="n">
        <v>1</v>
      </c>
      <c r="AB122" s="262" t="n">
        <v>2</v>
      </c>
      <c r="AC122" s="262" t="n">
        <v>0</v>
      </c>
      <c r="AD122" s="261" t="n">
        <v>2</v>
      </c>
      <c r="AE122" s="262" t="n">
        <v>1</v>
      </c>
      <c r="AF122" s="262" t="n">
        <v>0</v>
      </c>
      <c r="AG122" s="261" t="n">
        <v>3</v>
      </c>
      <c r="AH122" s="262" t="n">
        <v>0</v>
      </c>
      <c r="AI122" s="262" t="n">
        <v>0</v>
      </c>
      <c r="AJ122" s="261" t="n">
        <v>3</v>
      </c>
      <c r="AK122" s="262" t="n">
        <v>0</v>
      </c>
      <c r="AL122" s="262" t="n">
        <v>0</v>
      </c>
      <c r="AM122" s="261" t="n">
        <v>3</v>
      </c>
      <c r="AN122" s="262" t="n">
        <v>0</v>
      </c>
      <c r="AO122" s="262" t="n">
        <v>0</v>
      </c>
      <c r="AP122" s="261"/>
      <c r="AQ122" s="262"/>
      <c r="AR122" s="262"/>
      <c r="AS122" s="261"/>
      <c r="AT122" s="262"/>
      <c r="AU122" s="262"/>
      <c r="AV122" s="253"/>
      <c r="AW122" s="254"/>
      <c r="AX122" s="254"/>
      <c r="AY122" s="155" t="n">
        <f aca="false">C122+F122+I122+L122+O122+R122+U122+X122+AA122+AD122+AG122+AJ122+AM122+AP122+AS122+AV122</f>
        <v>12</v>
      </c>
      <c r="AZ122" s="155" t="n">
        <f aca="false">AW122+AT122+AQ122+AN122+AK122+AH122+AE122+AB122+Y122+V122+S122+P122+M122+J122+G122+D122</f>
        <v>3</v>
      </c>
      <c r="BA122" s="156" t="n">
        <f aca="false">AX122+AU122+AR122+AO122+AL122+AI122+AF122+AC122+Z122+W122+T122+Q122+N122+K122+H122+E122</f>
        <v>0</v>
      </c>
      <c r="BB122" s="157"/>
      <c r="BC122" s="134" t="str">
        <f aca="false">B122</f>
        <v>Karīna Maslova</v>
      </c>
      <c r="BD122" s="135"/>
      <c r="BE122" s="136"/>
      <c r="BF122" s="136"/>
      <c r="BG122" s="136"/>
      <c r="BH122" s="136"/>
      <c r="BI122" s="136"/>
      <c r="BJ122" s="136"/>
      <c r="BK122" s="136"/>
      <c r="BL122" s="135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</row>
    <row r="123" customFormat="false" ht="16.5" hidden="false" customHeight="true" outlineLevel="0" collapsed="false">
      <c r="A123" s="167" t="s">
        <v>58</v>
      </c>
      <c r="B123" s="168" t="s">
        <v>156</v>
      </c>
      <c r="C123" s="265"/>
      <c r="D123" s="266"/>
      <c r="E123" s="266"/>
      <c r="F123" s="265"/>
      <c r="G123" s="266"/>
      <c r="H123" s="266"/>
      <c r="I123" s="265"/>
      <c r="J123" s="266"/>
      <c r="K123" s="266"/>
      <c r="L123" s="265"/>
      <c r="M123" s="266"/>
      <c r="N123" s="266"/>
      <c r="O123" s="265"/>
      <c r="P123" s="266"/>
      <c r="Q123" s="266"/>
      <c r="R123" s="265"/>
      <c r="S123" s="266"/>
      <c r="T123" s="266"/>
      <c r="U123" s="265"/>
      <c r="V123" s="266"/>
      <c r="W123" s="266"/>
      <c r="X123" s="265"/>
      <c r="Y123" s="266"/>
      <c r="Z123" s="266"/>
      <c r="AA123" s="261"/>
      <c r="AB123" s="262"/>
      <c r="AC123" s="262"/>
      <c r="AD123" s="261" t="n">
        <v>2</v>
      </c>
      <c r="AE123" s="262" t="n">
        <v>1</v>
      </c>
      <c r="AF123" s="262" t="n">
        <v>0</v>
      </c>
      <c r="AG123" s="261" t="n">
        <v>3</v>
      </c>
      <c r="AH123" s="262" t="n">
        <v>0</v>
      </c>
      <c r="AI123" s="262" t="n">
        <v>0</v>
      </c>
      <c r="AJ123" s="261" t="n">
        <v>1</v>
      </c>
      <c r="AK123" s="262" t="n">
        <v>2</v>
      </c>
      <c r="AL123" s="262" t="n">
        <v>0</v>
      </c>
      <c r="AM123" s="261"/>
      <c r="AN123" s="262"/>
      <c r="AO123" s="262"/>
      <c r="AP123" s="261"/>
      <c r="AQ123" s="262"/>
      <c r="AR123" s="262"/>
      <c r="AS123" s="261" t="n">
        <v>1</v>
      </c>
      <c r="AT123" s="262" t="n">
        <v>2</v>
      </c>
      <c r="AU123" s="262" t="n">
        <v>0</v>
      </c>
      <c r="AV123" s="253"/>
      <c r="AW123" s="254"/>
      <c r="AX123" s="254"/>
      <c r="AY123" s="155" t="n">
        <f aca="false">C123+F123+I123+L123+O123+R123+U123+X123+AA123+AD123+AG123+AJ123+AM123+AP123+AS123+AV123</f>
        <v>7</v>
      </c>
      <c r="AZ123" s="155" t="n">
        <f aca="false">AW123+AT123+AQ123+AN123+AK123+AH123+AE123+AB123+Y123+V123+S123+P123+M123+J123+G123+D123</f>
        <v>5</v>
      </c>
      <c r="BA123" s="156" t="n">
        <f aca="false">AX123+AU123+AR123+AO123+AL123+AI123+AF123+AC123+Z123+W123+T123+Q123+N123+K123+H123+E123</f>
        <v>0</v>
      </c>
      <c r="BB123" s="157"/>
      <c r="BC123" s="134" t="str">
        <f aca="false">B123</f>
        <v>Tatjana Teļnova</v>
      </c>
      <c r="BD123" s="135"/>
      <c r="BE123" s="136"/>
      <c r="BF123" s="136"/>
      <c r="BG123" s="136"/>
      <c r="BH123" s="136"/>
      <c r="BI123" s="136"/>
      <c r="BJ123" s="136"/>
      <c r="BK123" s="136"/>
      <c r="BL123" s="135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</row>
    <row r="124" customFormat="false" ht="16.5" hidden="false" customHeight="true" outlineLevel="0" collapsed="false">
      <c r="A124" s="249" t="s">
        <v>58</v>
      </c>
      <c r="B124" s="159" t="s">
        <v>129</v>
      </c>
      <c r="C124" s="265"/>
      <c r="D124" s="266"/>
      <c r="E124" s="266"/>
      <c r="F124" s="265"/>
      <c r="G124" s="266"/>
      <c r="H124" s="266"/>
      <c r="I124" s="265"/>
      <c r="J124" s="266"/>
      <c r="K124" s="266"/>
      <c r="L124" s="265"/>
      <c r="M124" s="266"/>
      <c r="N124" s="266"/>
      <c r="O124" s="265"/>
      <c r="P124" s="266"/>
      <c r="Q124" s="266"/>
      <c r="R124" s="265"/>
      <c r="S124" s="266"/>
      <c r="T124" s="266"/>
      <c r="U124" s="265"/>
      <c r="V124" s="266"/>
      <c r="W124" s="266"/>
      <c r="X124" s="265"/>
      <c r="Y124" s="266"/>
      <c r="Z124" s="266"/>
      <c r="AA124" s="261"/>
      <c r="AB124" s="262"/>
      <c r="AC124" s="262"/>
      <c r="AD124" s="261"/>
      <c r="AE124" s="262"/>
      <c r="AF124" s="262"/>
      <c r="AG124" s="261"/>
      <c r="AH124" s="262"/>
      <c r="AI124" s="262"/>
      <c r="AJ124" s="261" t="n">
        <v>2</v>
      </c>
      <c r="AK124" s="262" t="n">
        <v>1</v>
      </c>
      <c r="AL124" s="262" t="n">
        <v>0</v>
      </c>
      <c r="AM124" s="261" t="n">
        <v>0</v>
      </c>
      <c r="AN124" s="262" t="n">
        <v>3</v>
      </c>
      <c r="AO124" s="262" t="n">
        <v>0</v>
      </c>
      <c r="AP124" s="261" t="n">
        <v>3</v>
      </c>
      <c r="AQ124" s="262" t="n">
        <v>0</v>
      </c>
      <c r="AR124" s="262" t="n">
        <v>0</v>
      </c>
      <c r="AS124" s="261" t="n">
        <v>1</v>
      </c>
      <c r="AT124" s="262" t="n">
        <v>2</v>
      </c>
      <c r="AU124" s="262" t="n">
        <v>0</v>
      </c>
      <c r="AV124" s="253"/>
      <c r="AW124" s="254"/>
      <c r="AX124" s="254"/>
      <c r="AY124" s="155" t="n">
        <f aca="false">C124+F124+I124+L124+O124+R124+U124+X124+AA124+AD124+AG124+AJ124+AM124+AP124+AS124+AV124</f>
        <v>6</v>
      </c>
      <c r="AZ124" s="155" t="n">
        <f aca="false">AW124+AT124+AQ124+AN124+AK124+AH124+AE124+AB124+Y124+V124+S124+P124+M124+J124+G124+D124</f>
        <v>6</v>
      </c>
      <c r="BA124" s="156" t="n">
        <f aca="false">AX124+AU124+AR124+AO124+AL124+AI124+AF124+AC124+Z124+W124+T124+Q124+N124+K124+H124+E124</f>
        <v>0</v>
      </c>
      <c r="BB124" s="157"/>
      <c r="BC124" s="134" t="str">
        <f aca="false">B124</f>
        <v>Nikita Bobrovs</v>
      </c>
      <c r="BD124" s="135"/>
      <c r="BE124" s="136"/>
      <c r="BF124" s="136"/>
      <c r="BG124" s="136"/>
      <c r="BH124" s="136"/>
      <c r="BI124" s="136"/>
      <c r="BJ124" s="136"/>
      <c r="BK124" s="136"/>
      <c r="BL124" s="135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</row>
    <row r="125" customFormat="false" ht="16.5" hidden="false" customHeight="true" outlineLevel="0" collapsed="false">
      <c r="A125" s="249" t="s">
        <v>58</v>
      </c>
      <c r="B125" s="235" t="s">
        <v>86</v>
      </c>
      <c r="C125" s="277"/>
      <c r="D125" s="278"/>
      <c r="E125" s="278"/>
      <c r="F125" s="277"/>
      <c r="G125" s="278"/>
      <c r="H125" s="278"/>
      <c r="I125" s="277"/>
      <c r="J125" s="278"/>
      <c r="K125" s="278"/>
      <c r="L125" s="277"/>
      <c r="M125" s="278"/>
      <c r="N125" s="278"/>
      <c r="O125" s="277"/>
      <c r="P125" s="278"/>
      <c r="Q125" s="278"/>
      <c r="R125" s="277"/>
      <c r="S125" s="278"/>
      <c r="T125" s="278"/>
      <c r="U125" s="277"/>
      <c r="V125" s="278"/>
      <c r="W125" s="278"/>
      <c r="X125" s="277"/>
      <c r="Y125" s="278"/>
      <c r="Z125" s="278"/>
      <c r="AA125" s="272"/>
      <c r="AB125" s="273"/>
      <c r="AC125" s="273"/>
      <c r="AD125" s="272"/>
      <c r="AE125" s="273"/>
      <c r="AF125" s="273"/>
      <c r="AG125" s="272"/>
      <c r="AH125" s="273"/>
      <c r="AI125" s="273"/>
      <c r="AJ125" s="272"/>
      <c r="AK125" s="273"/>
      <c r="AL125" s="273"/>
      <c r="AM125" s="272"/>
      <c r="AN125" s="273"/>
      <c r="AO125" s="273"/>
      <c r="AP125" s="272" t="n">
        <v>3</v>
      </c>
      <c r="AQ125" s="273" t="n">
        <v>0</v>
      </c>
      <c r="AR125" s="273" t="n">
        <v>0</v>
      </c>
      <c r="AS125" s="272"/>
      <c r="AT125" s="273"/>
      <c r="AU125" s="273"/>
      <c r="AV125" s="253"/>
      <c r="AW125" s="254"/>
      <c r="AX125" s="254"/>
      <c r="AY125" s="155" t="n">
        <f aca="false">C125+F125+I125+L125+O125+R125+U125+X125+AA125+AD125+AG125+AJ125+AM125+AP125+AS125+AV125</f>
        <v>3</v>
      </c>
      <c r="AZ125" s="155" t="n">
        <f aca="false">AW125+AT125+AQ125+AN125+AK125+AH125+AE125+AB125+Y125+V125+S125+P125+M125+J125+G125+D125</f>
        <v>0</v>
      </c>
      <c r="BA125" s="156" t="n">
        <f aca="false">AX125+AU125+AR125+AO125+AL125+AI125+AF125+AC125+Z125+W125+T125+Q125+N125+K125+H125+E125</f>
        <v>0</v>
      </c>
      <c r="BB125" s="157"/>
      <c r="BC125" s="134" t="str">
        <f aca="false">B125</f>
        <v>Gints Aksiks</v>
      </c>
      <c r="BD125" s="135"/>
      <c r="BE125" s="136"/>
      <c r="BF125" s="136"/>
      <c r="BG125" s="136"/>
      <c r="BH125" s="136"/>
      <c r="BI125" s="136"/>
      <c r="BJ125" s="136"/>
      <c r="BK125" s="136"/>
      <c r="BL125" s="135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</row>
    <row r="126" customFormat="false" ht="16.5" hidden="false" customHeight="true" outlineLevel="0" collapsed="false">
      <c r="A126" s="286" t="s">
        <v>58</v>
      </c>
      <c r="B126" s="214"/>
      <c r="C126" s="242"/>
      <c r="D126" s="243"/>
      <c r="E126" s="243"/>
      <c r="F126" s="242"/>
      <c r="G126" s="243"/>
      <c r="H126" s="243"/>
      <c r="I126" s="242"/>
      <c r="J126" s="243"/>
      <c r="K126" s="243"/>
      <c r="L126" s="242"/>
      <c r="M126" s="243"/>
      <c r="N126" s="243"/>
      <c r="O126" s="242"/>
      <c r="P126" s="243"/>
      <c r="Q126" s="243"/>
      <c r="R126" s="242"/>
      <c r="S126" s="243"/>
      <c r="T126" s="243"/>
      <c r="U126" s="242"/>
      <c r="V126" s="243"/>
      <c r="W126" s="243"/>
      <c r="X126" s="242"/>
      <c r="Y126" s="243"/>
      <c r="Z126" s="243"/>
      <c r="AA126" s="269"/>
      <c r="AB126" s="270"/>
      <c r="AC126" s="270"/>
      <c r="AD126" s="269"/>
      <c r="AE126" s="270"/>
      <c r="AF126" s="270"/>
      <c r="AG126" s="269"/>
      <c r="AH126" s="270"/>
      <c r="AI126" s="270"/>
      <c r="AJ126" s="269"/>
      <c r="AK126" s="270"/>
      <c r="AL126" s="270"/>
      <c r="AM126" s="269"/>
      <c r="AN126" s="270"/>
      <c r="AO126" s="270"/>
      <c r="AP126" s="269"/>
      <c r="AQ126" s="270"/>
      <c r="AR126" s="270"/>
      <c r="AS126" s="269"/>
      <c r="AT126" s="270"/>
      <c r="AU126" s="270"/>
      <c r="AV126" s="267"/>
      <c r="AW126" s="268"/>
      <c r="AX126" s="268"/>
      <c r="AY126" s="155" t="n">
        <f aca="false">C126+F126+I126+L126+O126+R126+U126+X126+AA126+AD126+AG126+AJ126+AM126+AP126+AS126+AV126</f>
        <v>0</v>
      </c>
      <c r="AZ126" s="155" t="n">
        <f aca="false">AW126+AT126+AQ126+AN126+AK126+AH126+AE126+AB126+Y126+V126+S126+P126+M126+J126+G126+D126</f>
        <v>0</v>
      </c>
      <c r="BA126" s="156" t="n">
        <f aca="false">AX126+AU126+AR126+AO126+AL126+AI126+AF126+AC126+Z126+W126+T126+Q126+N126+K126+H126+E126</f>
        <v>0</v>
      </c>
      <c r="BB126" s="157"/>
      <c r="BC126" s="134" t="n">
        <f aca="false">B126</f>
        <v>0</v>
      </c>
      <c r="BD126" s="135"/>
      <c r="BE126" s="136"/>
      <c r="BF126" s="136"/>
      <c r="BG126" s="136"/>
      <c r="BH126" s="136"/>
      <c r="BI126" s="136"/>
      <c r="BJ126" s="136"/>
      <c r="BK126" s="136"/>
      <c r="BL126" s="135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</row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>
      <c r="A129" s="129"/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2"/>
      <c r="BB129" s="133"/>
      <c r="BC129" s="134"/>
    </row>
    <row r="130" customFormat="false" ht="15.75" hidden="false" customHeight="true" outlineLevel="0" collapsed="false">
      <c r="A130" s="137"/>
      <c r="B130" s="133"/>
      <c r="C130" s="138" t="str">
        <f aca="false">Rezultati!A135</f>
        <v>NB Lēdijas</v>
      </c>
      <c r="D130" s="138"/>
      <c r="E130" s="138"/>
      <c r="F130" s="139" t="str">
        <f aca="false">Rezultati!A146</f>
        <v>JBP</v>
      </c>
      <c r="G130" s="139"/>
      <c r="H130" s="139"/>
      <c r="I130" s="139" t="str">
        <f aca="false">Rezultati!A153</f>
        <v>X X X</v>
      </c>
      <c r="J130" s="139"/>
      <c r="K130" s="139"/>
      <c r="L130" s="140" t="str">
        <f aca="false">Rezultati!A161</f>
        <v>Level Up / Wii Fit Plus</v>
      </c>
      <c r="M130" s="140"/>
      <c r="N130" s="140"/>
      <c r="O130" s="139" t="str">
        <f aca="false">Rezultati!A167</f>
        <v>NB</v>
      </c>
      <c r="P130" s="139"/>
      <c r="Q130" s="139"/>
      <c r="R130" s="141" t="str">
        <f aca="false">Rezultati!A175</f>
        <v>Korness</v>
      </c>
      <c r="S130" s="141"/>
      <c r="T130" s="141"/>
      <c r="U130" s="141" t="str">
        <f aca="false">Rezultati!A182</f>
        <v>Bowling Sharks</v>
      </c>
      <c r="V130" s="141"/>
      <c r="W130" s="141"/>
      <c r="X130" s="142" t="str">
        <f aca="false">A186</f>
        <v>Pandora</v>
      </c>
      <c r="Y130" s="142"/>
      <c r="Z130" s="142"/>
      <c r="AA130" s="142" t="str">
        <f aca="false">A193</f>
        <v>Amberfish</v>
      </c>
      <c r="AB130" s="142"/>
      <c r="AC130" s="142"/>
      <c r="AD130" s="142" t="str">
        <f aca="false">A200</f>
        <v>VissParBoulingu.lv</v>
      </c>
      <c r="AE130" s="142"/>
      <c r="AF130" s="142"/>
      <c r="AG130" s="142" t="str">
        <f aca="false">A207</f>
        <v>RTU</v>
      </c>
      <c r="AH130" s="142"/>
      <c r="AI130" s="142"/>
      <c r="AJ130" s="142" t="str">
        <f aca="false">A214</f>
        <v>Wii sport resort</v>
      </c>
      <c r="AK130" s="142"/>
      <c r="AL130" s="142"/>
      <c r="AM130" s="142" t="str">
        <f aca="false">A221</f>
        <v>Nopietni</v>
      </c>
      <c r="AN130" s="142"/>
      <c r="AO130" s="142"/>
      <c r="AP130" s="142" t="str">
        <f aca="false">A228</f>
        <v>Zaļie Pumpuri</v>
      </c>
      <c r="AQ130" s="142"/>
      <c r="AR130" s="142"/>
      <c r="AS130" s="142" t="str">
        <f aca="false">A236</f>
        <v>Lursoft</v>
      </c>
      <c r="AT130" s="142"/>
      <c r="AU130" s="142"/>
      <c r="AV130" s="142" t="str">
        <f aca="false">A244</f>
        <v>Molotov</v>
      </c>
      <c r="AW130" s="142"/>
      <c r="AX130" s="142"/>
      <c r="AY130" s="143" t="s">
        <v>32</v>
      </c>
      <c r="AZ130" s="143" t="s">
        <v>75</v>
      </c>
      <c r="BA130" s="143" t="s">
        <v>76</v>
      </c>
      <c r="BB130" s="133"/>
      <c r="BC130" s="134"/>
    </row>
    <row r="131" customFormat="false" ht="15.75" hidden="false" customHeight="true" outlineLevel="0" collapsed="false">
      <c r="A131" s="287" t="s">
        <v>3</v>
      </c>
      <c r="B131" s="145" t="s">
        <v>14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3"/>
      <c r="AZ131" s="143"/>
      <c r="BA131" s="143"/>
      <c r="BB131" s="133"/>
      <c r="BC131" s="134"/>
    </row>
    <row r="132" customFormat="false" ht="15.75" hidden="false" customHeight="true" outlineLevel="0" collapsed="false">
      <c r="A132" s="284" t="str">
        <f aca="false">Rezultati!A135</f>
        <v>NB Lēdijas</v>
      </c>
      <c r="B132" s="284" t="str">
        <f aca="false">Rezultati!B135</f>
        <v>Ilona Ozola</v>
      </c>
      <c r="C132" s="149"/>
      <c r="D132" s="149"/>
      <c r="E132" s="150"/>
      <c r="F132" s="151" t="n">
        <v>2</v>
      </c>
      <c r="G132" s="152" t="n">
        <v>0</v>
      </c>
      <c r="H132" s="152" t="n">
        <v>1</v>
      </c>
      <c r="I132" s="151" t="n">
        <v>2</v>
      </c>
      <c r="J132" s="152" t="n">
        <v>1</v>
      </c>
      <c r="K132" s="152" t="n">
        <v>0</v>
      </c>
      <c r="L132" s="288" t="n">
        <v>3</v>
      </c>
      <c r="M132" s="152" t="n">
        <v>0</v>
      </c>
      <c r="N132" s="152" t="n">
        <v>0</v>
      </c>
      <c r="O132" s="151" t="n">
        <v>1</v>
      </c>
      <c r="P132" s="152" t="n">
        <v>2</v>
      </c>
      <c r="Q132" s="152" t="n">
        <v>0</v>
      </c>
      <c r="R132" s="288" t="n">
        <v>1</v>
      </c>
      <c r="S132" s="152" t="n">
        <v>2</v>
      </c>
      <c r="T132" s="152" t="n">
        <v>0</v>
      </c>
      <c r="U132" s="151" t="n">
        <v>1</v>
      </c>
      <c r="V132" s="152" t="n">
        <v>2</v>
      </c>
      <c r="W132" s="152" t="n">
        <v>0</v>
      </c>
      <c r="X132" s="151" t="n">
        <v>0</v>
      </c>
      <c r="Y132" s="152" t="n">
        <v>3</v>
      </c>
      <c r="Z132" s="152" t="n">
        <v>0</v>
      </c>
      <c r="AA132" s="153"/>
      <c r="AB132" s="154"/>
      <c r="AC132" s="154"/>
      <c r="AD132" s="153"/>
      <c r="AE132" s="154"/>
      <c r="AF132" s="154"/>
      <c r="AG132" s="153"/>
      <c r="AH132" s="154"/>
      <c r="AI132" s="154"/>
      <c r="AJ132" s="153"/>
      <c r="AK132" s="154"/>
      <c r="AL132" s="154"/>
      <c r="AM132" s="153"/>
      <c r="AN132" s="154"/>
      <c r="AO132" s="154"/>
      <c r="AP132" s="153"/>
      <c r="AQ132" s="154"/>
      <c r="AR132" s="154"/>
      <c r="AS132" s="153"/>
      <c r="AT132" s="154"/>
      <c r="AU132" s="154"/>
      <c r="AV132" s="153"/>
      <c r="AW132" s="154"/>
      <c r="AX132" s="154"/>
      <c r="AY132" s="155" t="n">
        <f aca="false">C132+F132+I132+L132+O132+R132+U132+X132+AA132+AD132+AG132+AJ132+AM132+AP132+AS132+AV132</f>
        <v>10</v>
      </c>
      <c r="AZ132" s="155" t="n">
        <f aca="false">AW132+AT132+AQ132+AN132+AK132+AH132+AE132+AB132+Y132+V132+S132+P132+M132+J132+G132+D132</f>
        <v>10</v>
      </c>
      <c r="BA132" s="156" t="n">
        <f aca="false">AX132+AU132+AR132+AO132+AL132+AI132+AF132+AC132+Z132+W132+T132+Q132+N132+K132+H132+E132</f>
        <v>1</v>
      </c>
      <c r="BB132" s="157" t="str">
        <f aca="false">C130</f>
        <v>NB Lēdijas</v>
      </c>
      <c r="BC132" s="134" t="str">
        <f aca="false">B132</f>
        <v>Ilona Ozola</v>
      </c>
    </row>
    <row r="133" customFormat="false" ht="15.75" hidden="false" customHeight="true" outlineLevel="0" collapsed="false">
      <c r="A133" s="284" t="str">
        <f aca="false">Rezultati!A136</f>
        <v>NB Lēdijas</v>
      </c>
      <c r="B133" s="284" t="str">
        <f aca="false">Rezultati!B136</f>
        <v>Ilona Liņina</v>
      </c>
      <c r="C133" s="160"/>
      <c r="D133" s="160"/>
      <c r="E133" s="161"/>
      <c r="F133" s="162" t="n">
        <v>2</v>
      </c>
      <c r="G133" s="163" t="n">
        <v>1</v>
      </c>
      <c r="H133" s="163" t="n">
        <v>0</v>
      </c>
      <c r="I133" s="162"/>
      <c r="J133" s="163"/>
      <c r="K133" s="163"/>
      <c r="L133" s="289"/>
      <c r="M133" s="163"/>
      <c r="N133" s="163"/>
      <c r="O133" s="162"/>
      <c r="P133" s="163"/>
      <c r="Q133" s="163"/>
      <c r="R133" s="289"/>
      <c r="S133" s="163"/>
      <c r="T133" s="163"/>
      <c r="U133" s="162" t="n">
        <v>0</v>
      </c>
      <c r="V133" s="163" t="n">
        <v>3</v>
      </c>
      <c r="W133" s="163" t="n">
        <v>0</v>
      </c>
      <c r="X133" s="162" t="n">
        <v>0</v>
      </c>
      <c r="Y133" s="163" t="n">
        <v>3</v>
      </c>
      <c r="Z133" s="163" t="n">
        <v>0</v>
      </c>
      <c r="AA133" s="164"/>
      <c r="AB133" s="165"/>
      <c r="AC133" s="165"/>
      <c r="AD133" s="164"/>
      <c r="AE133" s="165"/>
      <c r="AF133" s="165"/>
      <c r="AG133" s="164"/>
      <c r="AH133" s="165"/>
      <c r="AI133" s="165"/>
      <c r="AJ133" s="164"/>
      <c r="AK133" s="165"/>
      <c r="AL133" s="165"/>
      <c r="AM133" s="164"/>
      <c r="AN133" s="165"/>
      <c r="AO133" s="165"/>
      <c r="AP133" s="164"/>
      <c r="AQ133" s="165"/>
      <c r="AR133" s="165"/>
      <c r="AS133" s="164"/>
      <c r="AT133" s="165"/>
      <c r="AU133" s="165"/>
      <c r="AV133" s="164"/>
      <c r="AW133" s="165"/>
      <c r="AX133" s="165"/>
      <c r="AY133" s="155" t="n">
        <f aca="false">C133+F133+I133+L133+O133+R133+U133+X133+AA133+AD133+AG133+AJ133+AM133+AP133+AS133+AV133</f>
        <v>2</v>
      </c>
      <c r="AZ133" s="155" t="n">
        <f aca="false">AW133+AT133+AQ133+AN133+AK133+AH133+AE133+AB133+Y133+V133+S133+P133+M133+J133+G133+D133</f>
        <v>7</v>
      </c>
      <c r="BA133" s="156" t="n">
        <f aca="false">AX133+AU133+AR133+AO133+AL133+AI133+AF133+AC133+Z133+W133+T133+Q133+N133+K133+H133+E133</f>
        <v>0</v>
      </c>
      <c r="BB133" s="157"/>
      <c r="BC133" s="134" t="str">
        <f aca="false">B133</f>
        <v>Ilona Liņina</v>
      </c>
    </row>
    <row r="134" customFormat="false" ht="15.75" hidden="false" customHeight="true" outlineLevel="0" collapsed="false">
      <c r="A134" s="284" t="str">
        <f aca="false">Rezultati!A137</f>
        <v>NB Lēdijas</v>
      </c>
      <c r="B134" s="284" t="str">
        <f aca="false">Rezultati!B137</f>
        <v>Anita Valdmane</v>
      </c>
      <c r="C134" s="160"/>
      <c r="D134" s="160"/>
      <c r="E134" s="161"/>
      <c r="F134" s="162"/>
      <c r="G134" s="163"/>
      <c r="H134" s="163"/>
      <c r="I134" s="162" t="n">
        <v>2</v>
      </c>
      <c r="J134" s="163" t="n">
        <v>1</v>
      </c>
      <c r="K134" s="163" t="n">
        <v>0</v>
      </c>
      <c r="L134" s="289" t="n">
        <v>3</v>
      </c>
      <c r="M134" s="163" t="n">
        <v>0</v>
      </c>
      <c r="N134" s="163" t="n">
        <v>0</v>
      </c>
      <c r="O134" s="162" t="n">
        <v>1</v>
      </c>
      <c r="P134" s="163" t="n">
        <v>2</v>
      </c>
      <c r="Q134" s="163" t="n">
        <v>0</v>
      </c>
      <c r="R134" s="289" t="n">
        <v>3</v>
      </c>
      <c r="S134" s="163" t="n">
        <v>0</v>
      </c>
      <c r="T134" s="163" t="n">
        <v>0</v>
      </c>
      <c r="U134" s="162"/>
      <c r="V134" s="163"/>
      <c r="W134" s="163"/>
      <c r="X134" s="162" t="n">
        <v>2</v>
      </c>
      <c r="Y134" s="163" t="n">
        <v>1</v>
      </c>
      <c r="Z134" s="163" t="n">
        <v>0</v>
      </c>
      <c r="AA134" s="164"/>
      <c r="AB134" s="165"/>
      <c r="AC134" s="165"/>
      <c r="AD134" s="164"/>
      <c r="AE134" s="165"/>
      <c r="AF134" s="165"/>
      <c r="AG134" s="164"/>
      <c r="AH134" s="165"/>
      <c r="AI134" s="165"/>
      <c r="AJ134" s="164"/>
      <c r="AK134" s="165"/>
      <c r="AL134" s="165"/>
      <c r="AM134" s="164"/>
      <c r="AN134" s="165"/>
      <c r="AO134" s="165"/>
      <c r="AP134" s="164"/>
      <c r="AQ134" s="165"/>
      <c r="AR134" s="165"/>
      <c r="AS134" s="164"/>
      <c r="AT134" s="165"/>
      <c r="AU134" s="165"/>
      <c r="AV134" s="164"/>
      <c r="AW134" s="165"/>
      <c r="AX134" s="165"/>
      <c r="AY134" s="155" t="n">
        <f aca="false">C134+F134+I134+L134+O134+R134+U134+X134+AA134+AD134+AG134+AJ134+AM134+AP134+AS134+AV134</f>
        <v>11</v>
      </c>
      <c r="AZ134" s="155" t="n">
        <f aca="false">AW134+AT134+AQ134+AN134+AK134+AH134+AE134+AB134+Y134+V134+S134+P134+M134+J134+G134+D134</f>
        <v>4</v>
      </c>
      <c r="BA134" s="156" t="n">
        <f aca="false">AX134+AU134+AR134+AO134+AL134+AI134+AF134+AC134+Z134+W134+T134+Q134+N134+K134+H134+E134</f>
        <v>0</v>
      </c>
      <c r="BB134" s="157"/>
      <c r="BC134" s="134" t="str">
        <f aca="false">B134</f>
        <v>Anita Valdmane</v>
      </c>
    </row>
    <row r="135" customFormat="false" ht="15.75" hidden="false" customHeight="true" outlineLevel="0" collapsed="false">
      <c r="A135" s="284" t="str">
        <f aca="false">Rezultati!A138</f>
        <v>NB Lēdijas</v>
      </c>
      <c r="B135" s="284" t="n">
        <f aca="false">Rezultati!B138</f>
        <v>0</v>
      </c>
      <c r="C135" s="160"/>
      <c r="D135" s="160"/>
      <c r="E135" s="161"/>
      <c r="F135" s="162"/>
      <c r="G135" s="163"/>
      <c r="H135" s="163"/>
      <c r="I135" s="162"/>
      <c r="J135" s="163"/>
      <c r="K135" s="163"/>
      <c r="L135" s="289"/>
      <c r="M135" s="163"/>
      <c r="N135" s="163"/>
      <c r="O135" s="162"/>
      <c r="P135" s="163"/>
      <c r="Q135" s="163"/>
      <c r="R135" s="289"/>
      <c r="S135" s="163"/>
      <c r="T135" s="163"/>
      <c r="U135" s="162"/>
      <c r="V135" s="163"/>
      <c r="W135" s="163"/>
      <c r="X135" s="162"/>
      <c r="Y135" s="163"/>
      <c r="Z135" s="163"/>
      <c r="AA135" s="164"/>
      <c r="AB135" s="165"/>
      <c r="AC135" s="165"/>
      <c r="AD135" s="164"/>
      <c r="AE135" s="165"/>
      <c r="AF135" s="165"/>
      <c r="AG135" s="164"/>
      <c r="AH135" s="165"/>
      <c r="AI135" s="165"/>
      <c r="AJ135" s="164"/>
      <c r="AK135" s="165"/>
      <c r="AL135" s="165"/>
      <c r="AM135" s="164"/>
      <c r="AN135" s="165"/>
      <c r="AO135" s="165"/>
      <c r="AP135" s="164"/>
      <c r="AQ135" s="165"/>
      <c r="AR135" s="165"/>
      <c r="AS135" s="164"/>
      <c r="AT135" s="165"/>
      <c r="AU135" s="165"/>
      <c r="AV135" s="164"/>
      <c r="AW135" s="165"/>
      <c r="AX135" s="165"/>
      <c r="AY135" s="155" t="n">
        <f aca="false">C135+F135+I135+L135+O135+R135+U135+X135+AA135+AD135+AG135+AJ135+AM135+AP135+AS135+AV135</f>
        <v>0</v>
      </c>
      <c r="AZ135" s="155" t="n">
        <f aca="false">AW135+AT135+AQ135+AN135+AK135+AH135+AE135+AB135+Y135+V135+S135+P135+M135+J135+G135+D135</f>
        <v>0</v>
      </c>
      <c r="BA135" s="156" t="n">
        <f aca="false">AX135+AU135+AR135+AO135+AL135+AI135+AF135+AC135+Z135+W135+T135+Q135+N135+K135+H135+E135</f>
        <v>0</v>
      </c>
      <c r="BB135" s="157"/>
      <c r="BC135" s="134" t="n">
        <f aca="false">B135</f>
        <v>0</v>
      </c>
    </row>
    <row r="136" customFormat="false" ht="15.75" hidden="false" customHeight="true" outlineLevel="0" collapsed="false">
      <c r="A136" s="284" t="str">
        <f aca="false">Rezultati!A139</f>
        <v>NB Lēdijas</v>
      </c>
      <c r="B136" s="284" t="str">
        <f aca="false">Rezultati!B139</f>
        <v>Rasma Mauriņa</v>
      </c>
      <c r="C136" s="160"/>
      <c r="D136" s="160"/>
      <c r="E136" s="161"/>
      <c r="F136" s="169"/>
      <c r="G136" s="170"/>
      <c r="H136" s="170"/>
      <c r="I136" s="169"/>
      <c r="J136" s="170"/>
      <c r="K136" s="170"/>
      <c r="L136" s="290"/>
      <c r="M136" s="170"/>
      <c r="N136" s="170"/>
      <c r="O136" s="169"/>
      <c r="P136" s="170"/>
      <c r="Q136" s="170"/>
      <c r="R136" s="290"/>
      <c r="S136" s="170"/>
      <c r="T136" s="170"/>
      <c r="U136" s="169"/>
      <c r="V136" s="170"/>
      <c r="W136" s="170"/>
      <c r="X136" s="169"/>
      <c r="Y136" s="170"/>
      <c r="Z136" s="170"/>
      <c r="AA136" s="171"/>
      <c r="AB136" s="172"/>
      <c r="AC136" s="172"/>
      <c r="AD136" s="171"/>
      <c r="AE136" s="172"/>
      <c r="AF136" s="172"/>
      <c r="AG136" s="171"/>
      <c r="AH136" s="172"/>
      <c r="AI136" s="172"/>
      <c r="AJ136" s="171"/>
      <c r="AK136" s="172"/>
      <c r="AL136" s="172"/>
      <c r="AM136" s="171"/>
      <c r="AN136" s="172"/>
      <c r="AO136" s="172"/>
      <c r="AP136" s="171"/>
      <c r="AQ136" s="172"/>
      <c r="AR136" s="172"/>
      <c r="AS136" s="171"/>
      <c r="AT136" s="172"/>
      <c r="AU136" s="172"/>
      <c r="AV136" s="171"/>
      <c r="AW136" s="172"/>
      <c r="AX136" s="172"/>
      <c r="AY136" s="155" t="n">
        <f aca="false">C136+F136+I136+L136+O136+R136+U136+X136+AA136+AD136+AG136+AJ136+AM136+AP136+AS136+AV136</f>
        <v>0</v>
      </c>
      <c r="AZ136" s="155" t="n">
        <f aca="false">AW136+AT136+AQ136+AN136+AK136+AH136+AE136+AB136+Y136+V136+S136+P136+M136+J136+G136+D136</f>
        <v>0</v>
      </c>
      <c r="BA136" s="156" t="n">
        <f aca="false">AX136+AU136+AR136+AO136+AL136+AI136+AF136+AC136+Z136+W136+T136+Q136+N136+K136+H136+E136</f>
        <v>0</v>
      </c>
      <c r="BB136" s="157"/>
      <c r="BC136" s="134" t="str">
        <f aca="false">B136</f>
        <v>Rasma Mauriņa</v>
      </c>
    </row>
    <row r="137" customFormat="false" ht="15.75" hidden="false" customHeight="true" outlineLevel="0" collapsed="false">
      <c r="A137" s="284" t="str">
        <f aca="false">Rezultati!A140</f>
        <v>NB Lēdijas</v>
      </c>
      <c r="B137" s="284" t="str">
        <f aca="false">Rezultati!B140</f>
        <v>Natālija Rizņika</v>
      </c>
      <c r="C137" s="160"/>
      <c r="D137" s="160"/>
      <c r="E137" s="161"/>
      <c r="F137" s="169"/>
      <c r="G137" s="170"/>
      <c r="H137" s="170"/>
      <c r="I137" s="169" t="n">
        <v>0</v>
      </c>
      <c r="J137" s="170" t="n">
        <v>3</v>
      </c>
      <c r="K137" s="170" t="n">
        <v>0</v>
      </c>
      <c r="L137" s="290" t="n">
        <v>3</v>
      </c>
      <c r="M137" s="170" t="n">
        <v>0</v>
      </c>
      <c r="N137" s="170" t="n">
        <v>0</v>
      </c>
      <c r="O137" s="169" t="n">
        <v>1</v>
      </c>
      <c r="P137" s="170" t="n">
        <v>2</v>
      </c>
      <c r="Q137" s="170" t="n">
        <v>0</v>
      </c>
      <c r="R137" s="290" t="n">
        <v>0</v>
      </c>
      <c r="S137" s="170" t="n">
        <v>3</v>
      </c>
      <c r="T137" s="170" t="n">
        <v>0</v>
      </c>
      <c r="U137" s="169" t="n">
        <v>3</v>
      </c>
      <c r="V137" s="170" t="n">
        <v>0</v>
      </c>
      <c r="W137" s="170" t="n">
        <v>0</v>
      </c>
      <c r="X137" s="169"/>
      <c r="Y137" s="170"/>
      <c r="Z137" s="170"/>
      <c r="AA137" s="171"/>
      <c r="AB137" s="172"/>
      <c r="AC137" s="172"/>
      <c r="AD137" s="171"/>
      <c r="AE137" s="172"/>
      <c r="AF137" s="172"/>
      <c r="AG137" s="171"/>
      <c r="AH137" s="172"/>
      <c r="AI137" s="172"/>
      <c r="AJ137" s="171"/>
      <c r="AK137" s="172"/>
      <c r="AL137" s="172"/>
      <c r="AM137" s="171"/>
      <c r="AN137" s="172"/>
      <c r="AO137" s="172"/>
      <c r="AP137" s="171"/>
      <c r="AQ137" s="172"/>
      <c r="AR137" s="172"/>
      <c r="AS137" s="171"/>
      <c r="AT137" s="172"/>
      <c r="AU137" s="172"/>
      <c r="AV137" s="171"/>
      <c r="AW137" s="172"/>
      <c r="AX137" s="172"/>
      <c r="AY137" s="155" t="n">
        <f aca="false">C137+F137+I137+L137+O137+R137+U137+X137+AA137+AD137+AG137+AJ137+AM137+AP137+AS137+AV137</f>
        <v>7</v>
      </c>
      <c r="AZ137" s="155" t="n">
        <f aca="false">AW137+AT137+AQ137+AN137+AK137+AH137+AE137+AB137+Y137+V137+S137+P137+M137+J137+G137+D137</f>
        <v>8</v>
      </c>
      <c r="BA137" s="156" t="n">
        <f aca="false">AX137+AU137+AR137+AO137+AL137+AI137+AF137+AC137+Z137+W137+T137+Q137+N137+K137+H137+E137</f>
        <v>0</v>
      </c>
      <c r="BB137" s="157"/>
      <c r="BC137" s="134" t="str">
        <f aca="false">B137</f>
        <v>Natālija Rizņika</v>
      </c>
    </row>
    <row r="138" customFormat="false" ht="15.75" hidden="false" customHeight="true" outlineLevel="0" collapsed="false">
      <c r="A138" s="284" t="str">
        <f aca="false">Rezultati!A141</f>
        <v>NB Lēdijas</v>
      </c>
      <c r="B138" s="284" t="n">
        <f aca="false">Rezultati!B141</f>
        <v>0</v>
      </c>
      <c r="C138" s="160"/>
      <c r="D138" s="160"/>
      <c r="E138" s="161"/>
      <c r="F138" s="174"/>
      <c r="G138" s="175"/>
      <c r="H138" s="175"/>
      <c r="I138" s="174"/>
      <c r="J138" s="175"/>
      <c r="K138" s="175"/>
      <c r="L138" s="178"/>
      <c r="M138" s="175"/>
      <c r="N138" s="175"/>
      <c r="O138" s="174"/>
      <c r="P138" s="175"/>
      <c r="Q138" s="175"/>
      <c r="R138" s="178"/>
      <c r="S138" s="175"/>
      <c r="T138" s="175"/>
      <c r="U138" s="174"/>
      <c r="V138" s="175"/>
      <c r="W138" s="175"/>
      <c r="X138" s="174"/>
      <c r="Y138" s="175"/>
      <c r="Z138" s="175"/>
      <c r="AA138" s="176"/>
      <c r="AB138" s="177"/>
      <c r="AC138" s="177"/>
      <c r="AD138" s="176"/>
      <c r="AE138" s="177"/>
      <c r="AF138" s="177"/>
      <c r="AG138" s="176"/>
      <c r="AH138" s="177"/>
      <c r="AI138" s="177"/>
      <c r="AJ138" s="176"/>
      <c r="AK138" s="177"/>
      <c r="AL138" s="177"/>
      <c r="AM138" s="176"/>
      <c r="AN138" s="177"/>
      <c r="AO138" s="177"/>
      <c r="AP138" s="176"/>
      <c r="AQ138" s="177"/>
      <c r="AR138" s="177"/>
      <c r="AS138" s="176"/>
      <c r="AT138" s="177"/>
      <c r="AU138" s="177"/>
      <c r="AV138" s="176"/>
      <c r="AW138" s="177"/>
      <c r="AX138" s="177"/>
      <c r="AY138" s="155" t="n">
        <f aca="false">C138+F138+I138+L138+O138+R138+U138+X138+AA138+AD138+AG138+AJ138+AM138+AP138+AS138+AV138</f>
        <v>0</v>
      </c>
      <c r="AZ138" s="155" t="n">
        <f aca="false">AW138+AT138+AQ138+AN138+AK138+AH138+AE138+AB138+Y138+V138+S138+P138+M138+J138+G138+D138</f>
        <v>0</v>
      </c>
      <c r="BA138" s="156" t="n">
        <f aca="false">AX138+AU138+AR138+AO138+AL138+AI138+AF138+AC138+Z138+W138+T138+Q138+N138+K138+H138+E138</f>
        <v>0</v>
      </c>
      <c r="BB138" s="157"/>
      <c r="BC138" s="134" t="n">
        <f aca="false">B138</f>
        <v>0</v>
      </c>
    </row>
    <row r="139" customFormat="false" ht="15.75" hidden="false" customHeight="true" outlineLevel="0" collapsed="false">
      <c r="A139" s="284" t="str">
        <f aca="false">Rezultati!A142</f>
        <v>NB Lēdijas</v>
      </c>
      <c r="B139" s="284" t="n">
        <f aca="false">Rezultati!B142</f>
        <v>0</v>
      </c>
      <c r="C139" s="160"/>
      <c r="D139" s="160"/>
      <c r="E139" s="161"/>
      <c r="F139" s="169"/>
      <c r="G139" s="170"/>
      <c r="H139" s="170"/>
      <c r="I139" s="169"/>
      <c r="J139" s="170"/>
      <c r="K139" s="170"/>
      <c r="L139" s="178"/>
      <c r="M139" s="175"/>
      <c r="N139" s="175"/>
      <c r="O139" s="169"/>
      <c r="P139" s="170"/>
      <c r="Q139" s="170"/>
      <c r="R139" s="178"/>
      <c r="S139" s="175"/>
      <c r="T139" s="175"/>
      <c r="U139" s="169"/>
      <c r="V139" s="170"/>
      <c r="W139" s="170"/>
      <c r="X139" s="174"/>
      <c r="Y139" s="175"/>
      <c r="Z139" s="175"/>
      <c r="AA139" s="176"/>
      <c r="AB139" s="177"/>
      <c r="AC139" s="177"/>
      <c r="AD139" s="176"/>
      <c r="AE139" s="177"/>
      <c r="AF139" s="177"/>
      <c r="AG139" s="176"/>
      <c r="AH139" s="177"/>
      <c r="AI139" s="177"/>
      <c r="AJ139" s="176"/>
      <c r="AK139" s="177"/>
      <c r="AL139" s="177"/>
      <c r="AM139" s="176"/>
      <c r="AN139" s="177"/>
      <c r="AO139" s="177"/>
      <c r="AP139" s="176"/>
      <c r="AQ139" s="177"/>
      <c r="AR139" s="177"/>
      <c r="AS139" s="176"/>
      <c r="AT139" s="177"/>
      <c r="AU139" s="177"/>
      <c r="AV139" s="176"/>
      <c r="AW139" s="177"/>
      <c r="AX139" s="177"/>
      <c r="AY139" s="155" t="n">
        <f aca="false">C139+F139+I139+L139+O139+R139+U139+X139+AA139+AD139+AG139+AJ139+AM139+AP139+AS139+AV139</f>
        <v>0</v>
      </c>
      <c r="AZ139" s="155" t="n">
        <f aca="false">AW139+AT139+AQ139+AN139+AK139+AH139+AE139+AB139+Y139+V139+S139+P139+M139+J139+G139+D139</f>
        <v>0</v>
      </c>
      <c r="BA139" s="156" t="n">
        <f aca="false">AX139+AU139+AR139+AO139+AL139+AI139+AF139+AC139+Z139+W139+T139+Q139+N139+K139+H139+E139</f>
        <v>0</v>
      </c>
      <c r="BB139" s="157"/>
      <c r="BC139" s="134" t="n">
        <f aca="false">B139</f>
        <v>0</v>
      </c>
    </row>
    <row r="140" customFormat="false" ht="15.75" hidden="false" customHeight="true" outlineLevel="0" collapsed="false">
      <c r="A140" s="284" t="str">
        <f aca="false">Rezultati!A143</f>
        <v>NB Lēdijas</v>
      </c>
      <c r="B140" s="284" t="n">
        <f aca="false">Rezultati!B143</f>
        <v>0</v>
      </c>
      <c r="C140" s="160"/>
      <c r="D140" s="160"/>
      <c r="E140" s="161"/>
      <c r="F140" s="174"/>
      <c r="G140" s="175"/>
      <c r="H140" s="175"/>
      <c r="I140" s="174"/>
      <c r="J140" s="175"/>
      <c r="K140" s="175"/>
      <c r="L140" s="178"/>
      <c r="M140" s="175"/>
      <c r="N140" s="175"/>
      <c r="O140" s="174"/>
      <c r="P140" s="175"/>
      <c r="Q140" s="175"/>
      <c r="R140" s="178"/>
      <c r="S140" s="175"/>
      <c r="T140" s="175"/>
      <c r="U140" s="174"/>
      <c r="V140" s="175"/>
      <c r="W140" s="175"/>
      <c r="X140" s="174"/>
      <c r="Y140" s="175"/>
      <c r="Z140" s="175"/>
      <c r="AA140" s="176"/>
      <c r="AB140" s="177"/>
      <c r="AC140" s="177"/>
      <c r="AD140" s="176"/>
      <c r="AE140" s="177"/>
      <c r="AF140" s="177"/>
      <c r="AG140" s="176"/>
      <c r="AH140" s="177"/>
      <c r="AI140" s="177"/>
      <c r="AJ140" s="176"/>
      <c r="AK140" s="177"/>
      <c r="AL140" s="177"/>
      <c r="AM140" s="176"/>
      <c r="AN140" s="177"/>
      <c r="AO140" s="177"/>
      <c r="AP140" s="176"/>
      <c r="AQ140" s="177"/>
      <c r="AR140" s="177"/>
      <c r="AS140" s="176"/>
      <c r="AT140" s="177"/>
      <c r="AU140" s="177"/>
      <c r="AV140" s="176"/>
      <c r="AW140" s="177"/>
      <c r="AX140" s="177"/>
      <c r="AY140" s="155" t="n">
        <f aca="false">C140+F140+I140+L140+O140+R140+U140+X140+AA140+AD140+AG140+AJ140+AM140+AP140+AS140+AV140</f>
        <v>0</v>
      </c>
      <c r="AZ140" s="155" t="n">
        <f aca="false">AW140+AT140+AQ140+AN140+AK140+AH140+AE140+AB140+Y140+V140+S140+P140+M140+J140+G140+D140</f>
        <v>0</v>
      </c>
      <c r="BA140" s="156" t="n">
        <f aca="false">AX140+AU140+AR140+AO140+AL140+AI140+AF140+AC140+Z140+W140+T140+Q140+N140+K140+H140+E140</f>
        <v>0</v>
      </c>
      <c r="BB140" s="157"/>
      <c r="BC140" s="134" t="n">
        <f aca="false">B140</f>
        <v>0</v>
      </c>
    </row>
    <row r="141" customFormat="false" ht="15.75" hidden="false" customHeight="true" outlineLevel="0" collapsed="false">
      <c r="A141" s="284" t="str">
        <f aca="false">Rezultati!A144</f>
        <v>NB Lēdijas</v>
      </c>
      <c r="B141" s="284" t="n">
        <f aca="false">Rezultati!B144</f>
        <v>0</v>
      </c>
      <c r="C141" s="160"/>
      <c r="D141" s="160"/>
      <c r="E141" s="161"/>
      <c r="F141" s="174"/>
      <c r="G141" s="175"/>
      <c r="H141" s="175"/>
      <c r="I141" s="174"/>
      <c r="J141" s="175"/>
      <c r="K141" s="175"/>
      <c r="L141" s="178"/>
      <c r="M141" s="175"/>
      <c r="N141" s="175"/>
      <c r="O141" s="174"/>
      <c r="P141" s="175"/>
      <c r="Q141" s="175"/>
      <c r="R141" s="178"/>
      <c r="S141" s="175"/>
      <c r="T141" s="175"/>
      <c r="U141" s="174"/>
      <c r="V141" s="175"/>
      <c r="W141" s="175"/>
      <c r="X141" s="174"/>
      <c r="Y141" s="175"/>
      <c r="Z141" s="175"/>
      <c r="AA141" s="176"/>
      <c r="AB141" s="177"/>
      <c r="AC141" s="177"/>
      <c r="AD141" s="176"/>
      <c r="AE141" s="177"/>
      <c r="AF141" s="177"/>
      <c r="AG141" s="176"/>
      <c r="AH141" s="177"/>
      <c r="AI141" s="177"/>
      <c r="AJ141" s="176"/>
      <c r="AK141" s="177"/>
      <c r="AL141" s="177"/>
      <c r="AM141" s="176"/>
      <c r="AN141" s="177"/>
      <c r="AO141" s="177"/>
      <c r="AP141" s="176"/>
      <c r="AQ141" s="177"/>
      <c r="AR141" s="177"/>
      <c r="AS141" s="176"/>
      <c r="AT141" s="177"/>
      <c r="AU141" s="177"/>
      <c r="AV141" s="176"/>
      <c r="AW141" s="177"/>
      <c r="AX141" s="177"/>
      <c r="AY141" s="155" t="n">
        <f aca="false">C141+F141+I141+L141+O141+R141+U141+X141+AA141+AD141+AG141+AJ141+AM141+AP141+AS141+AV141</f>
        <v>0</v>
      </c>
      <c r="AZ141" s="155" t="n">
        <f aca="false">AW141+AT141+AQ141+AN141+AK141+AH141+AE141+AB141+Y141+V141+S141+P141+M141+J141+G141+D141</f>
        <v>0</v>
      </c>
      <c r="BA141" s="156" t="n">
        <f aca="false">AX141+AU141+AR141+AO141+AL141+AI141+AF141+AC141+Z141+W141+T141+Q141+N141+K141+H141+E141</f>
        <v>0</v>
      </c>
      <c r="BB141" s="157"/>
      <c r="BC141" s="134" t="n">
        <f aca="false">B141</f>
        <v>0</v>
      </c>
    </row>
    <row r="142" customFormat="false" ht="15.75" hidden="false" customHeight="true" outlineLevel="0" collapsed="false">
      <c r="A142" s="284" t="str">
        <f aca="false">Rezultati!A145</f>
        <v>NB Lēdijas</v>
      </c>
      <c r="B142" s="284" t="n">
        <f aca="false">Rezultati!B145</f>
        <v>0</v>
      </c>
      <c r="C142" s="160"/>
      <c r="D142" s="160"/>
      <c r="E142" s="161"/>
      <c r="F142" s="179"/>
      <c r="G142" s="180"/>
      <c r="H142" s="180"/>
      <c r="I142" s="179"/>
      <c r="J142" s="180"/>
      <c r="K142" s="180"/>
      <c r="L142" s="204"/>
      <c r="M142" s="180"/>
      <c r="N142" s="180"/>
      <c r="O142" s="179"/>
      <c r="P142" s="180"/>
      <c r="Q142" s="180"/>
      <c r="R142" s="179"/>
      <c r="S142" s="180"/>
      <c r="T142" s="180"/>
      <c r="U142" s="179"/>
      <c r="V142" s="180"/>
      <c r="W142" s="180"/>
      <c r="X142" s="179"/>
      <c r="Y142" s="180"/>
      <c r="Z142" s="180"/>
      <c r="AA142" s="181"/>
      <c r="AB142" s="182"/>
      <c r="AC142" s="182"/>
      <c r="AD142" s="181"/>
      <c r="AE142" s="182"/>
      <c r="AF142" s="182"/>
      <c r="AG142" s="181"/>
      <c r="AH142" s="182"/>
      <c r="AI142" s="182"/>
      <c r="AJ142" s="181"/>
      <c r="AK142" s="182"/>
      <c r="AL142" s="182"/>
      <c r="AM142" s="181"/>
      <c r="AN142" s="182"/>
      <c r="AO142" s="182"/>
      <c r="AP142" s="181"/>
      <c r="AQ142" s="182"/>
      <c r="AR142" s="182"/>
      <c r="AS142" s="181"/>
      <c r="AT142" s="182"/>
      <c r="AU142" s="182"/>
      <c r="AV142" s="181"/>
      <c r="AW142" s="182"/>
      <c r="AX142" s="182"/>
      <c r="AY142" s="155" t="n">
        <f aca="false">C142+F142+I142+L142+O142+R142+U142+X142+AA142+AD142+AG142+AJ142+AM142+AP142+AS142+AV142</f>
        <v>0</v>
      </c>
      <c r="AZ142" s="155" t="n">
        <f aca="false">AW142+AT142+AQ142+AN142+AK142+AH142+AE142+AB142+Y142+V142+S142+P142+M142+J142+G142+D142</f>
        <v>0</v>
      </c>
      <c r="BA142" s="156" t="n">
        <f aca="false">AX142+AU142+AR142+AO142+AL142+AI142+AF142+AC142+Z142+W142+T142+Q142+N142+K142+H142+E142</f>
        <v>0</v>
      </c>
      <c r="BB142" s="157"/>
      <c r="BC142" s="134" t="n">
        <f aca="false">B142</f>
        <v>0</v>
      </c>
    </row>
    <row r="143" customFormat="false" ht="15.75" hidden="false" customHeight="true" outlineLevel="0" collapsed="false">
      <c r="A143" s="183" t="str">
        <f aca="false">Rezultati!A146</f>
        <v>JBP</v>
      </c>
      <c r="B143" s="183" t="str">
        <f aca="false">Rezultati!B146</f>
        <v>Jurijs Bokums jun</v>
      </c>
      <c r="C143" s="184" t="n">
        <v>3</v>
      </c>
      <c r="D143" s="185" t="n">
        <v>0</v>
      </c>
      <c r="E143" s="185" t="n">
        <v>0</v>
      </c>
      <c r="F143" s="186"/>
      <c r="G143" s="149"/>
      <c r="H143" s="149"/>
      <c r="I143" s="187" t="n">
        <v>3</v>
      </c>
      <c r="J143" s="185" t="n">
        <v>0</v>
      </c>
      <c r="K143" s="185" t="n">
        <v>0</v>
      </c>
      <c r="L143" s="187" t="n">
        <v>3</v>
      </c>
      <c r="M143" s="185" t="n">
        <v>0</v>
      </c>
      <c r="N143" s="185" t="n">
        <v>0</v>
      </c>
      <c r="O143" s="187" t="n">
        <v>0</v>
      </c>
      <c r="P143" s="185" t="n">
        <v>3</v>
      </c>
      <c r="Q143" s="185" t="n">
        <v>0</v>
      </c>
      <c r="R143" s="187" t="n">
        <v>1</v>
      </c>
      <c r="S143" s="185" t="n">
        <v>2</v>
      </c>
      <c r="T143" s="185" t="n">
        <v>0</v>
      </c>
      <c r="U143" s="187" t="n">
        <v>1</v>
      </c>
      <c r="V143" s="185" t="n">
        <v>2</v>
      </c>
      <c r="W143" s="185" t="n">
        <v>0</v>
      </c>
      <c r="X143" s="187" t="n">
        <v>2</v>
      </c>
      <c r="Y143" s="185" t="n">
        <v>1</v>
      </c>
      <c r="Z143" s="185" t="n">
        <v>0</v>
      </c>
      <c r="AA143" s="188"/>
      <c r="AB143" s="189"/>
      <c r="AC143" s="189"/>
      <c r="AD143" s="188"/>
      <c r="AE143" s="189"/>
      <c r="AF143" s="189"/>
      <c r="AG143" s="188"/>
      <c r="AH143" s="189"/>
      <c r="AI143" s="189"/>
      <c r="AJ143" s="188"/>
      <c r="AK143" s="189"/>
      <c r="AL143" s="189"/>
      <c r="AM143" s="188"/>
      <c r="AN143" s="189"/>
      <c r="AO143" s="189"/>
      <c r="AP143" s="188"/>
      <c r="AQ143" s="189"/>
      <c r="AR143" s="189"/>
      <c r="AS143" s="188"/>
      <c r="AT143" s="189"/>
      <c r="AU143" s="189"/>
      <c r="AV143" s="188"/>
      <c r="AW143" s="189"/>
      <c r="AX143" s="189"/>
      <c r="AY143" s="155" t="n">
        <f aca="false">C143+F143+I143+L143+O143+R143+U143+X143+AA143+AD143+AG143+AJ143+AM143+AP143+AS143+AV143</f>
        <v>13</v>
      </c>
      <c r="AZ143" s="155" t="n">
        <f aca="false">AW143+AT143+AQ143+AN143+AK143+AH143+AE143+AB143+Y143+V143+S143+P143+M143+J143+G143+D143</f>
        <v>8</v>
      </c>
      <c r="BA143" s="156" t="n">
        <f aca="false">AX143+AU143+AR143+AO143+AL143+AI143+AF143+AC143+Z143+W143+T143+Q143+N143+K143+H143+E143</f>
        <v>0</v>
      </c>
      <c r="BB143" s="157" t="str">
        <f aca="false">F130</f>
        <v>JBP</v>
      </c>
      <c r="BC143" s="134" t="str">
        <f aca="false">B143</f>
        <v>Jurijs Bokums jun</v>
      </c>
    </row>
    <row r="144" customFormat="false" ht="15.75" hidden="false" customHeight="true" outlineLevel="0" collapsed="false">
      <c r="A144" s="183" t="str">
        <f aca="false">Rezultati!A147</f>
        <v>JBP</v>
      </c>
      <c r="B144" s="183" t="str">
        <f aca="false">Rezultati!B147</f>
        <v>Irina Bokuma</v>
      </c>
      <c r="C144" s="191"/>
      <c r="D144" s="192"/>
      <c r="E144" s="192"/>
      <c r="F144" s="193"/>
      <c r="G144" s="160"/>
      <c r="H144" s="160"/>
      <c r="I144" s="194" t="n">
        <v>1</v>
      </c>
      <c r="J144" s="192" t="n">
        <v>2</v>
      </c>
      <c r="K144" s="192" t="n">
        <v>0</v>
      </c>
      <c r="L144" s="194" t="n">
        <v>2</v>
      </c>
      <c r="M144" s="192" t="n">
        <v>1</v>
      </c>
      <c r="N144" s="192" t="n">
        <v>0</v>
      </c>
      <c r="O144" s="194" t="n">
        <v>3</v>
      </c>
      <c r="P144" s="192" t="n">
        <v>0</v>
      </c>
      <c r="Q144" s="192" t="n">
        <v>0</v>
      </c>
      <c r="R144" s="194" t="n">
        <v>0</v>
      </c>
      <c r="S144" s="192" t="n">
        <v>3</v>
      </c>
      <c r="T144" s="192" t="n">
        <v>0</v>
      </c>
      <c r="U144" s="194" t="n">
        <v>2</v>
      </c>
      <c r="V144" s="192" t="n">
        <v>1</v>
      </c>
      <c r="W144" s="192" t="n">
        <v>0</v>
      </c>
      <c r="X144" s="194" t="n">
        <v>1</v>
      </c>
      <c r="Y144" s="192" t="n">
        <v>2</v>
      </c>
      <c r="Z144" s="192" t="n">
        <v>0</v>
      </c>
      <c r="AA144" s="195"/>
      <c r="AB144" s="196"/>
      <c r="AC144" s="196"/>
      <c r="AD144" s="195"/>
      <c r="AE144" s="196"/>
      <c r="AF144" s="196"/>
      <c r="AG144" s="195"/>
      <c r="AH144" s="196"/>
      <c r="AI144" s="196"/>
      <c r="AJ144" s="195"/>
      <c r="AK144" s="196"/>
      <c r="AL144" s="196"/>
      <c r="AM144" s="195"/>
      <c r="AN144" s="196"/>
      <c r="AO144" s="196"/>
      <c r="AP144" s="195"/>
      <c r="AQ144" s="196"/>
      <c r="AR144" s="196"/>
      <c r="AS144" s="195"/>
      <c r="AT144" s="196"/>
      <c r="AU144" s="196"/>
      <c r="AV144" s="195"/>
      <c r="AW144" s="196"/>
      <c r="AX144" s="196"/>
      <c r="AY144" s="155" t="n">
        <f aca="false">C144+F144+I144+L144+O144+R144+U144+X144+AA144+AD144+AG144+AJ144+AM144+AP144+AS144+AV144</f>
        <v>9</v>
      </c>
      <c r="AZ144" s="155" t="n">
        <f aca="false">AW144+AT144+AQ144+AN144+AK144+AH144+AE144+AB144+Y144+V144+S144+P144+M144+J144+G144+D144</f>
        <v>9</v>
      </c>
      <c r="BA144" s="156" t="n">
        <f aca="false">AX144+AU144+AR144+AO144+AL144+AI144+AF144+AC144+Z144+W144+T144+Q144+N144+K144+H144+E144</f>
        <v>0</v>
      </c>
      <c r="BB144" s="157"/>
      <c r="BC144" s="134" t="str">
        <f aca="false">B144</f>
        <v>Irina Bokuma</v>
      </c>
    </row>
    <row r="145" customFormat="false" ht="15.75" hidden="false" customHeight="true" outlineLevel="0" collapsed="false">
      <c r="A145" s="183" t="str">
        <f aca="false">Rezultati!A148</f>
        <v>JBP</v>
      </c>
      <c r="B145" s="183" t="str">
        <f aca="false">Rezultati!B148</f>
        <v>Jurijs Bokums sen</v>
      </c>
      <c r="C145" s="191" t="n">
        <v>0</v>
      </c>
      <c r="D145" s="192" t="n">
        <v>0</v>
      </c>
      <c r="E145" s="192" t="n">
        <v>1</v>
      </c>
      <c r="F145" s="193"/>
      <c r="G145" s="160"/>
      <c r="H145" s="160"/>
      <c r="I145" s="194" t="n">
        <v>2</v>
      </c>
      <c r="J145" s="192" t="n">
        <v>1</v>
      </c>
      <c r="K145" s="192" t="n">
        <v>0</v>
      </c>
      <c r="L145" s="194" t="n">
        <v>2</v>
      </c>
      <c r="M145" s="192" t="n">
        <v>1</v>
      </c>
      <c r="N145" s="192" t="n">
        <v>0</v>
      </c>
      <c r="O145" s="194" t="n">
        <v>0</v>
      </c>
      <c r="P145" s="192" t="n">
        <v>3</v>
      </c>
      <c r="Q145" s="192" t="n">
        <v>0</v>
      </c>
      <c r="R145" s="194" t="n">
        <v>2</v>
      </c>
      <c r="S145" s="192" t="n">
        <v>1</v>
      </c>
      <c r="T145" s="192" t="n">
        <v>0</v>
      </c>
      <c r="U145" s="194" t="n">
        <v>1</v>
      </c>
      <c r="V145" s="192" t="n">
        <v>2</v>
      </c>
      <c r="W145" s="192" t="n">
        <v>0</v>
      </c>
      <c r="X145" s="194" t="n">
        <v>0</v>
      </c>
      <c r="Y145" s="192" t="n">
        <v>3</v>
      </c>
      <c r="Z145" s="192" t="n">
        <v>0</v>
      </c>
      <c r="AA145" s="195"/>
      <c r="AB145" s="196"/>
      <c r="AC145" s="196"/>
      <c r="AD145" s="195"/>
      <c r="AE145" s="196"/>
      <c r="AF145" s="196"/>
      <c r="AG145" s="195"/>
      <c r="AH145" s="196"/>
      <c r="AI145" s="196"/>
      <c r="AJ145" s="195"/>
      <c r="AK145" s="196"/>
      <c r="AL145" s="196"/>
      <c r="AM145" s="195"/>
      <c r="AN145" s="196"/>
      <c r="AO145" s="196"/>
      <c r="AP145" s="195"/>
      <c r="AQ145" s="196"/>
      <c r="AR145" s="196"/>
      <c r="AS145" s="195"/>
      <c r="AT145" s="196"/>
      <c r="AU145" s="196"/>
      <c r="AV145" s="195"/>
      <c r="AW145" s="196"/>
      <c r="AX145" s="196"/>
      <c r="AY145" s="155" t="n">
        <f aca="false">C145+F145+I145+L145+O145+R145+U145+X145+AA145+AD145+AG145+AJ145+AM145+AP145+AS145+AV145</f>
        <v>7</v>
      </c>
      <c r="AZ145" s="155" t="n">
        <f aca="false">AW145+AT145+AQ145+AN145+AK145+AH145+AE145+AB145+Y145+V145+S145+P145+M145+J145+G145+D145</f>
        <v>11</v>
      </c>
      <c r="BA145" s="156" t="n">
        <f aca="false">AX145+AU145+AR145+AO145+AL145+AI145+AF145+AC145+Z145+W145+T145+Q145+N145+K145+H145+E145</f>
        <v>1</v>
      </c>
      <c r="BB145" s="157"/>
      <c r="BC145" s="134" t="str">
        <f aca="false">B145</f>
        <v>Jurijs Bokums sen</v>
      </c>
    </row>
    <row r="146" customFormat="false" ht="15.75" hidden="false" customHeight="true" outlineLevel="0" collapsed="false">
      <c r="A146" s="183" t="str">
        <f aca="false">Rezultati!A149</f>
        <v>JBP</v>
      </c>
      <c r="B146" s="183" t="str">
        <f aca="false">Rezultati!B149</f>
        <v>pieaicinātais spēlētājs</v>
      </c>
      <c r="C146" s="191" t="n">
        <v>1</v>
      </c>
      <c r="D146" s="192" t="n">
        <v>2</v>
      </c>
      <c r="E146" s="192" t="n">
        <v>0</v>
      </c>
      <c r="F146" s="193"/>
      <c r="G146" s="160"/>
      <c r="H146" s="160"/>
      <c r="I146" s="194"/>
      <c r="J146" s="192"/>
      <c r="K146" s="192"/>
      <c r="L146" s="194"/>
      <c r="M146" s="192"/>
      <c r="N146" s="192"/>
      <c r="O146" s="194"/>
      <c r="P146" s="192"/>
      <c r="Q146" s="192"/>
      <c r="R146" s="194"/>
      <c r="S146" s="192"/>
      <c r="T146" s="192"/>
      <c r="U146" s="194"/>
      <c r="V146" s="192"/>
      <c r="W146" s="192"/>
      <c r="X146" s="194"/>
      <c r="Y146" s="192"/>
      <c r="Z146" s="192"/>
      <c r="AA146" s="195"/>
      <c r="AB146" s="196"/>
      <c r="AC146" s="196"/>
      <c r="AD146" s="195"/>
      <c r="AE146" s="196"/>
      <c r="AF146" s="196"/>
      <c r="AG146" s="195"/>
      <c r="AH146" s="196"/>
      <c r="AI146" s="196"/>
      <c r="AJ146" s="195"/>
      <c r="AK146" s="196"/>
      <c r="AL146" s="196"/>
      <c r="AM146" s="195"/>
      <c r="AN146" s="196"/>
      <c r="AO146" s="196"/>
      <c r="AP146" s="195"/>
      <c r="AQ146" s="196"/>
      <c r="AR146" s="196"/>
      <c r="AS146" s="195"/>
      <c r="AT146" s="196"/>
      <c r="AU146" s="196"/>
      <c r="AV146" s="195"/>
      <c r="AW146" s="196"/>
      <c r="AX146" s="196"/>
      <c r="AY146" s="155" t="n">
        <f aca="false">C146+F146+I146+L146+O146+R146+U146+X146+AA146+AD146+AG146+AJ146+AM146+AP146+AS146+AV146</f>
        <v>1</v>
      </c>
      <c r="AZ146" s="155" t="n">
        <f aca="false">AW146+AT146+AQ146+AN146+AK146+AH146+AE146+AB146+Y146+V146+S146+P146+M146+J146+G146+D146</f>
        <v>2</v>
      </c>
      <c r="BA146" s="156" t="n">
        <f aca="false">AX146+AU146+AR146+AO146+AL146+AI146+AF146+AC146+Z146+W146+T146+Q146+N146+K146+H146+E146</f>
        <v>0</v>
      </c>
      <c r="BB146" s="157"/>
      <c r="BC146" s="134" t="str">
        <f aca="false">B146</f>
        <v>pieaicinātais spēlētājs</v>
      </c>
    </row>
    <row r="147" customFormat="false" ht="15.75" hidden="false" customHeight="true" outlineLevel="0" collapsed="false">
      <c r="A147" s="183" t="str">
        <f aca="false">Rezultati!A150</f>
        <v>JBP</v>
      </c>
      <c r="B147" s="183" t="n">
        <f aca="false">Rezultati!B150</f>
        <v>0</v>
      </c>
      <c r="C147" s="197"/>
      <c r="D147" s="198"/>
      <c r="E147" s="198"/>
      <c r="F147" s="193"/>
      <c r="G147" s="160"/>
      <c r="H147" s="160"/>
      <c r="I147" s="199"/>
      <c r="J147" s="198"/>
      <c r="K147" s="198"/>
      <c r="L147" s="199"/>
      <c r="M147" s="198"/>
      <c r="N147" s="198"/>
      <c r="O147" s="199"/>
      <c r="P147" s="198"/>
      <c r="Q147" s="198"/>
      <c r="R147" s="199"/>
      <c r="S147" s="198"/>
      <c r="T147" s="198"/>
      <c r="U147" s="199"/>
      <c r="V147" s="198"/>
      <c r="W147" s="198"/>
      <c r="X147" s="199"/>
      <c r="Y147" s="198"/>
      <c r="Z147" s="198"/>
      <c r="AA147" s="200"/>
      <c r="AB147" s="201"/>
      <c r="AC147" s="201"/>
      <c r="AD147" s="200"/>
      <c r="AE147" s="201"/>
      <c r="AF147" s="201"/>
      <c r="AG147" s="200"/>
      <c r="AH147" s="201"/>
      <c r="AI147" s="201"/>
      <c r="AJ147" s="200"/>
      <c r="AK147" s="201"/>
      <c r="AL147" s="201"/>
      <c r="AM147" s="200"/>
      <c r="AN147" s="201"/>
      <c r="AO147" s="201"/>
      <c r="AP147" s="200"/>
      <c r="AQ147" s="201"/>
      <c r="AR147" s="201"/>
      <c r="AS147" s="200"/>
      <c r="AT147" s="201"/>
      <c r="AU147" s="201"/>
      <c r="AV147" s="200"/>
      <c r="AW147" s="201"/>
      <c r="AX147" s="201"/>
      <c r="AY147" s="155" t="n">
        <f aca="false">C147+F147+I147+L147+O147+R147+U147+X147+AA147+AD147+AG147+AJ147+AM147+AP147+AS147+AV147</f>
        <v>0</v>
      </c>
      <c r="AZ147" s="155" t="n">
        <f aca="false">AW147+AT147+AQ147+AN147+AK147+AH147+AE147+AB147+Y147+V147+S147+P147+M147+J147+G147+D147</f>
        <v>0</v>
      </c>
      <c r="BA147" s="156" t="n">
        <f aca="false">AX147+AU147+AR147+AO147+AL147+AI147+AF147+AC147+Z147+W147+T147+Q147+N147+K147+H147+E147</f>
        <v>0</v>
      </c>
      <c r="BB147" s="157"/>
      <c r="BC147" s="134" t="n">
        <f aca="false">B147</f>
        <v>0</v>
      </c>
    </row>
    <row r="148" customFormat="false" ht="15.75" hidden="false" customHeight="true" outlineLevel="0" collapsed="false">
      <c r="A148" s="183" t="str">
        <f aca="false">Rezultati!A151</f>
        <v>JBP</v>
      </c>
      <c r="B148" s="183" t="n">
        <f aca="false">Rezultati!B151</f>
        <v>0</v>
      </c>
      <c r="C148" s="197"/>
      <c r="D148" s="198"/>
      <c r="E148" s="198"/>
      <c r="F148" s="193"/>
      <c r="G148" s="160"/>
      <c r="H148" s="160"/>
      <c r="I148" s="199"/>
      <c r="J148" s="198"/>
      <c r="K148" s="198"/>
      <c r="L148" s="199"/>
      <c r="M148" s="198"/>
      <c r="N148" s="198"/>
      <c r="O148" s="199"/>
      <c r="P148" s="198"/>
      <c r="Q148" s="198"/>
      <c r="R148" s="199"/>
      <c r="S148" s="198"/>
      <c r="T148" s="198"/>
      <c r="U148" s="199"/>
      <c r="V148" s="198"/>
      <c r="W148" s="198"/>
      <c r="X148" s="199"/>
      <c r="Y148" s="198"/>
      <c r="Z148" s="198"/>
      <c r="AA148" s="200"/>
      <c r="AB148" s="201"/>
      <c r="AC148" s="201"/>
      <c r="AD148" s="200"/>
      <c r="AE148" s="201"/>
      <c r="AF148" s="201"/>
      <c r="AG148" s="200"/>
      <c r="AH148" s="201"/>
      <c r="AI148" s="201"/>
      <c r="AJ148" s="200"/>
      <c r="AK148" s="201"/>
      <c r="AL148" s="201"/>
      <c r="AM148" s="200"/>
      <c r="AN148" s="201"/>
      <c r="AO148" s="201"/>
      <c r="AP148" s="200"/>
      <c r="AQ148" s="201"/>
      <c r="AR148" s="201"/>
      <c r="AS148" s="200"/>
      <c r="AT148" s="201"/>
      <c r="AU148" s="201"/>
      <c r="AV148" s="200"/>
      <c r="AW148" s="201"/>
      <c r="AX148" s="201"/>
      <c r="AY148" s="155" t="n">
        <f aca="false">C148+F148+I148+L148+O148+R148+U148+X148+AA148+AD148+AG148+AJ148+AM148+AP148+AS148+AV148</f>
        <v>0</v>
      </c>
      <c r="AZ148" s="155" t="n">
        <f aca="false">AW148+AT148+AQ148+AN148+AK148+AH148+AE148+AB148+Y148+V148+S148+P148+M148+J148+G148+D148</f>
        <v>0</v>
      </c>
      <c r="BA148" s="156" t="n">
        <f aca="false">AX148+AU148+AR148+AO148+AL148+AI148+AF148+AC148+Z148+W148+T148+Q148+N148+K148+H148+E148</f>
        <v>0</v>
      </c>
      <c r="BB148" s="157"/>
      <c r="BC148" s="134" t="n">
        <f aca="false">B148</f>
        <v>0</v>
      </c>
    </row>
    <row r="149" customFormat="false" ht="15.75" hidden="false" customHeight="true" outlineLevel="0" collapsed="false">
      <c r="A149" s="183" t="str">
        <f aca="false">Rezultati!A152</f>
        <v>JBP</v>
      </c>
      <c r="B149" s="183" t="n">
        <f aca="false">Rezultati!B152</f>
        <v>0</v>
      </c>
      <c r="C149" s="204"/>
      <c r="D149" s="180"/>
      <c r="E149" s="180"/>
      <c r="F149" s="193"/>
      <c r="G149" s="160"/>
      <c r="H149" s="160"/>
      <c r="I149" s="205"/>
      <c r="J149" s="206"/>
      <c r="K149" s="206"/>
      <c r="L149" s="179"/>
      <c r="M149" s="180"/>
      <c r="N149" s="180"/>
      <c r="O149" s="205"/>
      <c r="P149" s="206"/>
      <c r="Q149" s="206"/>
      <c r="R149" s="179"/>
      <c r="S149" s="180"/>
      <c r="T149" s="180"/>
      <c r="U149" s="205"/>
      <c r="V149" s="180"/>
      <c r="W149" s="180"/>
      <c r="X149" s="179"/>
      <c r="Y149" s="180"/>
      <c r="Z149" s="180"/>
      <c r="AA149" s="207"/>
      <c r="AB149" s="208"/>
      <c r="AC149" s="208"/>
      <c r="AD149" s="207"/>
      <c r="AE149" s="208"/>
      <c r="AF149" s="208"/>
      <c r="AG149" s="207"/>
      <c r="AH149" s="208"/>
      <c r="AI149" s="208"/>
      <c r="AJ149" s="207"/>
      <c r="AK149" s="208"/>
      <c r="AL149" s="208"/>
      <c r="AM149" s="207"/>
      <c r="AN149" s="208"/>
      <c r="AO149" s="208"/>
      <c r="AP149" s="207"/>
      <c r="AQ149" s="208"/>
      <c r="AR149" s="208"/>
      <c r="AS149" s="207"/>
      <c r="AT149" s="208"/>
      <c r="AU149" s="208"/>
      <c r="AV149" s="207"/>
      <c r="AW149" s="208"/>
      <c r="AX149" s="208"/>
      <c r="AY149" s="155" t="n">
        <f aca="false">C149+F149+I149+L149+O149+R149+U149+X149+AA149+AD149+AG149+AJ149+AM149+AP149+AS149+AV149</f>
        <v>0</v>
      </c>
      <c r="AZ149" s="155" t="n">
        <f aca="false">AW149+AT149+AQ149+AN149+AK149+AH149+AE149+AB149+Y149+V149+S149+P149+M149+J149+G149+D149</f>
        <v>0</v>
      </c>
      <c r="BA149" s="156" t="n">
        <f aca="false">AX149+AU149+AR149+AO149+AL149+AI149+AF149+AC149+Z149+W149+T149+Q149+N149+K149+H149+E149</f>
        <v>0</v>
      </c>
      <c r="BB149" s="157"/>
      <c r="BC149" s="134" t="n">
        <f aca="false">B149</f>
        <v>0</v>
      </c>
    </row>
    <row r="150" customFormat="false" ht="15.75" hidden="false" customHeight="true" outlineLevel="0" collapsed="false">
      <c r="A150" s="183" t="str">
        <f aca="false">Rezultati!A153</f>
        <v>X X X</v>
      </c>
      <c r="B150" s="183" t="str">
        <f aca="false">Rezultati!B153</f>
        <v>Māris Briedis</v>
      </c>
      <c r="C150" s="184"/>
      <c r="D150" s="185"/>
      <c r="E150" s="185"/>
      <c r="F150" s="187" t="n">
        <v>1</v>
      </c>
      <c r="G150" s="185" t="n">
        <v>2</v>
      </c>
      <c r="H150" s="185" t="n">
        <v>0</v>
      </c>
      <c r="I150" s="193"/>
      <c r="J150" s="160"/>
      <c r="K150" s="160"/>
      <c r="L150" s="187" t="n">
        <v>3</v>
      </c>
      <c r="M150" s="185" t="n">
        <v>0</v>
      </c>
      <c r="N150" s="185" t="n">
        <v>0</v>
      </c>
      <c r="O150" s="194" t="n">
        <v>0</v>
      </c>
      <c r="P150" s="192" t="n">
        <v>3</v>
      </c>
      <c r="Q150" s="192" t="n">
        <v>0</v>
      </c>
      <c r="R150" s="187" t="n">
        <v>2</v>
      </c>
      <c r="S150" s="185" t="n">
        <v>1</v>
      </c>
      <c r="T150" s="185" t="n">
        <v>0</v>
      </c>
      <c r="U150" s="187"/>
      <c r="V150" s="185"/>
      <c r="W150" s="185"/>
      <c r="X150" s="187" t="n">
        <v>0</v>
      </c>
      <c r="Y150" s="185" t="n">
        <v>3</v>
      </c>
      <c r="Z150" s="185" t="n">
        <v>0</v>
      </c>
      <c r="AA150" s="209"/>
      <c r="AB150" s="189"/>
      <c r="AC150" s="189"/>
      <c r="AD150" s="188"/>
      <c r="AE150" s="189"/>
      <c r="AF150" s="189"/>
      <c r="AG150" s="188"/>
      <c r="AH150" s="189"/>
      <c r="AI150" s="189"/>
      <c r="AJ150" s="188"/>
      <c r="AK150" s="189"/>
      <c r="AL150" s="189"/>
      <c r="AM150" s="188"/>
      <c r="AN150" s="189"/>
      <c r="AO150" s="189"/>
      <c r="AP150" s="188"/>
      <c r="AQ150" s="189"/>
      <c r="AR150" s="189"/>
      <c r="AS150" s="188"/>
      <c r="AT150" s="189"/>
      <c r="AU150" s="189"/>
      <c r="AV150" s="188"/>
      <c r="AW150" s="189"/>
      <c r="AX150" s="189"/>
      <c r="AY150" s="155" t="n">
        <f aca="false">C150+F150+I150+L150+O150+R150+U150+X150+AA150+AD150+AG150+AJ150+AM150+AP150+AS150+AV150</f>
        <v>6</v>
      </c>
      <c r="AZ150" s="155" t="n">
        <f aca="false">AW150+AT150+AQ150+AN150+AK150+AH150+AE150+AB150+Y150+V150+S150+P150+M150+J150+G150+D150</f>
        <v>9</v>
      </c>
      <c r="BA150" s="156" t="n">
        <f aca="false">AX150+AU150+AR150+AO150+AL150+AI150+AF150+AC150+Z150+W150+T150+Q150+N150+K150+H150+E150</f>
        <v>0</v>
      </c>
      <c r="BB150" s="157" t="str">
        <f aca="false">I130</f>
        <v>X X X</v>
      </c>
      <c r="BC150" s="134" t="str">
        <f aca="false">B150</f>
        <v>Māris Briedis</v>
      </c>
    </row>
    <row r="151" customFormat="false" ht="15.75" hidden="false" customHeight="true" outlineLevel="0" collapsed="false">
      <c r="A151" s="183" t="str">
        <f aca="false">Rezultati!A154</f>
        <v>X X X</v>
      </c>
      <c r="B151" s="183" t="str">
        <f aca="false">Rezultati!B154</f>
        <v>Jānis Raņķis</v>
      </c>
      <c r="C151" s="191" t="n">
        <v>1</v>
      </c>
      <c r="D151" s="192" t="n">
        <v>2</v>
      </c>
      <c r="E151" s="192" t="n">
        <v>0</v>
      </c>
      <c r="F151" s="199" t="n">
        <v>0</v>
      </c>
      <c r="G151" s="198" t="n">
        <v>3</v>
      </c>
      <c r="H151" s="198" t="n">
        <v>0</v>
      </c>
      <c r="I151" s="193"/>
      <c r="J151" s="160"/>
      <c r="K151" s="160"/>
      <c r="L151" s="199" t="n">
        <v>3</v>
      </c>
      <c r="M151" s="198" t="n">
        <v>0</v>
      </c>
      <c r="N151" s="198" t="n">
        <v>0</v>
      </c>
      <c r="O151" s="199" t="n">
        <v>3</v>
      </c>
      <c r="P151" s="198" t="n">
        <v>0</v>
      </c>
      <c r="Q151" s="198" t="n">
        <v>0</v>
      </c>
      <c r="R151" s="199" t="n">
        <v>1</v>
      </c>
      <c r="S151" s="198" t="n">
        <v>2</v>
      </c>
      <c r="T151" s="198" t="n">
        <v>0</v>
      </c>
      <c r="U151" s="199" t="n">
        <v>3</v>
      </c>
      <c r="V151" s="198" t="n">
        <v>0</v>
      </c>
      <c r="W151" s="198" t="n">
        <v>0</v>
      </c>
      <c r="X151" s="199" t="n">
        <v>0</v>
      </c>
      <c r="Y151" s="198" t="n">
        <v>3</v>
      </c>
      <c r="Z151" s="198" t="n">
        <v>0</v>
      </c>
      <c r="AA151" s="210"/>
      <c r="AB151" s="201"/>
      <c r="AC151" s="201"/>
      <c r="AD151" s="200"/>
      <c r="AE151" s="201"/>
      <c r="AF151" s="201"/>
      <c r="AG151" s="200"/>
      <c r="AH151" s="201"/>
      <c r="AI151" s="201"/>
      <c r="AJ151" s="200"/>
      <c r="AK151" s="201"/>
      <c r="AL151" s="201"/>
      <c r="AM151" s="200"/>
      <c r="AN151" s="201"/>
      <c r="AO151" s="201"/>
      <c r="AP151" s="200"/>
      <c r="AQ151" s="201"/>
      <c r="AR151" s="201"/>
      <c r="AS151" s="200"/>
      <c r="AT151" s="201"/>
      <c r="AU151" s="201"/>
      <c r="AV151" s="200"/>
      <c r="AW151" s="201"/>
      <c r="AX151" s="201"/>
      <c r="AY151" s="155" t="n">
        <f aca="false">C151+F151+I151+L151+O151+R151+U151+X151+AA151+AD151+AG151+AJ151+AM151+AP151+AS151+AV151</f>
        <v>11</v>
      </c>
      <c r="AZ151" s="155" t="n">
        <f aca="false">AW151+AT151+AQ151+AN151+AK151+AH151+AE151+AB151+Y151+V151+S151+P151+M151+J151+G151+D151</f>
        <v>10</v>
      </c>
      <c r="BA151" s="156" t="n">
        <f aca="false">AX151+AU151+AR151+AO151+AL151+AI151+AF151+AC151+Z151+W151+T151+Q151+N151+K151+H151+E151</f>
        <v>0</v>
      </c>
      <c r="BB151" s="157"/>
      <c r="BC151" s="134" t="str">
        <f aca="false">B151</f>
        <v>Jānis Raņķis</v>
      </c>
    </row>
    <row r="152" customFormat="false" ht="15.75" hidden="false" customHeight="true" outlineLevel="0" collapsed="false">
      <c r="A152" s="183" t="str">
        <f aca="false">Rezultati!A155</f>
        <v>X X X</v>
      </c>
      <c r="B152" s="183" t="str">
        <f aca="false">Rezultati!B155</f>
        <v>Kaspars Semjonovs</v>
      </c>
      <c r="C152" s="191" t="n">
        <v>1</v>
      </c>
      <c r="D152" s="192" t="n">
        <v>2</v>
      </c>
      <c r="E152" s="192" t="n">
        <v>0</v>
      </c>
      <c r="F152" s="199" t="n">
        <v>2</v>
      </c>
      <c r="G152" s="198" t="n">
        <v>1</v>
      </c>
      <c r="H152" s="198" t="n">
        <v>0</v>
      </c>
      <c r="I152" s="193"/>
      <c r="J152" s="160"/>
      <c r="K152" s="160"/>
      <c r="L152" s="199" t="n">
        <v>0</v>
      </c>
      <c r="M152" s="198" t="n">
        <v>3</v>
      </c>
      <c r="N152" s="198" t="n">
        <v>0</v>
      </c>
      <c r="O152" s="199" t="n">
        <v>1</v>
      </c>
      <c r="P152" s="198" t="n">
        <v>2</v>
      </c>
      <c r="Q152" s="198" t="n">
        <v>0</v>
      </c>
      <c r="R152" s="199" t="n">
        <v>2</v>
      </c>
      <c r="S152" s="198" t="n">
        <v>1</v>
      </c>
      <c r="T152" s="198" t="n">
        <v>0</v>
      </c>
      <c r="U152" s="199" t="n">
        <v>1</v>
      </c>
      <c r="V152" s="198" t="n">
        <v>2</v>
      </c>
      <c r="W152" s="198" t="n">
        <v>0</v>
      </c>
      <c r="X152" s="199" t="n">
        <v>2</v>
      </c>
      <c r="Y152" s="198" t="n">
        <v>1</v>
      </c>
      <c r="Z152" s="198" t="n">
        <v>0</v>
      </c>
      <c r="AA152" s="210"/>
      <c r="AB152" s="201"/>
      <c r="AC152" s="201"/>
      <c r="AD152" s="200"/>
      <c r="AE152" s="201"/>
      <c r="AF152" s="201"/>
      <c r="AG152" s="200"/>
      <c r="AH152" s="201"/>
      <c r="AI152" s="201"/>
      <c r="AJ152" s="200"/>
      <c r="AK152" s="201"/>
      <c r="AL152" s="201"/>
      <c r="AM152" s="200"/>
      <c r="AN152" s="201"/>
      <c r="AO152" s="201"/>
      <c r="AP152" s="200"/>
      <c r="AQ152" s="201"/>
      <c r="AR152" s="201"/>
      <c r="AS152" s="200"/>
      <c r="AT152" s="201"/>
      <c r="AU152" s="201"/>
      <c r="AV152" s="200"/>
      <c r="AW152" s="201"/>
      <c r="AX152" s="201"/>
      <c r="AY152" s="155" t="n">
        <f aca="false">C152+F152+I152+L152+O152+R152+U152+X152+AA152+AD152+AG152+AJ152+AM152+AP152+AS152+AV152</f>
        <v>9</v>
      </c>
      <c r="AZ152" s="155" t="n">
        <f aca="false">AW152+AT152+AQ152+AN152+AK152+AH152+AE152+AB152+Y152+V152+S152+P152+M152+J152+G152+D152</f>
        <v>12</v>
      </c>
      <c r="BA152" s="156" t="n">
        <f aca="false">AX152+AU152+AR152+AO152+AL152+AI152+AF152+AC152+Z152+W152+T152+Q152+N152+K152+H152+E152</f>
        <v>0</v>
      </c>
      <c r="BB152" s="157"/>
      <c r="BC152" s="134" t="str">
        <f aca="false">B152</f>
        <v>Kaspars Semjonovs</v>
      </c>
    </row>
    <row r="153" customFormat="false" ht="15.75" hidden="false" customHeight="true" outlineLevel="0" collapsed="false">
      <c r="A153" s="183" t="str">
        <f aca="false">Rezultati!A156</f>
        <v>X X X</v>
      </c>
      <c r="B153" s="183" t="str">
        <f aca="false">Rezultati!B156</f>
        <v>Rihards Meijers</v>
      </c>
      <c r="C153" s="191" t="n">
        <v>3</v>
      </c>
      <c r="D153" s="192" t="n">
        <v>0</v>
      </c>
      <c r="E153" s="192" t="n">
        <v>0</v>
      </c>
      <c r="F153" s="199"/>
      <c r="G153" s="198"/>
      <c r="H153" s="198"/>
      <c r="I153" s="193"/>
      <c r="J153" s="160"/>
      <c r="K153" s="160"/>
      <c r="L153" s="199"/>
      <c r="M153" s="198"/>
      <c r="N153" s="198"/>
      <c r="O153" s="199"/>
      <c r="P153" s="198"/>
      <c r="Q153" s="198"/>
      <c r="R153" s="199"/>
      <c r="S153" s="198"/>
      <c r="T153" s="198"/>
      <c r="U153" s="199" t="n">
        <v>3</v>
      </c>
      <c r="V153" s="198" t="n">
        <v>0</v>
      </c>
      <c r="W153" s="198" t="n">
        <v>0</v>
      </c>
      <c r="X153" s="199"/>
      <c r="Y153" s="198"/>
      <c r="Z153" s="198"/>
      <c r="AA153" s="210"/>
      <c r="AB153" s="201"/>
      <c r="AC153" s="201"/>
      <c r="AD153" s="200"/>
      <c r="AE153" s="201"/>
      <c r="AF153" s="201"/>
      <c r="AG153" s="200"/>
      <c r="AH153" s="201"/>
      <c r="AI153" s="201"/>
      <c r="AJ153" s="200"/>
      <c r="AK153" s="201"/>
      <c r="AL153" s="201"/>
      <c r="AM153" s="200"/>
      <c r="AN153" s="201"/>
      <c r="AO153" s="201"/>
      <c r="AP153" s="200"/>
      <c r="AQ153" s="201"/>
      <c r="AR153" s="201"/>
      <c r="AS153" s="200"/>
      <c r="AT153" s="201"/>
      <c r="AU153" s="201"/>
      <c r="AV153" s="200"/>
      <c r="AW153" s="201"/>
      <c r="AX153" s="201"/>
      <c r="AY153" s="155" t="n">
        <f aca="false">C153+F153+I153+L153+O153+R153+U153+X153+AA153+AD153+AG153+AJ153+AM153+AP153+AS153+AV153</f>
        <v>6</v>
      </c>
      <c r="AZ153" s="155" t="n">
        <f aca="false">AW153+AT153+AQ153+AN153+AK153+AH153+AE153+AB153+Y153+V153+S153+P153+M153+J153+G153+D153</f>
        <v>0</v>
      </c>
      <c r="BA153" s="156" t="n">
        <f aca="false">AX153+AU153+AR153+AO153+AL153+AI153+AF153+AC153+Z153+W153+T153+Q153+N153+K153+H153+E153</f>
        <v>0</v>
      </c>
      <c r="BB153" s="157"/>
      <c r="BC153" s="134" t="str">
        <f aca="false">B153</f>
        <v>Rihards Meijers</v>
      </c>
    </row>
    <row r="154" customFormat="false" ht="15.75" hidden="false" customHeight="true" outlineLevel="0" collapsed="false">
      <c r="A154" s="183" t="str">
        <f aca="false">Rezultati!A157</f>
        <v>X X X</v>
      </c>
      <c r="B154" s="183" t="n">
        <f aca="false">Rezultati!B157</f>
        <v>0</v>
      </c>
      <c r="C154" s="197"/>
      <c r="D154" s="198"/>
      <c r="E154" s="198"/>
      <c r="F154" s="199"/>
      <c r="G154" s="198"/>
      <c r="H154" s="198"/>
      <c r="I154" s="193"/>
      <c r="J154" s="160"/>
      <c r="K154" s="160"/>
      <c r="L154" s="199"/>
      <c r="M154" s="198"/>
      <c r="N154" s="198"/>
      <c r="O154" s="199"/>
      <c r="P154" s="198"/>
      <c r="Q154" s="198"/>
      <c r="R154" s="199"/>
      <c r="S154" s="198"/>
      <c r="T154" s="198"/>
      <c r="U154" s="199"/>
      <c r="V154" s="198"/>
      <c r="W154" s="198"/>
      <c r="X154" s="199"/>
      <c r="Y154" s="198"/>
      <c r="Z154" s="198"/>
      <c r="AA154" s="210"/>
      <c r="AB154" s="201"/>
      <c r="AC154" s="201"/>
      <c r="AD154" s="200"/>
      <c r="AE154" s="201"/>
      <c r="AF154" s="201"/>
      <c r="AG154" s="200"/>
      <c r="AH154" s="201"/>
      <c r="AI154" s="201"/>
      <c r="AJ154" s="200"/>
      <c r="AK154" s="201"/>
      <c r="AL154" s="201"/>
      <c r="AM154" s="200"/>
      <c r="AN154" s="201"/>
      <c r="AO154" s="201"/>
      <c r="AP154" s="200"/>
      <c r="AQ154" s="201"/>
      <c r="AR154" s="201"/>
      <c r="AS154" s="200"/>
      <c r="AT154" s="201"/>
      <c r="AU154" s="201"/>
      <c r="AV154" s="200"/>
      <c r="AW154" s="201"/>
      <c r="AX154" s="201"/>
      <c r="AY154" s="155" t="n">
        <f aca="false">C154+F154+I154+L154+O154+R154+U154+X154+AA154+AD154+AG154+AJ154+AM154+AP154+AS154+AV154</f>
        <v>0</v>
      </c>
      <c r="AZ154" s="155" t="n">
        <f aca="false">AW154+AT154+AQ154+AN154+AK154+AH154+AE154+AB154+Y154+V154+S154+P154+M154+J154+G154+D154</f>
        <v>0</v>
      </c>
      <c r="BA154" s="156" t="n">
        <f aca="false">AX154+AU154+AR154+AO154+AL154+AI154+AF154+AC154+Z154+W154+T154+Q154+N154+K154+H154+E154</f>
        <v>0</v>
      </c>
      <c r="BB154" s="157"/>
      <c r="BC154" s="134" t="n">
        <f aca="false">B154</f>
        <v>0</v>
      </c>
    </row>
    <row r="155" customFormat="false" ht="15.75" hidden="false" customHeight="true" outlineLevel="0" collapsed="false">
      <c r="A155" s="183" t="str">
        <f aca="false">Rezultati!A158</f>
        <v>X X X</v>
      </c>
      <c r="B155" s="183" t="n">
        <f aca="false">Rezultati!B158</f>
        <v>0</v>
      </c>
      <c r="C155" s="197"/>
      <c r="D155" s="198"/>
      <c r="E155" s="198"/>
      <c r="F155" s="179"/>
      <c r="G155" s="180"/>
      <c r="H155" s="180"/>
      <c r="I155" s="193"/>
      <c r="J155" s="160"/>
      <c r="K155" s="160"/>
      <c r="L155" s="179"/>
      <c r="M155" s="180"/>
      <c r="N155" s="180"/>
      <c r="O155" s="179"/>
      <c r="P155" s="180"/>
      <c r="Q155" s="180"/>
      <c r="R155" s="179"/>
      <c r="S155" s="180"/>
      <c r="T155" s="180"/>
      <c r="U155" s="179"/>
      <c r="V155" s="180"/>
      <c r="W155" s="180"/>
      <c r="X155" s="179"/>
      <c r="Y155" s="180"/>
      <c r="Z155" s="180"/>
      <c r="AA155" s="211"/>
      <c r="AB155" s="208"/>
      <c r="AC155" s="208"/>
      <c r="AD155" s="212"/>
      <c r="AE155" s="208"/>
      <c r="AF155" s="208"/>
      <c r="AG155" s="212"/>
      <c r="AH155" s="208"/>
      <c r="AI155" s="208"/>
      <c r="AJ155" s="212"/>
      <c r="AK155" s="208"/>
      <c r="AL155" s="208"/>
      <c r="AM155" s="212"/>
      <c r="AN155" s="208"/>
      <c r="AO155" s="208"/>
      <c r="AP155" s="212"/>
      <c r="AQ155" s="208"/>
      <c r="AR155" s="208"/>
      <c r="AS155" s="212"/>
      <c r="AT155" s="208"/>
      <c r="AU155" s="208"/>
      <c r="AV155" s="212"/>
      <c r="AW155" s="208"/>
      <c r="AX155" s="208"/>
      <c r="AY155" s="155" t="n">
        <f aca="false">C155+F155+I155+L155+O155+R155+U155+X155+AA155+AD155+AG155+AJ155+AM155+AP155+AS155+AV155</f>
        <v>0</v>
      </c>
      <c r="AZ155" s="155" t="n">
        <f aca="false">AW155+AT155+AQ155+AN155+AK155+AH155+AE155+AB155+Y155+V155+S155+P155+M155+J155+G155+D155</f>
        <v>0</v>
      </c>
      <c r="BA155" s="156" t="n">
        <f aca="false">AX155+AU155+AR155+AO155+AL155+AI155+AF155+AC155+Z155+W155+T155+Q155+N155+K155+H155+E155</f>
        <v>0</v>
      </c>
      <c r="BB155" s="157"/>
      <c r="BC155" s="134" t="n">
        <f aca="false">B155</f>
        <v>0</v>
      </c>
    </row>
    <row r="156" customFormat="false" ht="15.75" hidden="false" customHeight="true" outlineLevel="0" collapsed="false">
      <c r="A156" s="183" t="str">
        <f aca="false">Rezultati!A159</f>
        <v>X X X</v>
      </c>
      <c r="B156" s="183" t="n">
        <f aca="false">Rezultati!B159</f>
        <v>0</v>
      </c>
      <c r="C156" s="204"/>
      <c r="D156" s="180"/>
      <c r="E156" s="180"/>
      <c r="F156" s="205"/>
      <c r="G156" s="206"/>
      <c r="H156" s="206"/>
      <c r="I156" s="215"/>
      <c r="J156" s="216"/>
      <c r="K156" s="216"/>
      <c r="L156" s="205"/>
      <c r="M156" s="206"/>
      <c r="N156" s="206"/>
      <c r="O156" s="205"/>
      <c r="P156" s="206"/>
      <c r="Q156" s="206"/>
      <c r="R156" s="205"/>
      <c r="S156" s="206"/>
      <c r="T156" s="206"/>
      <c r="U156" s="205"/>
      <c r="V156" s="206"/>
      <c r="W156" s="206"/>
      <c r="X156" s="205"/>
      <c r="Y156" s="206"/>
      <c r="Z156" s="206"/>
      <c r="AA156" s="217"/>
      <c r="AB156" s="218"/>
      <c r="AC156" s="218"/>
      <c r="AD156" s="207"/>
      <c r="AE156" s="218"/>
      <c r="AF156" s="218"/>
      <c r="AG156" s="207"/>
      <c r="AH156" s="218"/>
      <c r="AI156" s="218"/>
      <c r="AJ156" s="207"/>
      <c r="AK156" s="218"/>
      <c r="AL156" s="218"/>
      <c r="AM156" s="207"/>
      <c r="AN156" s="218"/>
      <c r="AO156" s="218"/>
      <c r="AP156" s="207"/>
      <c r="AQ156" s="218"/>
      <c r="AR156" s="218"/>
      <c r="AS156" s="207"/>
      <c r="AT156" s="218"/>
      <c r="AU156" s="218"/>
      <c r="AV156" s="207"/>
      <c r="AW156" s="218"/>
      <c r="AX156" s="218"/>
      <c r="AY156" s="155" t="n">
        <f aca="false">C156+F156+I156+L156+O156+R156+U156+X156+AA156+AD156+AG156+AJ156+AM156+AP156+AS156+AV156</f>
        <v>0</v>
      </c>
      <c r="AZ156" s="155" t="n">
        <f aca="false">AW156+AT156+AQ156+AN156+AK156+AH156+AE156+AB156+Y156+V156+S156+P156+M156+J156+G156+D156</f>
        <v>0</v>
      </c>
      <c r="BA156" s="156" t="n">
        <f aca="false">AX156+AU156+AR156+AO156+AL156+AI156+AF156+AC156+Z156+W156+T156+Q156+N156+K156+H156+E156</f>
        <v>0</v>
      </c>
      <c r="BB156" s="157"/>
      <c r="BC156" s="134" t="n">
        <f aca="false">B156</f>
        <v>0</v>
      </c>
    </row>
    <row r="157" customFormat="false" ht="15.75" hidden="false" customHeight="true" outlineLevel="0" collapsed="false">
      <c r="A157" s="183" t="str">
        <f aca="false">Rezultati!A160</f>
        <v>Level Up / Wii Fit Plus</v>
      </c>
      <c r="B157" s="183" t="str">
        <f aca="false">Rezultati!B160</f>
        <v>Tomass Piternieks</v>
      </c>
      <c r="C157" s="184" t="n">
        <v>0</v>
      </c>
      <c r="D157" s="185" t="n">
        <v>3</v>
      </c>
      <c r="E157" s="185" t="n">
        <v>0</v>
      </c>
      <c r="F157" s="194" t="n">
        <v>1</v>
      </c>
      <c r="G157" s="192" t="n">
        <v>2</v>
      </c>
      <c r="H157" s="192" t="n">
        <v>0</v>
      </c>
      <c r="I157" s="194" t="n">
        <v>0</v>
      </c>
      <c r="J157" s="192" t="n">
        <v>3</v>
      </c>
      <c r="K157" s="192" t="n">
        <v>0</v>
      </c>
      <c r="L157" s="193"/>
      <c r="M157" s="160"/>
      <c r="N157" s="160"/>
      <c r="O157" s="194"/>
      <c r="P157" s="192"/>
      <c r="Q157" s="192"/>
      <c r="R157" s="194" t="n">
        <v>1</v>
      </c>
      <c r="S157" s="192" t="n">
        <v>2</v>
      </c>
      <c r="T157" s="192" t="n">
        <v>0</v>
      </c>
      <c r="U157" s="187" t="n">
        <v>0</v>
      </c>
      <c r="V157" s="192" t="n">
        <v>3</v>
      </c>
      <c r="W157" s="192" t="n">
        <v>0</v>
      </c>
      <c r="X157" s="194" t="n">
        <v>1</v>
      </c>
      <c r="Y157" s="192" t="n">
        <v>2</v>
      </c>
      <c r="Z157" s="192" t="n">
        <v>0</v>
      </c>
      <c r="AA157" s="188"/>
      <c r="AB157" s="196"/>
      <c r="AC157" s="196"/>
      <c r="AD157" s="188"/>
      <c r="AE157" s="196"/>
      <c r="AF157" s="196"/>
      <c r="AG157" s="188"/>
      <c r="AH157" s="196"/>
      <c r="AI157" s="196"/>
      <c r="AJ157" s="188"/>
      <c r="AK157" s="196"/>
      <c r="AL157" s="196"/>
      <c r="AM157" s="188"/>
      <c r="AN157" s="196"/>
      <c r="AO157" s="196"/>
      <c r="AP157" s="188"/>
      <c r="AQ157" s="196"/>
      <c r="AR157" s="196"/>
      <c r="AS157" s="188"/>
      <c r="AT157" s="196"/>
      <c r="AU157" s="196"/>
      <c r="AV157" s="188"/>
      <c r="AW157" s="196"/>
      <c r="AX157" s="196"/>
      <c r="AY157" s="155" t="n">
        <f aca="false">C157+F157+I157+L157+O157+R157+U157+X157+AA157+AD157+AG157+AJ157+AM157+AP157+AS157+AV157</f>
        <v>3</v>
      </c>
      <c r="AZ157" s="155" t="n">
        <f aca="false">AW157+AT157+AQ157+AN157+AK157+AH157+AE157+AB157+Y157+V157+S157+P157+M157+J157+G157+D157</f>
        <v>15</v>
      </c>
      <c r="BA157" s="156" t="n">
        <f aca="false">AX157+AU157+AR157+AO157+AL157+AI157+AF157+AC157+Z157+W157+T157+Q157+N157+K157+H157+E157</f>
        <v>0</v>
      </c>
      <c r="BB157" s="157" t="str">
        <f aca="false">L130</f>
        <v>Level Up / Wii Fit Plus</v>
      </c>
      <c r="BC157" s="134" t="str">
        <f aca="false">B157</f>
        <v>Tomass Piternieks</v>
      </c>
    </row>
    <row r="158" customFormat="false" ht="15.75" hidden="false" customHeight="true" outlineLevel="0" collapsed="false">
      <c r="A158" s="183" t="str">
        <f aca="false">Rezultati!A161</f>
        <v>Level Up / Wii Fit Plus</v>
      </c>
      <c r="B158" s="183" t="str">
        <f aca="false">Rezultati!B161</f>
        <v>Patriks Piternieks</v>
      </c>
      <c r="C158" s="191" t="n">
        <v>0</v>
      </c>
      <c r="D158" s="192" t="n">
        <v>3</v>
      </c>
      <c r="E158" s="192" t="n">
        <v>0</v>
      </c>
      <c r="F158" s="199" t="n">
        <v>1</v>
      </c>
      <c r="G158" s="198" t="n">
        <v>2</v>
      </c>
      <c r="H158" s="198" t="n">
        <v>0</v>
      </c>
      <c r="I158" s="199"/>
      <c r="J158" s="198"/>
      <c r="K158" s="198"/>
      <c r="L158" s="193"/>
      <c r="M158" s="160"/>
      <c r="N158" s="160"/>
      <c r="O158" s="199"/>
      <c r="P158" s="198"/>
      <c r="Q158" s="198"/>
      <c r="R158" s="199"/>
      <c r="S158" s="198"/>
      <c r="T158" s="198"/>
      <c r="U158" s="199" t="n">
        <v>1</v>
      </c>
      <c r="V158" s="198" t="n">
        <v>2</v>
      </c>
      <c r="W158" s="198" t="n">
        <v>0</v>
      </c>
      <c r="X158" s="199" t="n">
        <v>1</v>
      </c>
      <c r="Y158" s="198" t="n">
        <v>2</v>
      </c>
      <c r="Z158" s="198" t="n">
        <v>0</v>
      </c>
      <c r="AA158" s="200"/>
      <c r="AB158" s="201"/>
      <c r="AC158" s="201"/>
      <c r="AD158" s="200"/>
      <c r="AE158" s="201"/>
      <c r="AF158" s="201"/>
      <c r="AG158" s="200"/>
      <c r="AH158" s="201"/>
      <c r="AI158" s="201"/>
      <c r="AJ158" s="200"/>
      <c r="AK158" s="201"/>
      <c r="AL158" s="201"/>
      <c r="AM158" s="200"/>
      <c r="AN158" s="201"/>
      <c r="AO158" s="201"/>
      <c r="AP158" s="200"/>
      <c r="AQ158" s="201"/>
      <c r="AR158" s="201"/>
      <c r="AS158" s="200"/>
      <c r="AT158" s="201"/>
      <c r="AU158" s="201"/>
      <c r="AV158" s="200"/>
      <c r="AW158" s="201"/>
      <c r="AX158" s="201"/>
      <c r="AY158" s="155" t="n">
        <f aca="false">C158+F158+I158+L158+O158+R158+U158+X158+AA158+AD158+AG158+AJ158+AM158+AP158+AS158+AV158</f>
        <v>3</v>
      </c>
      <c r="AZ158" s="155" t="n">
        <f aca="false">AW158+AT158+AQ158+AN158+AK158+AH158+AE158+AB158+Y158+V158+S158+P158+M158+J158+G158+D158</f>
        <v>9</v>
      </c>
      <c r="BA158" s="156" t="n">
        <f aca="false">AX158+AU158+AR158+AO158+AL158+AI158+AF158+AC158+Z158+W158+T158+Q158+N158+K158+H158+E158</f>
        <v>0</v>
      </c>
      <c r="BB158" s="157"/>
      <c r="BC158" s="134" t="str">
        <f aca="false">B158</f>
        <v>Patriks Piternieks</v>
      </c>
    </row>
    <row r="159" customFormat="false" ht="15.75" hidden="false" customHeight="true" outlineLevel="0" collapsed="false">
      <c r="A159" s="183" t="str">
        <f aca="false">Rezultati!A162</f>
        <v>Level Up / Wii Fit Plus</v>
      </c>
      <c r="B159" s="183" t="str">
        <f aca="false">Rezultati!B162</f>
        <v>Raivis Tilga</v>
      </c>
      <c r="C159" s="191"/>
      <c r="D159" s="192"/>
      <c r="E159" s="192"/>
      <c r="F159" s="199"/>
      <c r="G159" s="198"/>
      <c r="H159" s="198"/>
      <c r="I159" s="199" t="n">
        <v>0</v>
      </c>
      <c r="J159" s="198" t="n">
        <v>3</v>
      </c>
      <c r="K159" s="198" t="n">
        <v>0</v>
      </c>
      <c r="L159" s="193"/>
      <c r="M159" s="160"/>
      <c r="N159" s="160"/>
      <c r="O159" s="199"/>
      <c r="P159" s="198"/>
      <c r="Q159" s="198"/>
      <c r="R159" s="199"/>
      <c r="S159" s="198"/>
      <c r="T159" s="198"/>
      <c r="U159" s="199"/>
      <c r="V159" s="198"/>
      <c r="W159" s="198"/>
      <c r="X159" s="199"/>
      <c r="Y159" s="198"/>
      <c r="Z159" s="198"/>
      <c r="AA159" s="200"/>
      <c r="AB159" s="201"/>
      <c r="AC159" s="201"/>
      <c r="AD159" s="200"/>
      <c r="AE159" s="201"/>
      <c r="AF159" s="201"/>
      <c r="AG159" s="200"/>
      <c r="AH159" s="201"/>
      <c r="AI159" s="201"/>
      <c r="AJ159" s="200"/>
      <c r="AK159" s="201"/>
      <c r="AL159" s="201"/>
      <c r="AM159" s="200"/>
      <c r="AN159" s="201"/>
      <c r="AO159" s="201"/>
      <c r="AP159" s="200"/>
      <c r="AQ159" s="201"/>
      <c r="AR159" s="201"/>
      <c r="AS159" s="200"/>
      <c r="AT159" s="201"/>
      <c r="AU159" s="201"/>
      <c r="AV159" s="200"/>
      <c r="AW159" s="201"/>
      <c r="AX159" s="201"/>
      <c r="AY159" s="155" t="n">
        <f aca="false">C159+F159+I159+L159+O159+R159+U159+X159+AA159+AD159+AG159+AJ159+AM159+AP159+AS159+AV159</f>
        <v>0</v>
      </c>
      <c r="AZ159" s="155" t="n">
        <f aca="false">AW159+AT159+AQ159+AN159+AK159+AH159+AE159+AB159+Y159+V159+S159+P159+M159+J159+G159+D159</f>
        <v>3</v>
      </c>
      <c r="BA159" s="156" t="n">
        <f aca="false">AX159+AU159+AR159+AO159+AL159+AI159+AF159+AC159+Z159+W159+T159+Q159+N159+K159+H159+E159</f>
        <v>0</v>
      </c>
      <c r="BB159" s="157"/>
      <c r="BC159" s="134" t="str">
        <f aca="false">B159</f>
        <v>Raivis Tilga</v>
      </c>
    </row>
    <row r="160" customFormat="false" ht="15.75" hidden="false" customHeight="true" outlineLevel="0" collapsed="false">
      <c r="A160" s="183" t="str">
        <f aca="false">Rezultati!A163</f>
        <v>Level Up / Wii Fit Plus</v>
      </c>
      <c r="B160" s="183" t="str">
        <f aca="false">Rezultati!B163</f>
        <v>Rūdolfs Būmanis</v>
      </c>
      <c r="C160" s="191" t="n">
        <v>0</v>
      </c>
      <c r="D160" s="192" t="n">
        <v>3</v>
      </c>
      <c r="E160" s="192" t="n">
        <v>0</v>
      </c>
      <c r="F160" s="199" t="n">
        <v>0</v>
      </c>
      <c r="G160" s="198" t="n">
        <v>3</v>
      </c>
      <c r="H160" s="198" t="n">
        <v>0</v>
      </c>
      <c r="I160" s="199" t="n">
        <v>3</v>
      </c>
      <c r="J160" s="198" t="n">
        <v>0</v>
      </c>
      <c r="K160" s="198" t="n">
        <v>0</v>
      </c>
      <c r="L160" s="193"/>
      <c r="M160" s="160"/>
      <c r="N160" s="160"/>
      <c r="O160" s="199" t="n">
        <v>0</v>
      </c>
      <c r="P160" s="198" t="n">
        <v>3</v>
      </c>
      <c r="Q160" s="198" t="n">
        <v>0</v>
      </c>
      <c r="R160" s="199" t="n">
        <v>1</v>
      </c>
      <c r="S160" s="198" t="n">
        <v>2</v>
      </c>
      <c r="T160" s="198" t="n">
        <v>0</v>
      </c>
      <c r="U160" s="199" t="n">
        <v>0</v>
      </c>
      <c r="V160" s="198" t="n">
        <v>3</v>
      </c>
      <c r="W160" s="198" t="n">
        <v>0</v>
      </c>
      <c r="X160" s="199" t="n">
        <v>0</v>
      </c>
      <c r="Y160" s="198" t="n">
        <v>3</v>
      </c>
      <c r="Z160" s="198" t="n">
        <v>0</v>
      </c>
      <c r="AA160" s="200"/>
      <c r="AB160" s="201"/>
      <c r="AC160" s="201"/>
      <c r="AD160" s="200"/>
      <c r="AE160" s="201"/>
      <c r="AF160" s="201"/>
      <c r="AG160" s="200"/>
      <c r="AH160" s="201"/>
      <c r="AI160" s="201"/>
      <c r="AJ160" s="200"/>
      <c r="AK160" s="201"/>
      <c r="AL160" s="201"/>
      <c r="AM160" s="200"/>
      <c r="AN160" s="201"/>
      <c r="AO160" s="201"/>
      <c r="AP160" s="200"/>
      <c r="AQ160" s="201"/>
      <c r="AR160" s="201"/>
      <c r="AS160" s="200"/>
      <c r="AT160" s="201"/>
      <c r="AU160" s="201"/>
      <c r="AV160" s="200"/>
      <c r="AW160" s="201"/>
      <c r="AX160" s="201"/>
      <c r="AY160" s="155" t="n">
        <f aca="false">C160+F160+I160+L160+O160+R160+U160+X160+AA160+AD160+AG160+AJ160+AM160+AP160+AS160+AV160</f>
        <v>4</v>
      </c>
      <c r="AZ160" s="155" t="n">
        <f aca="false">AW160+AT160+AQ160+AN160+AK160+AH160+AE160+AB160+Y160+V160+S160+P160+M160+J160+G160+D160</f>
        <v>17</v>
      </c>
      <c r="BA160" s="156" t="n">
        <f aca="false">AX160+AU160+AR160+AO160+AL160+AI160+AF160+AC160+Z160+W160+T160+Q160+N160+K160+H160+E160</f>
        <v>0</v>
      </c>
      <c r="BB160" s="157"/>
      <c r="BC160" s="134" t="str">
        <f aca="false">B160</f>
        <v>Rūdolfs Būmanis</v>
      </c>
    </row>
    <row r="161" customFormat="false" ht="15.75" hidden="false" customHeight="true" outlineLevel="0" collapsed="false">
      <c r="A161" s="183" t="str">
        <f aca="false">Rezultati!A164</f>
        <v>Level Up / Wii Fit Plus</v>
      </c>
      <c r="B161" s="183" t="str">
        <f aca="false">Rezultati!B164</f>
        <v>aklais rezultāts</v>
      </c>
      <c r="C161" s="197"/>
      <c r="D161" s="198"/>
      <c r="E161" s="198"/>
      <c r="F161" s="199"/>
      <c r="G161" s="198"/>
      <c r="H161" s="198"/>
      <c r="I161" s="199"/>
      <c r="J161" s="198"/>
      <c r="K161" s="198"/>
      <c r="L161" s="193"/>
      <c r="M161" s="160"/>
      <c r="N161" s="160"/>
      <c r="O161" s="199"/>
      <c r="P161" s="198"/>
      <c r="Q161" s="198"/>
      <c r="R161" s="199"/>
      <c r="S161" s="198"/>
      <c r="T161" s="198"/>
      <c r="U161" s="199"/>
      <c r="V161" s="198"/>
      <c r="W161" s="198"/>
      <c r="X161" s="199"/>
      <c r="Y161" s="198"/>
      <c r="Z161" s="198"/>
      <c r="AA161" s="200"/>
      <c r="AB161" s="201"/>
      <c r="AC161" s="201"/>
      <c r="AD161" s="200"/>
      <c r="AE161" s="201"/>
      <c r="AF161" s="201"/>
      <c r="AG161" s="200"/>
      <c r="AH161" s="201"/>
      <c r="AI161" s="201"/>
      <c r="AJ161" s="200"/>
      <c r="AK161" s="201"/>
      <c r="AL161" s="201"/>
      <c r="AM161" s="200"/>
      <c r="AN161" s="201"/>
      <c r="AO161" s="201"/>
      <c r="AP161" s="200"/>
      <c r="AQ161" s="201"/>
      <c r="AR161" s="201"/>
      <c r="AS161" s="200"/>
      <c r="AT161" s="201"/>
      <c r="AU161" s="201"/>
      <c r="AV161" s="200"/>
      <c r="AW161" s="201"/>
      <c r="AX161" s="201"/>
      <c r="AY161" s="155" t="n">
        <f aca="false">C161+F161+I161+L161+O161+R161+U161+X161+AA161+AD161+AG161+AJ161+AM161+AP161+AS161+AV161</f>
        <v>0</v>
      </c>
      <c r="AZ161" s="155" t="n">
        <f aca="false">AW161+AT161+AQ161+AN161+AK161+AH161+AE161+AB161+Y161+V161+S161+P161+M161+J161+G161+D161</f>
        <v>0</v>
      </c>
      <c r="BA161" s="156" t="n">
        <f aca="false">AX161+AU161+AR161+AO161+AL161+AI161+AF161+AC161+Z161+W161+T161+Q161+N161+K161+H161+E161</f>
        <v>0</v>
      </c>
      <c r="BB161" s="157"/>
      <c r="BC161" s="134" t="str">
        <f aca="false">B161</f>
        <v>aklais rezultāts</v>
      </c>
    </row>
    <row r="162" customFormat="false" ht="15.75" hidden="false" customHeight="true" outlineLevel="0" collapsed="false">
      <c r="A162" s="183" t="str">
        <f aca="false">Rezultati!A165</f>
        <v>Level Up / Wii Fit Plus</v>
      </c>
      <c r="B162" s="183" t="str">
        <f aca="false">Rezultati!B165</f>
        <v>Bertrams Kalējs</v>
      </c>
      <c r="C162" s="197"/>
      <c r="D162" s="198"/>
      <c r="E162" s="198"/>
      <c r="F162" s="199"/>
      <c r="G162" s="198"/>
      <c r="H162" s="198"/>
      <c r="I162" s="199"/>
      <c r="J162" s="198"/>
      <c r="K162" s="198"/>
      <c r="L162" s="193"/>
      <c r="M162" s="160"/>
      <c r="N162" s="160"/>
      <c r="O162" s="199" t="n">
        <v>0</v>
      </c>
      <c r="P162" s="198" t="n">
        <v>3</v>
      </c>
      <c r="Q162" s="198" t="n">
        <v>0</v>
      </c>
      <c r="R162" s="199"/>
      <c r="S162" s="198"/>
      <c r="T162" s="198"/>
      <c r="U162" s="199"/>
      <c r="V162" s="198"/>
      <c r="W162" s="198"/>
      <c r="X162" s="199"/>
      <c r="Y162" s="198"/>
      <c r="Z162" s="198"/>
      <c r="AA162" s="200"/>
      <c r="AB162" s="201"/>
      <c r="AC162" s="201"/>
      <c r="AD162" s="200"/>
      <c r="AE162" s="201"/>
      <c r="AF162" s="201"/>
      <c r="AG162" s="200"/>
      <c r="AH162" s="201"/>
      <c r="AI162" s="201"/>
      <c r="AJ162" s="200"/>
      <c r="AK162" s="201"/>
      <c r="AL162" s="201"/>
      <c r="AM162" s="200"/>
      <c r="AN162" s="201"/>
      <c r="AO162" s="201"/>
      <c r="AP162" s="200"/>
      <c r="AQ162" s="201"/>
      <c r="AR162" s="201"/>
      <c r="AS162" s="200"/>
      <c r="AT162" s="201"/>
      <c r="AU162" s="201"/>
      <c r="AV162" s="200"/>
      <c r="AW162" s="201"/>
      <c r="AX162" s="201"/>
      <c r="AY162" s="155" t="n">
        <f aca="false">C162+F162+I162+L162+O162+R162+U162+X162+AA162+AD162+AG162+AJ162+AM162+AP162+AS162+AV162</f>
        <v>0</v>
      </c>
      <c r="AZ162" s="155" t="n">
        <f aca="false">AW162+AT162+AQ162+AN162+AK162+AH162+AE162+AB162+Y162+V162+S162+P162+M162+J162+G162+D162</f>
        <v>3</v>
      </c>
      <c r="BA162" s="156" t="n">
        <f aca="false">AX162+AU162+AR162+AO162+AL162+AI162+AF162+AC162+Z162+W162+T162+Q162+N162+K162+H162+E162</f>
        <v>0</v>
      </c>
      <c r="BB162" s="157"/>
      <c r="BC162" s="134" t="str">
        <f aca="false">B162</f>
        <v>Bertrams Kalējs</v>
      </c>
    </row>
    <row r="163" customFormat="false" ht="15.75" hidden="false" customHeight="true" outlineLevel="0" collapsed="false">
      <c r="A163" s="183" t="str">
        <f aca="false">Rezultati!A166</f>
        <v>Level Up / Wii Fit Plus</v>
      </c>
      <c r="B163" s="183" t="str">
        <f aca="false">Rezultati!B166</f>
        <v>Gustavs Treimanis</v>
      </c>
      <c r="C163" s="204"/>
      <c r="D163" s="180"/>
      <c r="E163" s="180"/>
      <c r="F163" s="179"/>
      <c r="G163" s="180"/>
      <c r="H163" s="180"/>
      <c r="I163" s="179"/>
      <c r="J163" s="180"/>
      <c r="K163" s="180"/>
      <c r="L163" s="193"/>
      <c r="M163" s="160"/>
      <c r="N163" s="160"/>
      <c r="O163" s="179" t="n">
        <v>0</v>
      </c>
      <c r="P163" s="180" t="n">
        <v>3</v>
      </c>
      <c r="Q163" s="180" t="n">
        <v>0</v>
      </c>
      <c r="R163" s="179"/>
      <c r="S163" s="180"/>
      <c r="T163" s="180"/>
      <c r="U163" s="179"/>
      <c r="V163" s="180"/>
      <c r="W163" s="180"/>
      <c r="X163" s="179"/>
      <c r="Y163" s="180"/>
      <c r="Z163" s="180"/>
      <c r="AA163" s="212"/>
      <c r="AB163" s="208"/>
      <c r="AC163" s="208"/>
      <c r="AD163" s="212"/>
      <c r="AE163" s="208"/>
      <c r="AF163" s="208"/>
      <c r="AG163" s="212"/>
      <c r="AH163" s="208"/>
      <c r="AI163" s="208"/>
      <c r="AJ163" s="212"/>
      <c r="AK163" s="208"/>
      <c r="AL163" s="208"/>
      <c r="AM163" s="212"/>
      <c r="AN163" s="208"/>
      <c r="AO163" s="208"/>
      <c r="AP163" s="212"/>
      <c r="AQ163" s="208"/>
      <c r="AR163" s="208"/>
      <c r="AS163" s="212"/>
      <c r="AT163" s="208"/>
      <c r="AU163" s="208"/>
      <c r="AV163" s="212"/>
      <c r="AW163" s="208"/>
      <c r="AX163" s="208"/>
      <c r="AY163" s="155" t="n">
        <f aca="false">C163+F163+I163+L163+O163+R163+U163+X163+AA163+AD163+AG163+AJ163+AM163+AP163+AS163+AV163</f>
        <v>0</v>
      </c>
      <c r="AZ163" s="155" t="n">
        <f aca="false">AW163+AT163+AQ163+AN163+AK163+AH163+AE163+AB163+Y163+V163+S163+P163+M163+J163+G163+D163</f>
        <v>3</v>
      </c>
      <c r="BA163" s="156" t="n">
        <f aca="false">AX163+AU163+AR163+AO163+AL163+AI163+AF163+AC163+Z163+W163+T163+Q163+N163+K163+H163+E163</f>
        <v>0</v>
      </c>
      <c r="BB163" s="157"/>
      <c r="BC163" s="134" t="str">
        <f aca="false">B163</f>
        <v>Gustavs Treimanis</v>
      </c>
    </row>
    <row r="164" customFormat="false" ht="15.75" hidden="false" customHeight="true" outlineLevel="0" collapsed="false">
      <c r="A164" s="183" t="str">
        <f aca="false">Rezultati!A167</f>
        <v>NB</v>
      </c>
      <c r="B164" s="183" t="n">
        <f aca="false">Rezultati!B167</f>
        <v>0</v>
      </c>
      <c r="C164" s="184"/>
      <c r="D164" s="185"/>
      <c r="E164" s="185"/>
      <c r="F164" s="187"/>
      <c r="G164" s="185"/>
      <c r="H164" s="185"/>
      <c r="I164" s="187"/>
      <c r="J164" s="185"/>
      <c r="K164" s="185"/>
      <c r="L164" s="187"/>
      <c r="M164" s="185"/>
      <c r="N164" s="185"/>
      <c r="O164" s="186"/>
      <c r="P164" s="149"/>
      <c r="Q164" s="149"/>
      <c r="R164" s="187"/>
      <c r="S164" s="185"/>
      <c r="T164" s="185"/>
      <c r="U164" s="187"/>
      <c r="V164" s="185"/>
      <c r="W164" s="185"/>
      <c r="X164" s="187"/>
      <c r="Y164" s="185"/>
      <c r="Z164" s="185"/>
      <c r="AA164" s="188"/>
      <c r="AB164" s="189"/>
      <c r="AC164" s="189"/>
      <c r="AD164" s="188"/>
      <c r="AE164" s="189"/>
      <c r="AF164" s="189"/>
      <c r="AG164" s="188"/>
      <c r="AH164" s="189"/>
      <c r="AI164" s="189"/>
      <c r="AJ164" s="188"/>
      <c r="AK164" s="189"/>
      <c r="AL164" s="189"/>
      <c r="AM164" s="188"/>
      <c r="AN164" s="189"/>
      <c r="AO164" s="189"/>
      <c r="AP164" s="188"/>
      <c r="AQ164" s="189"/>
      <c r="AR164" s="189"/>
      <c r="AS164" s="188"/>
      <c r="AT164" s="189"/>
      <c r="AU164" s="189"/>
      <c r="AV164" s="188"/>
      <c r="AW164" s="189"/>
      <c r="AX164" s="189"/>
      <c r="AY164" s="155" t="n">
        <f aca="false">C164+F164+I164+L164+O164+R164+U164+X164+AA164+AD164+AG164+AJ164+AM164+AP164+AS164+AV164</f>
        <v>0</v>
      </c>
      <c r="AZ164" s="155" t="n">
        <f aca="false">AW164+AT164+AQ164+AN164+AK164+AH164+AE164+AB164+Y164+V164+S164+P164+M164+J164+G164+D164</f>
        <v>0</v>
      </c>
      <c r="BA164" s="156" t="n">
        <f aca="false">AX164+AU164+AR164+AO164+AL164+AI164+AF164+AC164+Z164+W164+T164+Q164+N164+K164+H164+E164</f>
        <v>0</v>
      </c>
      <c r="BB164" s="157" t="str">
        <f aca="false">O130</f>
        <v>NB</v>
      </c>
      <c r="BC164" s="134" t="n">
        <f aca="false">B164</f>
        <v>0</v>
      </c>
    </row>
    <row r="165" customFormat="false" ht="15.75" hidden="false" customHeight="true" outlineLevel="0" collapsed="false">
      <c r="A165" s="183" t="str">
        <f aca="false">Rezultati!A168</f>
        <v>NB</v>
      </c>
      <c r="B165" s="183" t="str">
        <f aca="false">Rezultati!B168</f>
        <v>Juris Mauriņš</v>
      </c>
      <c r="C165" s="191" t="n">
        <v>2</v>
      </c>
      <c r="D165" s="192" t="n">
        <v>1</v>
      </c>
      <c r="E165" s="192" t="n">
        <v>0</v>
      </c>
      <c r="F165" s="230" t="n">
        <v>3</v>
      </c>
      <c r="G165" s="231" t="n">
        <v>0</v>
      </c>
      <c r="H165" s="231" t="n">
        <v>0</v>
      </c>
      <c r="I165" s="230" t="n">
        <v>3</v>
      </c>
      <c r="J165" s="231" t="n">
        <v>0</v>
      </c>
      <c r="K165" s="231" t="n">
        <v>0</v>
      </c>
      <c r="L165" s="230" t="n">
        <v>3</v>
      </c>
      <c r="M165" s="231" t="n">
        <v>0</v>
      </c>
      <c r="N165" s="231" t="n">
        <v>0</v>
      </c>
      <c r="O165" s="193"/>
      <c r="P165" s="160"/>
      <c r="Q165" s="160"/>
      <c r="R165" s="230" t="n">
        <v>2</v>
      </c>
      <c r="S165" s="231" t="n">
        <v>1</v>
      </c>
      <c r="T165" s="231" t="n">
        <v>0</v>
      </c>
      <c r="U165" s="230" t="n">
        <v>1</v>
      </c>
      <c r="V165" s="231" t="n">
        <v>2</v>
      </c>
      <c r="W165" s="231" t="n">
        <v>0</v>
      </c>
      <c r="X165" s="230" t="n">
        <v>0</v>
      </c>
      <c r="Y165" s="231" t="n">
        <v>3</v>
      </c>
      <c r="Z165" s="231" t="n">
        <v>0</v>
      </c>
      <c r="AA165" s="232"/>
      <c r="AB165" s="233"/>
      <c r="AC165" s="233"/>
      <c r="AD165" s="232"/>
      <c r="AE165" s="233"/>
      <c r="AF165" s="233"/>
      <c r="AG165" s="232"/>
      <c r="AH165" s="233"/>
      <c r="AI165" s="233"/>
      <c r="AJ165" s="232"/>
      <c r="AK165" s="233"/>
      <c r="AL165" s="233"/>
      <c r="AM165" s="232"/>
      <c r="AN165" s="233"/>
      <c r="AO165" s="233"/>
      <c r="AP165" s="232"/>
      <c r="AQ165" s="233"/>
      <c r="AR165" s="233"/>
      <c r="AS165" s="232"/>
      <c r="AT165" s="233"/>
      <c r="AU165" s="233"/>
      <c r="AV165" s="232"/>
      <c r="AW165" s="233"/>
      <c r="AX165" s="233"/>
      <c r="AY165" s="155" t="n">
        <f aca="false">C165+F165+I165+L165+O165+R165+U165+X165+AA165+AD165+AG165+AJ165+AM165+AP165+AS165+AV165</f>
        <v>14</v>
      </c>
      <c r="AZ165" s="155" t="n">
        <f aca="false">AW165+AT165+AQ165+AN165+AK165+AH165+AE165+AB165+Y165+V165+S165+P165+M165+J165+G165+D165</f>
        <v>7</v>
      </c>
      <c r="BA165" s="156" t="n">
        <f aca="false">AX165+AU165+AR165+AO165+AL165+AI165+AF165+AC165+Z165+W165+T165+Q165+N165+K165+H165+E165</f>
        <v>0</v>
      </c>
      <c r="BB165" s="157"/>
      <c r="BC165" s="134" t="str">
        <f aca="false">B165</f>
        <v>Juris Mauriņš</v>
      </c>
    </row>
    <row r="166" customFormat="false" ht="15.75" hidden="false" customHeight="true" outlineLevel="0" collapsed="false">
      <c r="A166" s="183" t="str">
        <f aca="false">Rezultati!A169</f>
        <v>NB</v>
      </c>
      <c r="B166" s="183" t="str">
        <f aca="false">Rezultati!B169</f>
        <v>aklais rezultāts</v>
      </c>
      <c r="C166" s="191"/>
      <c r="D166" s="192"/>
      <c r="E166" s="192"/>
      <c r="F166" s="179"/>
      <c r="G166" s="180"/>
      <c r="H166" s="180"/>
      <c r="I166" s="179" t="n">
        <v>0</v>
      </c>
      <c r="J166" s="180" t="n">
        <v>3</v>
      </c>
      <c r="K166" s="180" t="n">
        <v>0</v>
      </c>
      <c r="L166" s="179"/>
      <c r="M166" s="180"/>
      <c r="N166" s="180"/>
      <c r="O166" s="193"/>
      <c r="P166" s="160"/>
      <c r="Q166" s="160"/>
      <c r="R166" s="179"/>
      <c r="S166" s="180"/>
      <c r="T166" s="180"/>
      <c r="U166" s="179"/>
      <c r="V166" s="180"/>
      <c r="W166" s="180"/>
      <c r="X166" s="179"/>
      <c r="Y166" s="180"/>
      <c r="Z166" s="180"/>
      <c r="AA166" s="212"/>
      <c r="AB166" s="208"/>
      <c r="AC166" s="208"/>
      <c r="AD166" s="212"/>
      <c r="AE166" s="208"/>
      <c r="AF166" s="208"/>
      <c r="AG166" s="212"/>
      <c r="AH166" s="208"/>
      <c r="AI166" s="208"/>
      <c r="AJ166" s="212"/>
      <c r="AK166" s="208"/>
      <c r="AL166" s="208"/>
      <c r="AM166" s="212"/>
      <c r="AN166" s="208"/>
      <c r="AO166" s="208"/>
      <c r="AP166" s="212"/>
      <c r="AQ166" s="208"/>
      <c r="AR166" s="208"/>
      <c r="AS166" s="212"/>
      <c r="AT166" s="208"/>
      <c r="AU166" s="208"/>
      <c r="AV166" s="212"/>
      <c r="AW166" s="208"/>
      <c r="AX166" s="208"/>
      <c r="AY166" s="155" t="n">
        <f aca="false">C166+F166+I166+L166+O166+R166+U166+X166+AA166+AD166+AG166+AJ166+AM166+AP166+AS166+AV166</f>
        <v>0</v>
      </c>
      <c r="AZ166" s="155" t="n">
        <f aca="false">AW166+AT166+AQ166+AN166+AK166+AH166+AE166+AB166+Y166+V166+S166+P166+M166+J166+G166+D166</f>
        <v>3</v>
      </c>
      <c r="BA166" s="156" t="n">
        <f aca="false">AX166+AU166+AR166+AO166+AL166+AI166+AF166+AC166+Z166+W166+T166+Q166+N166+K166+H166+E166</f>
        <v>0</v>
      </c>
      <c r="BB166" s="157"/>
      <c r="BC166" s="134" t="str">
        <f aca="false">B166</f>
        <v>aklais rezultāts</v>
      </c>
    </row>
    <row r="167" customFormat="false" ht="15.75" hidden="false" customHeight="true" outlineLevel="0" collapsed="false">
      <c r="A167" s="183" t="str">
        <f aca="false">Rezultati!A170</f>
        <v>NB</v>
      </c>
      <c r="B167" s="183" t="str">
        <f aca="false">Rezultati!B170</f>
        <v>Pavels Isats</v>
      </c>
      <c r="C167" s="191" t="n">
        <v>2</v>
      </c>
      <c r="D167" s="192" t="n">
        <v>1</v>
      </c>
      <c r="E167" s="192" t="n">
        <v>0</v>
      </c>
      <c r="F167" s="179" t="n">
        <v>0</v>
      </c>
      <c r="G167" s="180" t="n">
        <v>3</v>
      </c>
      <c r="H167" s="180" t="n">
        <v>0</v>
      </c>
      <c r="I167" s="179" t="n">
        <v>2</v>
      </c>
      <c r="J167" s="180" t="n">
        <v>1</v>
      </c>
      <c r="K167" s="180" t="n">
        <v>0</v>
      </c>
      <c r="L167" s="179"/>
      <c r="M167" s="180"/>
      <c r="N167" s="180"/>
      <c r="O167" s="193"/>
      <c r="P167" s="160"/>
      <c r="Q167" s="160"/>
      <c r="R167" s="179" t="n">
        <v>0</v>
      </c>
      <c r="S167" s="180" t="n">
        <v>3</v>
      </c>
      <c r="T167" s="180" t="n">
        <v>0</v>
      </c>
      <c r="U167" s="179" t="n">
        <v>1</v>
      </c>
      <c r="V167" s="180" t="n">
        <v>2</v>
      </c>
      <c r="W167" s="180" t="n">
        <v>0</v>
      </c>
      <c r="X167" s="179" t="n">
        <v>0</v>
      </c>
      <c r="Y167" s="180" t="n">
        <v>3</v>
      </c>
      <c r="Z167" s="180" t="n">
        <v>0</v>
      </c>
      <c r="AA167" s="212"/>
      <c r="AB167" s="208"/>
      <c r="AC167" s="208"/>
      <c r="AD167" s="212"/>
      <c r="AE167" s="208"/>
      <c r="AF167" s="208"/>
      <c r="AG167" s="212"/>
      <c r="AH167" s="208"/>
      <c r="AI167" s="208"/>
      <c r="AJ167" s="212"/>
      <c r="AK167" s="208"/>
      <c r="AL167" s="208"/>
      <c r="AM167" s="212"/>
      <c r="AN167" s="208"/>
      <c r="AO167" s="208"/>
      <c r="AP167" s="212"/>
      <c r="AQ167" s="208"/>
      <c r="AR167" s="208"/>
      <c r="AS167" s="212"/>
      <c r="AT167" s="208"/>
      <c r="AU167" s="208"/>
      <c r="AV167" s="212"/>
      <c r="AW167" s="208"/>
      <c r="AX167" s="208"/>
      <c r="AY167" s="155" t="n">
        <f aca="false">C167+F167+I167+L167+O167+R167+U167+X167+AA167+AD167+AG167+AJ167+AM167+AP167+AS167+AV167</f>
        <v>5</v>
      </c>
      <c r="AZ167" s="155" t="n">
        <f aca="false">AW167+AT167+AQ167+AN167+AK167+AH167+AE167+AB167+Y167+V167+S167+P167+M167+J167+G167+D167</f>
        <v>13</v>
      </c>
      <c r="BA167" s="156" t="n">
        <f aca="false">AX167+AU167+AR167+AO167+AL167+AI167+AF167+AC167+Z167+W167+T167+Q167+N167+K167+H167+E167</f>
        <v>0</v>
      </c>
      <c r="BB167" s="157"/>
      <c r="BC167" s="134" t="str">
        <f aca="false">B167</f>
        <v>Pavels Isats</v>
      </c>
    </row>
    <row r="168" customFormat="false" ht="15.75" hidden="false" customHeight="true" outlineLevel="0" collapsed="false">
      <c r="A168" s="183" t="str">
        <f aca="false">Rezultati!A171</f>
        <v>NB</v>
      </c>
      <c r="B168" s="183" t="str">
        <f aca="false">Rezultati!B171</f>
        <v>Ģirts Gabrāns</v>
      </c>
      <c r="C168" s="197" t="n">
        <v>2</v>
      </c>
      <c r="D168" s="198" t="n">
        <v>1</v>
      </c>
      <c r="E168" s="198" t="n">
        <v>0</v>
      </c>
      <c r="F168" s="179" t="n">
        <v>3</v>
      </c>
      <c r="G168" s="180" t="n">
        <v>0</v>
      </c>
      <c r="H168" s="180" t="n">
        <v>0</v>
      </c>
      <c r="I168" s="179"/>
      <c r="J168" s="180"/>
      <c r="K168" s="180"/>
      <c r="L168" s="179" t="n">
        <v>3</v>
      </c>
      <c r="M168" s="180" t="n">
        <v>0</v>
      </c>
      <c r="N168" s="180" t="n">
        <v>0</v>
      </c>
      <c r="O168" s="193"/>
      <c r="P168" s="160"/>
      <c r="Q168" s="160"/>
      <c r="R168" s="179" t="n">
        <v>2</v>
      </c>
      <c r="S168" s="180" t="n">
        <v>1</v>
      </c>
      <c r="T168" s="180" t="n">
        <v>0</v>
      </c>
      <c r="U168" s="179" t="n">
        <v>3</v>
      </c>
      <c r="V168" s="180" t="n">
        <v>0</v>
      </c>
      <c r="W168" s="180" t="n">
        <v>0</v>
      </c>
      <c r="X168" s="179" t="n">
        <v>1</v>
      </c>
      <c r="Y168" s="180" t="n">
        <v>2</v>
      </c>
      <c r="Z168" s="180" t="n">
        <v>0</v>
      </c>
      <c r="AA168" s="212"/>
      <c r="AB168" s="208"/>
      <c r="AC168" s="208"/>
      <c r="AD168" s="212"/>
      <c r="AE168" s="208"/>
      <c r="AF168" s="208"/>
      <c r="AG168" s="212"/>
      <c r="AH168" s="208"/>
      <c r="AI168" s="208"/>
      <c r="AJ168" s="212"/>
      <c r="AK168" s="208"/>
      <c r="AL168" s="208"/>
      <c r="AM168" s="212"/>
      <c r="AN168" s="208"/>
      <c r="AO168" s="208"/>
      <c r="AP168" s="212"/>
      <c r="AQ168" s="208"/>
      <c r="AR168" s="208"/>
      <c r="AS168" s="212"/>
      <c r="AT168" s="208"/>
      <c r="AU168" s="208"/>
      <c r="AV168" s="212"/>
      <c r="AW168" s="208"/>
      <c r="AX168" s="208"/>
      <c r="AY168" s="155" t="n">
        <f aca="false">C168+F168+I168+L168+O168+R168+U168+X168+AA168+AD168+AG168+AJ168+AM168+AP168+AS168+AV168</f>
        <v>14</v>
      </c>
      <c r="AZ168" s="155" t="n">
        <f aca="false">AW168+AT168+AQ168+AN168+AK168+AH168+AE168+AB168+Y168+V168+S168+P168+M168+J168+G168+D168</f>
        <v>4</v>
      </c>
      <c r="BA168" s="156" t="n">
        <f aca="false">AX168+AU168+AR168+AO168+AL168+AI168+AF168+AC168+Z168+W168+T168+Q168+N168+K168+H168+E168</f>
        <v>0</v>
      </c>
      <c r="BB168" s="157"/>
      <c r="BC168" s="134" t="str">
        <f aca="false">B168</f>
        <v>Ģirts Gabrāns</v>
      </c>
    </row>
    <row r="169" customFormat="false" ht="15.75" hidden="false" customHeight="true" outlineLevel="0" collapsed="false">
      <c r="A169" s="183" t="str">
        <f aca="false">Rezultati!A172</f>
        <v>NB</v>
      </c>
      <c r="B169" s="183" t="n">
        <f aca="false">Rezultati!B172</f>
        <v>0</v>
      </c>
      <c r="C169" s="197"/>
      <c r="D169" s="198"/>
      <c r="E169" s="198"/>
      <c r="F169" s="179"/>
      <c r="G169" s="180"/>
      <c r="H169" s="180"/>
      <c r="I169" s="179"/>
      <c r="J169" s="180"/>
      <c r="K169" s="180"/>
      <c r="L169" s="179"/>
      <c r="M169" s="180"/>
      <c r="N169" s="180"/>
      <c r="O169" s="193"/>
      <c r="P169" s="160"/>
      <c r="Q169" s="160"/>
      <c r="R169" s="179"/>
      <c r="S169" s="180"/>
      <c r="T169" s="180"/>
      <c r="U169" s="179"/>
      <c r="V169" s="180"/>
      <c r="W169" s="180"/>
      <c r="X169" s="179"/>
      <c r="Y169" s="180"/>
      <c r="Z169" s="180"/>
      <c r="AA169" s="212"/>
      <c r="AB169" s="208"/>
      <c r="AC169" s="208"/>
      <c r="AD169" s="212"/>
      <c r="AE169" s="208"/>
      <c r="AF169" s="208"/>
      <c r="AG169" s="212"/>
      <c r="AH169" s="208"/>
      <c r="AI169" s="208"/>
      <c r="AJ169" s="212"/>
      <c r="AK169" s="208"/>
      <c r="AL169" s="208"/>
      <c r="AM169" s="212"/>
      <c r="AN169" s="208"/>
      <c r="AO169" s="208"/>
      <c r="AP169" s="212"/>
      <c r="AQ169" s="208"/>
      <c r="AR169" s="208"/>
      <c r="AS169" s="212"/>
      <c r="AT169" s="208"/>
      <c r="AU169" s="208"/>
      <c r="AV169" s="212"/>
      <c r="AW169" s="208"/>
      <c r="AX169" s="208"/>
      <c r="AY169" s="155" t="n">
        <f aca="false">C169+F169+I169+L169+O169+R169+U169+X169+AA169+AD169+AG169+AJ169+AM169+AP169+AS169+AV169</f>
        <v>0</v>
      </c>
      <c r="AZ169" s="155" t="n">
        <f aca="false">AW169+AT169+AQ169+AN169+AK169+AH169+AE169+AB169+Y169+V169+S169+P169+M169+J169+G169+D169</f>
        <v>0</v>
      </c>
      <c r="BA169" s="156" t="n">
        <f aca="false">AX169+AU169+AR169+AO169+AL169+AI169+AF169+AC169+Z169+W169+T169+Q169+N169+K169+H169+E169</f>
        <v>0</v>
      </c>
      <c r="BB169" s="157"/>
      <c r="BC169" s="134" t="n">
        <f aca="false">B169</f>
        <v>0</v>
      </c>
    </row>
    <row r="170" customFormat="false" ht="15.75" hidden="false" customHeight="true" outlineLevel="0" collapsed="false">
      <c r="A170" s="183" t="str">
        <f aca="false">Rezultati!A173</f>
        <v>NB</v>
      </c>
      <c r="B170" s="183" t="str">
        <f aca="false">Rezultati!B173</f>
        <v>Jānis Naļivaiko</v>
      </c>
      <c r="C170" s="204"/>
      <c r="D170" s="180"/>
      <c r="E170" s="180"/>
      <c r="F170" s="179"/>
      <c r="G170" s="180"/>
      <c r="H170" s="180"/>
      <c r="I170" s="179"/>
      <c r="J170" s="180"/>
      <c r="K170" s="180"/>
      <c r="L170" s="179" t="n">
        <v>3</v>
      </c>
      <c r="M170" s="180" t="n">
        <v>0</v>
      </c>
      <c r="N170" s="180" t="n">
        <v>0</v>
      </c>
      <c r="O170" s="193"/>
      <c r="P170" s="160"/>
      <c r="Q170" s="160"/>
      <c r="R170" s="179"/>
      <c r="S170" s="180"/>
      <c r="T170" s="180"/>
      <c r="U170" s="179"/>
      <c r="V170" s="180"/>
      <c r="W170" s="180"/>
      <c r="X170" s="179"/>
      <c r="Y170" s="180"/>
      <c r="Z170" s="180"/>
      <c r="AA170" s="212"/>
      <c r="AB170" s="208"/>
      <c r="AC170" s="208"/>
      <c r="AD170" s="212"/>
      <c r="AE170" s="208"/>
      <c r="AF170" s="208"/>
      <c r="AG170" s="212"/>
      <c r="AH170" s="208"/>
      <c r="AI170" s="208"/>
      <c r="AJ170" s="212"/>
      <c r="AK170" s="208"/>
      <c r="AL170" s="208"/>
      <c r="AM170" s="212"/>
      <c r="AN170" s="208"/>
      <c r="AO170" s="208"/>
      <c r="AP170" s="212"/>
      <c r="AQ170" s="208"/>
      <c r="AR170" s="208"/>
      <c r="AS170" s="212"/>
      <c r="AT170" s="208"/>
      <c r="AU170" s="208"/>
      <c r="AV170" s="212"/>
      <c r="AW170" s="208"/>
      <c r="AX170" s="208"/>
      <c r="AY170" s="155" t="n">
        <f aca="false">C170+F170+I170+L170+O170+R170+U170+X170+AA170+AD170+AG170+AJ170+AM170+AP170+AS170+AV170</f>
        <v>3</v>
      </c>
      <c r="AZ170" s="155" t="n">
        <f aca="false">AW170+AT170+AQ170+AN170+AK170+AH170+AE170+AB170+Y170+V170+S170+P170+M170+J170+G170+D170</f>
        <v>0</v>
      </c>
      <c r="BA170" s="156" t="n">
        <f aca="false">AX170+AU170+AR170+AO170+AL170+AI170+AF170+AC170+Z170+W170+T170+Q170+N170+K170+H170+E170</f>
        <v>0</v>
      </c>
      <c r="BB170" s="157"/>
      <c r="BC170" s="134" t="str">
        <f aca="false">B170</f>
        <v>Jānis Naļivaiko</v>
      </c>
    </row>
    <row r="171" customFormat="false" ht="15.75" hidden="false" customHeight="true" outlineLevel="0" collapsed="false">
      <c r="A171" s="183" t="str">
        <f aca="false">Rezultati!A174</f>
        <v>NB</v>
      </c>
      <c r="B171" s="183" t="n">
        <f aca="false">Rezultati!B174</f>
        <v>0</v>
      </c>
      <c r="C171" s="204"/>
      <c r="D171" s="180"/>
      <c r="E171" s="180"/>
      <c r="F171" s="179"/>
      <c r="G171" s="180"/>
      <c r="H171" s="180"/>
      <c r="I171" s="179"/>
      <c r="J171" s="180"/>
      <c r="K171" s="180"/>
      <c r="L171" s="205"/>
      <c r="M171" s="180"/>
      <c r="N171" s="180"/>
      <c r="O171" s="193"/>
      <c r="P171" s="160"/>
      <c r="Q171" s="160"/>
      <c r="R171" s="205"/>
      <c r="S171" s="180"/>
      <c r="T171" s="180"/>
      <c r="U171" s="205"/>
      <c r="V171" s="180"/>
      <c r="W171" s="180"/>
      <c r="X171" s="205"/>
      <c r="Y171" s="180"/>
      <c r="Z171" s="180"/>
      <c r="AA171" s="207"/>
      <c r="AB171" s="208"/>
      <c r="AC171" s="208"/>
      <c r="AD171" s="207"/>
      <c r="AE171" s="208"/>
      <c r="AF171" s="208"/>
      <c r="AG171" s="207"/>
      <c r="AH171" s="208"/>
      <c r="AI171" s="208"/>
      <c r="AJ171" s="207"/>
      <c r="AK171" s="208"/>
      <c r="AL171" s="208"/>
      <c r="AM171" s="207"/>
      <c r="AN171" s="208"/>
      <c r="AO171" s="208"/>
      <c r="AP171" s="207"/>
      <c r="AQ171" s="208"/>
      <c r="AR171" s="208"/>
      <c r="AS171" s="207"/>
      <c r="AT171" s="208"/>
      <c r="AU171" s="208"/>
      <c r="AV171" s="207"/>
      <c r="AW171" s="208"/>
      <c r="AX171" s="208"/>
      <c r="AY171" s="155" t="n">
        <f aca="false">C171+F171+I171+L171+O171+R171+U171+X171+AA171+AD171+AG171+AJ171+AM171+AP171+AS171+AV171</f>
        <v>0</v>
      </c>
      <c r="AZ171" s="155" t="n">
        <f aca="false">AW171+AT171+AQ171+AN171+AK171+AH171+AE171+AB171+Y171+V171+S171+P171+M171+J171+G171+D171</f>
        <v>0</v>
      </c>
      <c r="BA171" s="156" t="n">
        <f aca="false">AX171+AU171+AR171+AO171+AL171+AI171+AF171+AC171+Z171+W171+T171+Q171+N171+K171+H171+E171</f>
        <v>0</v>
      </c>
      <c r="BB171" s="157"/>
      <c r="BC171" s="134" t="n">
        <f aca="false">B171</f>
        <v>0</v>
      </c>
    </row>
    <row r="172" customFormat="false" ht="15.75" hidden="false" customHeight="true" outlineLevel="0" collapsed="false">
      <c r="A172" s="183" t="str">
        <f aca="false">Rezultati!A175</f>
        <v>Korness</v>
      </c>
      <c r="B172" s="183" t="str">
        <f aca="false">Rezultati!B175</f>
        <v>Jānis Adakovskis</v>
      </c>
      <c r="C172" s="184" t="n">
        <v>3</v>
      </c>
      <c r="D172" s="185" t="n">
        <v>0</v>
      </c>
      <c r="E172" s="185" t="n">
        <v>0</v>
      </c>
      <c r="F172" s="187" t="n">
        <v>2</v>
      </c>
      <c r="G172" s="185" t="n">
        <v>1</v>
      </c>
      <c r="H172" s="185" t="n">
        <v>0</v>
      </c>
      <c r="I172" s="187" t="n">
        <v>2</v>
      </c>
      <c r="J172" s="185" t="n">
        <v>1</v>
      </c>
      <c r="K172" s="185" t="n">
        <v>0</v>
      </c>
      <c r="L172" s="187" t="n">
        <v>2</v>
      </c>
      <c r="M172" s="185" t="n">
        <v>1</v>
      </c>
      <c r="N172" s="185" t="n">
        <v>0</v>
      </c>
      <c r="O172" s="187" t="n">
        <v>1</v>
      </c>
      <c r="P172" s="185" t="n">
        <v>2</v>
      </c>
      <c r="Q172" s="185" t="n">
        <v>0</v>
      </c>
      <c r="R172" s="186"/>
      <c r="S172" s="149"/>
      <c r="T172" s="149"/>
      <c r="U172" s="187"/>
      <c r="V172" s="185"/>
      <c r="W172" s="185"/>
      <c r="X172" s="187"/>
      <c r="Y172" s="185"/>
      <c r="Z172" s="185"/>
      <c r="AA172" s="236"/>
      <c r="AB172" s="237"/>
      <c r="AC172" s="237"/>
      <c r="AD172" s="236"/>
      <c r="AE172" s="237"/>
      <c r="AF172" s="237"/>
      <c r="AG172" s="236"/>
      <c r="AH172" s="237"/>
      <c r="AI172" s="237"/>
      <c r="AJ172" s="236"/>
      <c r="AK172" s="237"/>
      <c r="AL172" s="237"/>
      <c r="AM172" s="236"/>
      <c r="AN172" s="237"/>
      <c r="AO172" s="237"/>
      <c r="AP172" s="236"/>
      <c r="AQ172" s="237"/>
      <c r="AR172" s="237"/>
      <c r="AS172" s="236"/>
      <c r="AT172" s="237"/>
      <c r="AU172" s="237"/>
      <c r="AV172" s="236"/>
      <c r="AW172" s="237"/>
      <c r="AX172" s="237"/>
      <c r="AY172" s="155" t="n">
        <f aca="false">C172+F172+I172+L172+O172+R172+U172+X172+AA172+AD172+AG172+AJ172+AM172+AP172+AS172+AV172</f>
        <v>10</v>
      </c>
      <c r="AZ172" s="155" t="n">
        <f aca="false">AW172+AT172+AQ172+AN172+AK172+AH172+AE172+AB172+Y172+V172+S172+P172+M172+J172+G172+D172</f>
        <v>5</v>
      </c>
      <c r="BA172" s="156" t="n">
        <f aca="false">AX172+AU172+AR172+AO172+AL172+AI172+AF172+AC172+Z172+W172+T172+Q172+N172+K172+H172+E172</f>
        <v>0</v>
      </c>
      <c r="BB172" s="157" t="str">
        <f aca="false">R130</f>
        <v>Korness</v>
      </c>
      <c r="BC172" s="134" t="str">
        <f aca="false">B172</f>
        <v>Jānis Adakovskis</v>
      </c>
    </row>
    <row r="173" customFormat="false" ht="15.75" hidden="false" customHeight="true" outlineLevel="0" collapsed="false">
      <c r="A173" s="183" t="str">
        <f aca="false">Rezultati!A176</f>
        <v>Korness</v>
      </c>
      <c r="B173" s="183" t="str">
        <f aca="false">Rezultati!B176</f>
        <v>Sigutis Briedis</v>
      </c>
      <c r="C173" s="191" t="n">
        <v>0</v>
      </c>
      <c r="D173" s="192" t="n">
        <v>3</v>
      </c>
      <c r="E173" s="192" t="n">
        <v>0</v>
      </c>
      <c r="F173" s="194" t="n">
        <v>3</v>
      </c>
      <c r="G173" s="192" t="n">
        <v>0</v>
      </c>
      <c r="H173" s="192" t="n">
        <v>0</v>
      </c>
      <c r="I173" s="194"/>
      <c r="J173" s="192"/>
      <c r="K173" s="192"/>
      <c r="L173" s="194"/>
      <c r="M173" s="192"/>
      <c r="N173" s="192"/>
      <c r="O173" s="194" t="n">
        <v>1</v>
      </c>
      <c r="P173" s="192" t="n">
        <v>2</v>
      </c>
      <c r="Q173" s="192" t="n">
        <v>0</v>
      </c>
      <c r="R173" s="193"/>
      <c r="S173" s="160"/>
      <c r="T173" s="160"/>
      <c r="U173" s="194" t="n">
        <v>3</v>
      </c>
      <c r="V173" s="192" t="n">
        <v>0</v>
      </c>
      <c r="W173" s="192" t="n">
        <v>0</v>
      </c>
      <c r="X173" s="194" t="n">
        <v>1</v>
      </c>
      <c r="Y173" s="192" t="n">
        <v>2</v>
      </c>
      <c r="Z173" s="192" t="n">
        <v>0</v>
      </c>
      <c r="AA173" s="238"/>
      <c r="AB173" s="239"/>
      <c r="AC173" s="239"/>
      <c r="AD173" s="238"/>
      <c r="AE173" s="239"/>
      <c r="AF173" s="239"/>
      <c r="AG173" s="238"/>
      <c r="AH173" s="239"/>
      <c r="AI173" s="239"/>
      <c r="AJ173" s="238"/>
      <c r="AK173" s="239"/>
      <c r="AL173" s="239"/>
      <c r="AM173" s="238"/>
      <c r="AN173" s="239"/>
      <c r="AO173" s="239"/>
      <c r="AP173" s="238"/>
      <c r="AQ173" s="239"/>
      <c r="AR173" s="239"/>
      <c r="AS173" s="238"/>
      <c r="AT173" s="239"/>
      <c r="AU173" s="239"/>
      <c r="AV173" s="238"/>
      <c r="AW173" s="239"/>
      <c r="AX173" s="239"/>
      <c r="AY173" s="155" t="n">
        <f aca="false">C173+F173+I173+L173+O173+R173+U173+X173+AA173+AD173+AG173+AJ173+AM173+AP173+AS173+AV173</f>
        <v>8</v>
      </c>
      <c r="AZ173" s="155" t="n">
        <f aca="false">AW173+AT173+AQ173+AN173+AK173+AH173+AE173+AB173+Y173+V173+S173+P173+M173+J173+G173+D173</f>
        <v>7</v>
      </c>
      <c r="BA173" s="156" t="n">
        <f aca="false">AX173+AU173+AR173+AO173+AL173+AI173+AF173+AC173+Z173+W173+T173+Q173+N173+K173+H173+E173</f>
        <v>0</v>
      </c>
      <c r="BB173" s="157"/>
      <c r="BC173" s="134" t="str">
        <f aca="false">B173</f>
        <v>Sigutis Briedis</v>
      </c>
    </row>
    <row r="174" customFormat="false" ht="15.75" hidden="false" customHeight="true" outlineLevel="0" collapsed="false">
      <c r="A174" s="183" t="str">
        <f aca="false">Rezultati!A177</f>
        <v>Korness</v>
      </c>
      <c r="B174" s="183" t="str">
        <f aca="false">Rezultati!B177</f>
        <v>Gints Adakovskis</v>
      </c>
      <c r="C174" s="191"/>
      <c r="D174" s="192"/>
      <c r="E174" s="192"/>
      <c r="F174" s="194" t="n">
        <v>1</v>
      </c>
      <c r="G174" s="192" t="n">
        <v>2</v>
      </c>
      <c r="H174" s="192" t="n">
        <v>0</v>
      </c>
      <c r="I174" s="194" t="n">
        <v>1</v>
      </c>
      <c r="J174" s="192" t="n">
        <v>2</v>
      </c>
      <c r="K174" s="192" t="n">
        <v>0</v>
      </c>
      <c r="L174" s="194" t="n">
        <v>2</v>
      </c>
      <c r="M174" s="192" t="n">
        <v>1</v>
      </c>
      <c r="N174" s="192" t="n">
        <v>0</v>
      </c>
      <c r="O174" s="194"/>
      <c r="P174" s="192"/>
      <c r="Q174" s="192"/>
      <c r="R174" s="193"/>
      <c r="S174" s="160"/>
      <c r="T174" s="160"/>
      <c r="U174" s="199" t="n">
        <v>2</v>
      </c>
      <c r="V174" s="198" t="n">
        <v>1</v>
      </c>
      <c r="W174" s="198" t="n">
        <v>0</v>
      </c>
      <c r="X174" s="199" t="n">
        <v>0</v>
      </c>
      <c r="Y174" s="198" t="n">
        <v>3</v>
      </c>
      <c r="Z174" s="198" t="n">
        <v>0</v>
      </c>
      <c r="AA174" s="240"/>
      <c r="AB174" s="241"/>
      <c r="AC174" s="241"/>
      <c r="AD174" s="240"/>
      <c r="AE174" s="241"/>
      <c r="AF174" s="241"/>
      <c r="AG174" s="240"/>
      <c r="AH174" s="241"/>
      <c r="AI174" s="241"/>
      <c r="AJ174" s="240"/>
      <c r="AK174" s="241"/>
      <c r="AL174" s="241"/>
      <c r="AM174" s="240"/>
      <c r="AN174" s="241"/>
      <c r="AO174" s="241"/>
      <c r="AP174" s="240"/>
      <c r="AQ174" s="241"/>
      <c r="AR174" s="241"/>
      <c r="AS174" s="240"/>
      <c r="AT174" s="241"/>
      <c r="AU174" s="241"/>
      <c r="AV174" s="240"/>
      <c r="AW174" s="241"/>
      <c r="AX174" s="241"/>
      <c r="AY174" s="155" t="n">
        <f aca="false">C174+F174+I174+L174+O174+R174+U174+X174+AA174+AD174+AG174+AJ174+AM174+AP174+AS174+AV174</f>
        <v>6</v>
      </c>
      <c r="AZ174" s="155" t="n">
        <f aca="false">AW174+AT174+AQ174+AN174+AK174+AH174+AE174+AB174+Y174+V174+S174+P174+M174+J174+G174+D174</f>
        <v>9</v>
      </c>
      <c r="BA174" s="156" t="n">
        <f aca="false">AX174+AU174+AR174+AO174+AL174+AI174+AF174+AC174+Z174+W174+T174+Q174+N174+K174+H174+E174</f>
        <v>0</v>
      </c>
      <c r="BB174" s="157"/>
      <c r="BC174" s="134" t="str">
        <f aca="false">B174</f>
        <v>Gints Adakovskis</v>
      </c>
    </row>
    <row r="175" customFormat="false" ht="15.75" hidden="false" customHeight="true" outlineLevel="0" collapsed="false">
      <c r="A175" s="183" t="str">
        <f aca="false">Rezultati!A178</f>
        <v>Korness</v>
      </c>
      <c r="B175" s="183" t="str">
        <f aca="false">Rezultati!B178</f>
        <v>Valdis Skudra</v>
      </c>
      <c r="C175" s="191" t="n">
        <v>2</v>
      </c>
      <c r="D175" s="192" t="n">
        <v>1</v>
      </c>
      <c r="E175" s="192" t="n">
        <v>0</v>
      </c>
      <c r="F175" s="199"/>
      <c r="G175" s="198"/>
      <c r="H175" s="198"/>
      <c r="I175" s="199" t="n">
        <v>1</v>
      </c>
      <c r="J175" s="198" t="n">
        <v>2</v>
      </c>
      <c r="K175" s="198" t="n">
        <v>0</v>
      </c>
      <c r="L175" s="199" t="n">
        <v>3</v>
      </c>
      <c r="M175" s="198" t="n">
        <v>0</v>
      </c>
      <c r="N175" s="198" t="n">
        <v>0</v>
      </c>
      <c r="O175" s="199" t="n">
        <v>3</v>
      </c>
      <c r="P175" s="198" t="n">
        <v>0</v>
      </c>
      <c r="Q175" s="198" t="n">
        <v>0</v>
      </c>
      <c r="R175" s="193"/>
      <c r="S175" s="160"/>
      <c r="T175" s="160"/>
      <c r="U175" s="199" t="n">
        <v>1</v>
      </c>
      <c r="V175" s="198" t="n">
        <v>2</v>
      </c>
      <c r="W175" s="198" t="n">
        <v>0</v>
      </c>
      <c r="X175" s="199" t="n">
        <v>2</v>
      </c>
      <c r="Y175" s="198" t="n">
        <v>1</v>
      </c>
      <c r="Z175" s="198" t="n">
        <v>0</v>
      </c>
      <c r="AA175" s="240"/>
      <c r="AB175" s="241"/>
      <c r="AC175" s="241"/>
      <c r="AD175" s="240"/>
      <c r="AE175" s="241"/>
      <c r="AF175" s="241"/>
      <c r="AG175" s="240"/>
      <c r="AH175" s="241"/>
      <c r="AI175" s="241"/>
      <c r="AJ175" s="240"/>
      <c r="AK175" s="241"/>
      <c r="AL175" s="241"/>
      <c r="AM175" s="240"/>
      <c r="AN175" s="241"/>
      <c r="AO175" s="241"/>
      <c r="AP175" s="240"/>
      <c r="AQ175" s="241"/>
      <c r="AR175" s="241"/>
      <c r="AS175" s="240"/>
      <c r="AT175" s="241"/>
      <c r="AU175" s="241"/>
      <c r="AV175" s="240"/>
      <c r="AW175" s="241"/>
      <c r="AX175" s="241"/>
      <c r="AY175" s="155" t="n">
        <f aca="false">C175+F175+I175+L175+O175+R175+U175+X175+AA175+AD175+AG175+AJ175+AM175+AP175+AS175+AV175</f>
        <v>12</v>
      </c>
      <c r="AZ175" s="155" t="n">
        <f aca="false">AW175+AT175+AQ175+AN175+AK175+AH175+AE175+AB175+Y175+V175+S175+P175+M175+J175+G175+D175</f>
        <v>6</v>
      </c>
      <c r="BA175" s="156" t="n">
        <f aca="false">AX175+AU175+AR175+AO175+AL175+AI175+AF175+AC175+Z175+W175+T175+Q175+N175+K175+H175+E175</f>
        <v>0</v>
      </c>
      <c r="BB175" s="157"/>
      <c r="BC175" s="134" t="str">
        <f aca="false">B175</f>
        <v>Valdis Skudra</v>
      </c>
    </row>
    <row r="176" customFormat="false" ht="15.75" hidden="false" customHeight="true" outlineLevel="0" collapsed="false">
      <c r="A176" s="183" t="str">
        <f aca="false">Rezultati!A179</f>
        <v>Korness</v>
      </c>
      <c r="B176" s="183" t="n">
        <f aca="false">Rezultati!B179</f>
        <v>0</v>
      </c>
      <c r="C176" s="197"/>
      <c r="D176" s="198"/>
      <c r="E176" s="198"/>
      <c r="F176" s="199"/>
      <c r="G176" s="198"/>
      <c r="H176" s="198"/>
      <c r="I176" s="199"/>
      <c r="J176" s="198"/>
      <c r="K176" s="198"/>
      <c r="L176" s="199"/>
      <c r="M176" s="198"/>
      <c r="N176" s="198"/>
      <c r="O176" s="199"/>
      <c r="P176" s="198"/>
      <c r="Q176" s="198"/>
      <c r="R176" s="193"/>
      <c r="S176" s="160"/>
      <c r="T176" s="160"/>
      <c r="U176" s="199"/>
      <c r="V176" s="198"/>
      <c r="W176" s="198"/>
      <c r="X176" s="199"/>
      <c r="Y176" s="198"/>
      <c r="Z176" s="198"/>
      <c r="AA176" s="240"/>
      <c r="AB176" s="241"/>
      <c r="AC176" s="241"/>
      <c r="AD176" s="240"/>
      <c r="AE176" s="241"/>
      <c r="AF176" s="241"/>
      <c r="AG176" s="240"/>
      <c r="AH176" s="241"/>
      <c r="AI176" s="241"/>
      <c r="AJ176" s="240"/>
      <c r="AK176" s="241"/>
      <c r="AL176" s="241"/>
      <c r="AM176" s="240"/>
      <c r="AN176" s="241"/>
      <c r="AO176" s="241"/>
      <c r="AP176" s="240"/>
      <c r="AQ176" s="241"/>
      <c r="AR176" s="241"/>
      <c r="AS176" s="240"/>
      <c r="AT176" s="241"/>
      <c r="AU176" s="241"/>
      <c r="AV176" s="240"/>
      <c r="AW176" s="241"/>
      <c r="AX176" s="241"/>
      <c r="AY176" s="155" t="n">
        <f aca="false">C176+F176+I176+L176+O176+R176+U176+X176+AA176+AD176+AG176+AJ176+AM176+AP176+AS176+AV176</f>
        <v>0</v>
      </c>
      <c r="AZ176" s="155" t="n">
        <f aca="false">AW176+AT176+AQ176+AN176+AK176+AH176+AE176+AB176+Y176+V176+S176+P176+M176+J176+G176+D176</f>
        <v>0</v>
      </c>
      <c r="BA176" s="156" t="n">
        <f aca="false">AX176+AU176+AR176+AO176+AL176+AI176+AF176+AC176+Z176+W176+T176+Q176+N176+K176+H176+E176</f>
        <v>0</v>
      </c>
      <c r="BB176" s="157"/>
      <c r="BC176" s="134" t="n">
        <f aca="false">B176</f>
        <v>0</v>
      </c>
    </row>
    <row r="177" customFormat="false" ht="15.75" hidden="false" customHeight="true" outlineLevel="0" collapsed="false">
      <c r="A177" s="183" t="str">
        <f aca="false">Rezultati!A180</f>
        <v>Korness</v>
      </c>
      <c r="B177" s="183" t="n">
        <f aca="false">Rezultati!B180</f>
        <v>0</v>
      </c>
      <c r="C177" s="197"/>
      <c r="D177" s="198"/>
      <c r="E177" s="198"/>
      <c r="F177" s="199"/>
      <c r="G177" s="198"/>
      <c r="H177" s="198"/>
      <c r="I177" s="199"/>
      <c r="J177" s="198"/>
      <c r="K177" s="198"/>
      <c r="L177" s="199"/>
      <c r="M177" s="198"/>
      <c r="N177" s="198"/>
      <c r="O177" s="199"/>
      <c r="P177" s="198"/>
      <c r="Q177" s="198"/>
      <c r="R177" s="193"/>
      <c r="S177" s="160"/>
      <c r="T177" s="160"/>
      <c r="U177" s="199"/>
      <c r="V177" s="198"/>
      <c r="W177" s="198"/>
      <c r="X177" s="199"/>
      <c r="Y177" s="198"/>
      <c r="Z177" s="198"/>
      <c r="AA177" s="240"/>
      <c r="AB177" s="241"/>
      <c r="AC177" s="241"/>
      <c r="AD177" s="240"/>
      <c r="AE177" s="241"/>
      <c r="AF177" s="241"/>
      <c r="AG177" s="240"/>
      <c r="AH177" s="241"/>
      <c r="AI177" s="241"/>
      <c r="AJ177" s="240"/>
      <c r="AK177" s="241"/>
      <c r="AL177" s="241"/>
      <c r="AM177" s="240"/>
      <c r="AN177" s="241"/>
      <c r="AO177" s="241"/>
      <c r="AP177" s="240"/>
      <c r="AQ177" s="241"/>
      <c r="AR177" s="241"/>
      <c r="AS177" s="240"/>
      <c r="AT177" s="241"/>
      <c r="AU177" s="241"/>
      <c r="AV177" s="240"/>
      <c r="AW177" s="241"/>
      <c r="AX177" s="241"/>
      <c r="AY177" s="155" t="n">
        <f aca="false">C177+F177+I177+L177+O177+R177+U177+X177+AA177+AD177+AG177+AJ177+AM177+AP177+AS177+AV177</f>
        <v>0</v>
      </c>
      <c r="AZ177" s="155" t="n">
        <f aca="false">AW177+AT177+AQ177+AN177+AK177+AH177+AE177+AB177+Y177+V177+S177+P177+M177+J177+G177+D177</f>
        <v>0</v>
      </c>
      <c r="BA177" s="156" t="n">
        <f aca="false">AX177+AU177+AR177+AO177+AL177+AI177+AF177+AC177+Z177+W177+T177+Q177+N177+K177+H177+E177</f>
        <v>0</v>
      </c>
      <c r="BB177" s="157"/>
      <c r="BC177" s="134" t="n">
        <f aca="false">B177</f>
        <v>0</v>
      </c>
    </row>
    <row r="178" customFormat="false" ht="15.75" hidden="false" customHeight="true" outlineLevel="0" collapsed="false">
      <c r="A178" s="183" t="str">
        <f aca="false">Rezultati!A181</f>
        <v>Korness</v>
      </c>
      <c r="B178" s="183" t="n">
        <f aca="false">Rezultati!B181</f>
        <v>0</v>
      </c>
      <c r="C178" s="204"/>
      <c r="D178" s="180"/>
      <c r="E178" s="180"/>
      <c r="F178" s="205"/>
      <c r="G178" s="206"/>
      <c r="H178" s="206"/>
      <c r="I178" s="205"/>
      <c r="J178" s="206"/>
      <c r="K178" s="206"/>
      <c r="L178" s="205"/>
      <c r="M178" s="206"/>
      <c r="N178" s="206"/>
      <c r="O178" s="205"/>
      <c r="P178" s="206"/>
      <c r="Q178" s="206"/>
      <c r="R178" s="215"/>
      <c r="S178" s="216"/>
      <c r="T178" s="216"/>
      <c r="U178" s="205"/>
      <c r="V178" s="206"/>
      <c r="W178" s="206"/>
      <c r="X178" s="205"/>
      <c r="Y178" s="206"/>
      <c r="Z178" s="206"/>
      <c r="AA178" s="242"/>
      <c r="AB178" s="243"/>
      <c r="AC178" s="243"/>
      <c r="AD178" s="242"/>
      <c r="AE178" s="243"/>
      <c r="AF178" s="243"/>
      <c r="AG178" s="242"/>
      <c r="AH178" s="243"/>
      <c r="AI178" s="243"/>
      <c r="AJ178" s="242"/>
      <c r="AK178" s="243"/>
      <c r="AL178" s="243"/>
      <c r="AM178" s="242"/>
      <c r="AN178" s="243"/>
      <c r="AO178" s="243"/>
      <c r="AP178" s="242"/>
      <c r="AQ178" s="243"/>
      <c r="AR178" s="243"/>
      <c r="AS178" s="242"/>
      <c r="AT178" s="243"/>
      <c r="AU178" s="243"/>
      <c r="AV178" s="242"/>
      <c r="AW178" s="243"/>
      <c r="AX178" s="243"/>
      <c r="AY178" s="155" t="n">
        <f aca="false">C178+F178+I178+L178+O178+R178+U178+X178+AA178+AD178+AG178+AJ178+AM178+AP178+AS178+AV178</f>
        <v>0</v>
      </c>
      <c r="AZ178" s="155" t="n">
        <f aca="false">AW178+AT178+AQ178+AN178+AK178+AH178+AE178+AB178+Y178+V178+S178+P178+M178+J178+G178+D178</f>
        <v>0</v>
      </c>
      <c r="BA178" s="156" t="n">
        <f aca="false">AX178+AU178+AR178+AO178+AL178+AI178+AF178+AC178+Z178+W178+T178+Q178+N178+K178+H178+E178</f>
        <v>0</v>
      </c>
      <c r="BB178" s="157"/>
      <c r="BC178" s="134" t="n">
        <f aca="false">B178</f>
        <v>0</v>
      </c>
    </row>
    <row r="179" customFormat="false" ht="15.75" hidden="false" customHeight="true" outlineLevel="0" collapsed="false">
      <c r="A179" s="183" t="str">
        <f aca="false">Rezultati!A182</f>
        <v>Bowling Sharks</v>
      </c>
      <c r="B179" s="183" t="str">
        <f aca="false">Rezultati!B182</f>
        <v>Mihails Judins</v>
      </c>
      <c r="C179" s="184" t="n">
        <v>2</v>
      </c>
      <c r="D179" s="185" t="n">
        <v>1</v>
      </c>
      <c r="E179" s="185" t="n">
        <v>0</v>
      </c>
      <c r="F179" s="194" t="n">
        <v>1</v>
      </c>
      <c r="G179" s="192" t="n">
        <v>2</v>
      </c>
      <c r="H179" s="192" t="n">
        <v>0</v>
      </c>
      <c r="I179" s="194" t="n">
        <v>0</v>
      </c>
      <c r="J179" s="192" t="n">
        <v>3</v>
      </c>
      <c r="K179" s="192" t="n">
        <v>0</v>
      </c>
      <c r="L179" s="187" t="n">
        <v>3</v>
      </c>
      <c r="M179" s="185" t="n">
        <v>0</v>
      </c>
      <c r="N179" s="185" t="n">
        <v>0</v>
      </c>
      <c r="O179" s="194"/>
      <c r="P179" s="192"/>
      <c r="Q179" s="192"/>
      <c r="R179" s="187" t="n">
        <v>1</v>
      </c>
      <c r="S179" s="185" t="n">
        <v>2</v>
      </c>
      <c r="T179" s="185" t="n">
        <v>0</v>
      </c>
      <c r="U179" s="193"/>
      <c r="V179" s="160"/>
      <c r="W179" s="160"/>
      <c r="X179" s="187" t="n">
        <v>0</v>
      </c>
      <c r="Y179" s="185" t="n">
        <v>3</v>
      </c>
      <c r="Z179" s="185" t="n">
        <v>0</v>
      </c>
      <c r="AA179" s="236"/>
      <c r="AB179" s="237"/>
      <c r="AC179" s="237"/>
      <c r="AD179" s="236"/>
      <c r="AE179" s="237"/>
      <c r="AF179" s="237"/>
      <c r="AG179" s="236"/>
      <c r="AH179" s="237"/>
      <c r="AI179" s="237"/>
      <c r="AJ179" s="236"/>
      <c r="AK179" s="237"/>
      <c r="AL179" s="237"/>
      <c r="AM179" s="236"/>
      <c r="AN179" s="237"/>
      <c r="AO179" s="237"/>
      <c r="AP179" s="236"/>
      <c r="AQ179" s="237"/>
      <c r="AR179" s="237"/>
      <c r="AS179" s="236"/>
      <c r="AT179" s="237"/>
      <c r="AU179" s="237"/>
      <c r="AV179" s="236"/>
      <c r="AW179" s="237"/>
      <c r="AX179" s="237"/>
      <c r="AY179" s="155" t="n">
        <f aca="false">C179+F179+I179+L179+O179+R179+U179+X179+AA179+AD179+AG179+AJ179+AM179+AP179+AS179+AV179</f>
        <v>7</v>
      </c>
      <c r="AZ179" s="155" t="n">
        <f aca="false">AW179+AT179+AQ179+AN179+AK179+AH179+AE179+AB179+Y179+V179+S179+P179+M179+J179+G179+D179</f>
        <v>11</v>
      </c>
      <c r="BA179" s="156" t="n">
        <f aca="false">AX179+AU179+AR179+AO179+AL179+AI179+AF179+AC179+Z179+W179+T179+Q179+N179+K179+H179+E179</f>
        <v>0</v>
      </c>
      <c r="BB179" s="157" t="str">
        <f aca="false">U130</f>
        <v>Bowling Sharks</v>
      </c>
      <c r="BC179" s="134" t="str">
        <f aca="false">B179</f>
        <v>Mihails Judins</v>
      </c>
    </row>
    <row r="180" customFormat="false" ht="15.75" hidden="false" customHeight="true" outlineLevel="0" collapsed="false">
      <c r="A180" s="183" t="str">
        <f aca="false">Rezultati!A183</f>
        <v>Bowling Sharks</v>
      </c>
      <c r="B180" s="183" t="str">
        <f aca="false">Rezultati!B183</f>
        <v>Jurijs Nahodkins</v>
      </c>
      <c r="C180" s="191" t="n">
        <v>0</v>
      </c>
      <c r="D180" s="192" t="n">
        <v>3</v>
      </c>
      <c r="E180" s="192" t="n">
        <v>0</v>
      </c>
      <c r="F180" s="194"/>
      <c r="G180" s="192"/>
      <c r="H180" s="192"/>
      <c r="I180" s="194"/>
      <c r="J180" s="192"/>
      <c r="K180" s="192"/>
      <c r="L180" s="194"/>
      <c r="M180" s="192"/>
      <c r="N180" s="192"/>
      <c r="O180" s="194" t="n">
        <v>0</v>
      </c>
      <c r="P180" s="192" t="n">
        <v>3</v>
      </c>
      <c r="Q180" s="192" t="n">
        <v>0</v>
      </c>
      <c r="R180" s="194" t="n">
        <v>2</v>
      </c>
      <c r="S180" s="192" t="n">
        <v>1</v>
      </c>
      <c r="T180" s="192" t="n">
        <v>0</v>
      </c>
      <c r="U180" s="193"/>
      <c r="V180" s="160"/>
      <c r="W180" s="160"/>
      <c r="X180" s="194" t="n">
        <v>0</v>
      </c>
      <c r="Y180" s="192" t="n">
        <v>3</v>
      </c>
      <c r="Z180" s="192" t="n">
        <v>0</v>
      </c>
      <c r="AA180" s="238"/>
      <c r="AB180" s="239"/>
      <c r="AC180" s="239"/>
      <c r="AD180" s="238"/>
      <c r="AE180" s="239"/>
      <c r="AF180" s="239"/>
      <c r="AG180" s="238"/>
      <c r="AH180" s="239"/>
      <c r="AI180" s="239"/>
      <c r="AJ180" s="238"/>
      <c r="AK180" s="239"/>
      <c r="AL180" s="239"/>
      <c r="AM180" s="238"/>
      <c r="AN180" s="239"/>
      <c r="AO180" s="239"/>
      <c r="AP180" s="238"/>
      <c r="AQ180" s="239"/>
      <c r="AR180" s="239"/>
      <c r="AS180" s="238"/>
      <c r="AT180" s="239"/>
      <c r="AU180" s="239"/>
      <c r="AV180" s="238"/>
      <c r="AW180" s="239"/>
      <c r="AX180" s="239"/>
      <c r="AY180" s="155" t="n">
        <f aca="false">C180+F180+I180+L180+O180+R180+U180+X180+AA180+AD180+AG180+AJ180+AM180+AP180+AS180+AV180</f>
        <v>2</v>
      </c>
      <c r="AZ180" s="155" t="n">
        <f aca="false">AW180+AT180+AQ180+AN180+AK180+AH180+AE180+AB180+Y180+V180+S180+P180+M180+J180+G180+D180</f>
        <v>10</v>
      </c>
      <c r="BA180" s="156" t="n">
        <f aca="false">AX180+AU180+AR180+AO180+AL180+AI180+AF180+AC180+Z180+W180+T180+Q180+N180+K180+H180+E180</f>
        <v>0</v>
      </c>
      <c r="BB180" s="157"/>
      <c r="BC180" s="134" t="str">
        <f aca="false">B180</f>
        <v>Jurijs Nahodkins</v>
      </c>
    </row>
    <row r="181" customFormat="false" ht="15.75" hidden="false" customHeight="true" outlineLevel="0" collapsed="false">
      <c r="A181" s="183" t="str">
        <f aca="false">Rezultati!A184</f>
        <v>Bowling Sharks</v>
      </c>
      <c r="B181" s="183" t="str">
        <f aca="false">Rezultati!B184</f>
        <v>Svetlana Jemeļjanova</v>
      </c>
      <c r="C181" s="191"/>
      <c r="D181" s="192"/>
      <c r="E181" s="192"/>
      <c r="F181" s="194" t="n">
        <v>2</v>
      </c>
      <c r="G181" s="192" t="n">
        <v>1</v>
      </c>
      <c r="H181" s="192" t="n">
        <v>0</v>
      </c>
      <c r="I181" s="194" t="n">
        <v>2</v>
      </c>
      <c r="J181" s="192" t="n">
        <v>1</v>
      </c>
      <c r="K181" s="192" t="n">
        <v>0</v>
      </c>
      <c r="L181" s="199" t="n">
        <v>3</v>
      </c>
      <c r="M181" s="198" t="n">
        <v>0</v>
      </c>
      <c r="N181" s="198" t="n">
        <v>0</v>
      </c>
      <c r="O181" s="194"/>
      <c r="P181" s="192"/>
      <c r="Q181" s="192"/>
      <c r="R181" s="199"/>
      <c r="S181" s="198"/>
      <c r="T181" s="198"/>
      <c r="U181" s="193"/>
      <c r="V181" s="160"/>
      <c r="W181" s="160"/>
      <c r="X181" s="199"/>
      <c r="Y181" s="198"/>
      <c r="Z181" s="198"/>
      <c r="AA181" s="240"/>
      <c r="AB181" s="241"/>
      <c r="AC181" s="241"/>
      <c r="AD181" s="240"/>
      <c r="AE181" s="241"/>
      <c r="AF181" s="241"/>
      <c r="AG181" s="240"/>
      <c r="AH181" s="241"/>
      <c r="AI181" s="241"/>
      <c r="AJ181" s="240"/>
      <c r="AK181" s="241"/>
      <c r="AL181" s="241"/>
      <c r="AM181" s="240"/>
      <c r="AN181" s="241"/>
      <c r="AO181" s="241"/>
      <c r="AP181" s="240"/>
      <c r="AQ181" s="241"/>
      <c r="AR181" s="241"/>
      <c r="AS181" s="240"/>
      <c r="AT181" s="241"/>
      <c r="AU181" s="241"/>
      <c r="AV181" s="240"/>
      <c r="AW181" s="241"/>
      <c r="AX181" s="241"/>
      <c r="AY181" s="155" t="n">
        <f aca="false">C181+F181+I181+L181+O181+R181+U181+X181+AA181+AD181+AG181+AJ181+AM181+AP181+AS181+AV181</f>
        <v>7</v>
      </c>
      <c r="AZ181" s="155" t="n">
        <f aca="false">AW181+AT181+AQ181+AN181+AK181+AH181+AE181+AB181+Y181+V181+S181+P181+M181+J181+G181+D181</f>
        <v>2</v>
      </c>
      <c r="BA181" s="156" t="n">
        <f aca="false">AX181+AU181+AR181+AO181+AL181+AI181+AF181+AC181+Z181+W181+T181+Q181+N181+K181+H181+E181</f>
        <v>0</v>
      </c>
      <c r="BB181" s="157"/>
      <c r="BC181" s="134" t="str">
        <f aca="false">B181</f>
        <v>Svetlana Jemeļjanova</v>
      </c>
    </row>
    <row r="182" customFormat="false" ht="15.75" hidden="false" customHeight="true" outlineLevel="0" collapsed="false">
      <c r="A182" s="183" t="str">
        <f aca="false">Rezultati!A185</f>
        <v>Bowling Sharks</v>
      </c>
      <c r="B182" s="183" t="str">
        <f aca="false">Rezultati!B185</f>
        <v>Maksims Jemeļjanovs</v>
      </c>
      <c r="C182" s="191"/>
      <c r="D182" s="192"/>
      <c r="E182" s="192"/>
      <c r="F182" s="194"/>
      <c r="G182" s="192"/>
      <c r="H182" s="192"/>
      <c r="I182" s="194"/>
      <c r="J182" s="192"/>
      <c r="K182" s="192"/>
      <c r="L182" s="199"/>
      <c r="M182" s="198"/>
      <c r="N182" s="198"/>
      <c r="O182" s="194"/>
      <c r="P182" s="192"/>
      <c r="Q182" s="192"/>
      <c r="R182" s="199"/>
      <c r="S182" s="198"/>
      <c r="T182" s="198"/>
      <c r="U182" s="193"/>
      <c r="V182" s="160"/>
      <c r="W182" s="160"/>
      <c r="X182" s="199"/>
      <c r="Y182" s="198"/>
      <c r="Z182" s="198"/>
      <c r="AA182" s="240"/>
      <c r="AB182" s="241"/>
      <c r="AC182" s="241"/>
      <c r="AD182" s="240"/>
      <c r="AE182" s="241"/>
      <c r="AF182" s="241"/>
      <c r="AG182" s="240"/>
      <c r="AH182" s="241"/>
      <c r="AI182" s="241"/>
      <c r="AJ182" s="240"/>
      <c r="AK182" s="241"/>
      <c r="AL182" s="241"/>
      <c r="AM182" s="240"/>
      <c r="AN182" s="241"/>
      <c r="AO182" s="241"/>
      <c r="AP182" s="240"/>
      <c r="AQ182" s="241"/>
      <c r="AR182" s="241"/>
      <c r="AS182" s="240"/>
      <c r="AT182" s="241"/>
      <c r="AU182" s="241"/>
      <c r="AV182" s="240"/>
      <c r="AW182" s="241"/>
      <c r="AX182" s="241"/>
      <c r="AY182" s="155" t="n">
        <f aca="false">C182+F182+I182+L182+O182+R182+U182+X182+AA182+AD182+AG182+AJ182+AM182+AP182+AS182+AV182</f>
        <v>0</v>
      </c>
      <c r="AZ182" s="155" t="n">
        <f aca="false">AW182+AT182+AQ182+AN182+AK182+AH182+AE182+AB182+Y182+V182+S182+P182+M182+J182+G182+D182</f>
        <v>0</v>
      </c>
      <c r="BA182" s="156" t="n">
        <f aca="false">AX182+AU182+AR182+AO182+AL182+AI182+AF182+AC182+Z182+W182+T182+Q182+N182+K182+H182+E182</f>
        <v>0</v>
      </c>
      <c r="BB182" s="157"/>
      <c r="BC182" s="134" t="str">
        <f aca="false">B182</f>
        <v>Maksims Jemeļjanovs</v>
      </c>
    </row>
    <row r="183" customFormat="false" ht="15.75" hidden="false" customHeight="true" outlineLevel="0" collapsed="false">
      <c r="A183" s="183" t="str">
        <f aca="false">Rezultati!A186</f>
        <v>Bowling Sharks</v>
      </c>
      <c r="B183" s="183" t="str">
        <f aca="false">Rezultati!B186</f>
        <v>Arkādijs Timčenko</v>
      </c>
      <c r="C183" s="197"/>
      <c r="D183" s="198"/>
      <c r="E183" s="198"/>
      <c r="F183" s="194" t="n">
        <v>2</v>
      </c>
      <c r="G183" s="192" t="n">
        <v>1</v>
      </c>
      <c r="H183" s="192" t="n">
        <v>0</v>
      </c>
      <c r="I183" s="194" t="n">
        <v>0</v>
      </c>
      <c r="J183" s="192" t="n">
        <v>3</v>
      </c>
      <c r="K183" s="192" t="n">
        <v>0</v>
      </c>
      <c r="L183" s="199" t="n">
        <v>2</v>
      </c>
      <c r="M183" s="198" t="n">
        <v>1</v>
      </c>
      <c r="N183" s="198" t="n">
        <v>0</v>
      </c>
      <c r="O183" s="194" t="n">
        <v>2</v>
      </c>
      <c r="P183" s="192" t="n">
        <v>1</v>
      </c>
      <c r="Q183" s="192" t="n">
        <v>0</v>
      </c>
      <c r="R183" s="199"/>
      <c r="S183" s="198"/>
      <c r="T183" s="198"/>
      <c r="U183" s="193"/>
      <c r="V183" s="160"/>
      <c r="W183" s="160"/>
      <c r="X183" s="199" t="n">
        <v>0</v>
      </c>
      <c r="Y183" s="198" t="n">
        <v>3</v>
      </c>
      <c r="Z183" s="198" t="n">
        <v>0</v>
      </c>
      <c r="AA183" s="240"/>
      <c r="AB183" s="241"/>
      <c r="AC183" s="241"/>
      <c r="AD183" s="240"/>
      <c r="AE183" s="241"/>
      <c r="AF183" s="241"/>
      <c r="AG183" s="240"/>
      <c r="AH183" s="241"/>
      <c r="AI183" s="241"/>
      <c r="AJ183" s="240"/>
      <c r="AK183" s="241"/>
      <c r="AL183" s="241"/>
      <c r="AM183" s="240"/>
      <c r="AN183" s="241"/>
      <c r="AO183" s="241"/>
      <c r="AP183" s="240"/>
      <c r="AQ183" s="241"/>
      <c r="AR183" s="241"/>
      <c r="AS183" s="240"/>
      <c r="AT183" s="241"/>
      <c r="AU183" s="241"/>
      <c r="AV183" s="240"/>
      <c r="AW183" s="241"/>
      <c r="AX183" s="241"/>
      <c r="AY183" s="155" t="n">
        <f aca="false">C183+F183+I183+L183+O183+R183+U183+X183+AA183+AD183+AG183+AJ183+AM183+AP183+AS183+AV183</f>
        <v>6</v>
      </c>
      <c r="AZ183" s="155" t="n">
        <f aca="false">AW183+AT183+AQ183+AN183+AK183+AH183+AE183+AB183+Y183+V183+S183+P183+M183+J183+G183+D183</f>
        <v>9</v>
      </c>
      <c r="BA183" s="156" t="n">
        <f aca="false">AX183+AU183+AR183+AO183+AL183+AI183+AF183+AC183+Z183+W183+T183+Q183+N183+K183+H183+E183</f>
        <v>0</v>
      </c>
      <c r="BB183" s="157"/>
      <c r="BC183" s="134" t="str">
        <f aca="false">B183</f>
        <v>Arkādijs Timčenko</v>
      </c>
    </row>
    <row r="184" customFormat="false" ht="15.75" hidden="false" customHeight="true" outlineLevel="0" collapsed="false">
      <c r="A184" s="183" t="str">
        <f aca="false">Rezultati!A187</f>
        <v>Bowling Sharks</v>
      </c>
      <c r="B184" s="183" t="str">
        <f aca="false">Rezultati!B187</f>
        <v>Nikolajs Tkačenko</v>
      </c>
      <c r="C184" s="197" t="n">
        <v>3</v>
      </c>
      <c r="D184" s="198" t="n">
        <v>0</v>
      </c>
      <c r="E184" s="198" t="n">
        <v>0</v>
      </c>
      <c r="F184" s="194"/>
      <c r="G184" s="192"/>
      <c r="H184" s="192"/>
      <c r="I184" s="194"/>
      <c r="J184" s="192"/>
      <c r="K184" s="192"/>
      <c r="L184" s="199"/>
      <c r="M184" s="198"/>
      <c r="N184" s="198"/>
      <c r="O184" s="194" t="n">
        <v>2</v>
      </c>
      <c r="P184" s="192" t="n">
        <v>1</v>
      </c>
      <c r="Q184" s="192" t="n">
        <v>0</v>
      </c>
      <c r="R184" s="199" t="n">
        <v>0</v>
      </c>
      <c r="S184" s="198" t="n">
        <v>3</v>
      </c>
      <c r="T184" s="198" t="n">
        <v>0</v>
      </c>
      <c r="U184" s="193"/>
      <c r="V184" s="160"/>
      <c r="W184" s="160"/>
      <c r="X184" s="199"/>
      <c r="Y184" s="198"/>
      <c r="Z184" s="198"/>
      <c r="AA184" s="240"/>
      <c r="AB184" s="241"/>
      <c r="AC184" s="241"/>
      <c r="AD184" s="240"/>
      <c r="AE184" s="241"/>
      <c r="AF184" s="241"/>
      <c r="AG184" s="240"/>
      <c r="AH184" s="241"/>
      <c r="AI184" s="241"/>
      <c r="AJ184" s="240"/>
      <c r="AK184" s="241"/>
      <c r="AL184" s="241"/>
      <c r="AM184" s="240"/>
      <c r="AN184" s="241"/>
      <c r="AO184" s="241"/>
      <c r="AP184" s="240"/>
      <c r="AQ184" s="241"/>
      <c r="AR184" s="241"/>
      <c r="AS184" s="240"/>
      <c r="AT184" s="241"/>
      <c r="AU184" s="241"/>
      <c r="AV184" s="240"/>
      <c r="AW184" s="241"/>
      <c r="AX184" s="241"/>
      <c r="AY184" s="155" t="n">
        <f aca="false">C184+F184+I184+L184+O184+R184+U184+X184+AA184+AD184+AG184+AJ184+AM184+AP184+AS184+AV184</f>
        <v>5</v>
      </c>
      <c r="AZ184" s="155" t="n">
        <f aca="false">AW184+AT184+AQ184+AN184+AK184+AH184+AE184+AB184+Y184+V184+S184+P184+M184+J184+G184+D184</f>
        <v>4</v>
      </c>
      <c r="BA184" s="156" t="n">
        <f aca="false">AX184+AU184+AR184+AO184+AL184+AI184+AF184+AC184+Z184+W184+T184+Q184+N184+K184+H184+E184</f>
        <v>0</v>
      </c>
      <c r="BB184" s="157"/>
      <c r="BC184" s="134" t="str">
        <f aca="false">B184</f>
        <v>Nikolajs Tkačenko</v>
      </c>
    </row>
    <row r="185" customFormat="false" ht="15.75" hidden="false" customHeight="true" outlineLevel="0" collapsed="false">
      <c r="A185" s="183" t="str">
        <f aca="false">Rezultati!A188</f>
        <v>Bowling Sharks</v>
      </c>
      <c r="B185" s="183" t="n">
        <f aca="false">Rezultati!B188</f>
        <v>0</v>
      </c>
      <c r="C185" s="204"/>
      <c r="D185" s="180"/>
      <c r="E185" s="180"/>
      <c r="F185" s="205"/>
      <c r="G185" s="206"/>
      <c r="H185" s="206"/>
      <c r="I185" s="205"/>
      <c r="J185" s="206"/>
      <c r="K185" s="206"/>
      <c r="L185" s="205"/>
      <c r="M185" s="206"/>
      <c r="N185" s="206"/>
      <c r="O185" s="205"/>
      <c r="P185" s="206"/>
      <c r="Q185" s="206"/>
      <c r="R185" s="205"/>
      <c r="S185" s="206"/>
      <c r="T185" s="206"/>
      <c r="U185" s="215"/>
      <c r="V185" s="216"/>
      <c r="W185" s="216"/>
      <c r="X185" s="205"/>
      <c r="Y185" s="206"/>
      <c r="Z185" s="206"/>
      <c r="AA185" s="242"/>
      <c r="AB185" s="243"/>
      <c r="AC185" s="243"/>
      <c r="AD185" s="242"/>
      <c r="AE185" s="243"/>
      <c r="AF185" s="243"/>
      <c r="AG185" s="242"/>
      <c r="AH185" s="243"/>
      <c r="AI185" s="243"/>
      <c r="AJ185" s="242"/>
      <c r="AK185" s="243"/>
      <c r="AL185" s="243"/>
      <c r="AM185" s="242"/>
      <c r="AN185" s="243"/>
      <c r="AO185" s="243"/>
      <c r="AP185" s="242"/>
      <c r="AQ185" s="243"/>
      <c r="AR185" s="243"/>
      <c r="AS185" s="242"/>
      <c r="AT185" s="243"/>
      <c r="AU185" s="243"/>
      <c r="AV185" s="242"/>
      <c r="AW185" s="243"/>
      <c r="AX185" s="243"/>
      <c r="AY185" s="155" t="n">
        <f aca="false">C185+F185+I185+L185+O185+R185+U185+X185+AA185+AD185+AG185+AJ185+AM185+AP185+AS185+AV185</f>
        <v>0</v>
      </c>
      <c r="AZ185" s="155" t="n">
        <f aca="false">AW185+AT185+AQ185+AN185+AK185+AH185+AE185+AB185+Y185+V185+S185+P185+M185+J185+G185+D185</f>
        <v>0</v>
      </c>
      <c r="BA185" s="156" t="n">
        <f aca="false">AX185+AU185+AR185+AO185+AL185+AI185+AF185+AC185+Z185+W185+T185+Q185+N185+K185+H185+E185</f>
        <v>0</v>
      </c>
      <c r="BB185" s="157"/>
      <c r="BC185" s="134" t="n">
        <f aca="false">B185</f>
        <v>0</v>
      </c>
    </row>
    <row r="186" customFormat="false" ht="15.75" hidden="false" customHeight="true" outlineLevel="0" collapsed="false">
      <c r="A186" s="183" t="str">
        <f aca="false">Rezultati!A189</f>
        <v>Pandora</v>
      </c>
      <c r="B186" s="183" t="n">
        <f aca="false">Rezultati!B189</f>
        <v>0</v>
      </c>
      <c r="C186" s="184"/>
      <c r="D186" s="185"/>
      <c r="E186" s="185"/>
      <c r="F186" s="194"/>
      <c r="G186" s="192"/>
      <c r="H186" s="192"/>
      <c r="I186" s="194"/>
      <c r="J186" s="192"/>
      <c r="K186" s="192"/>
      <c r="L186" s="194"/>
      <c r="M186" s="192"/>
      <c r="N186" s="192"/>
      <c r="O186" s="194"/>
      <c r="P186" s="192"/>
      <c r="Q186" s="192"/>
      <c r="R186" s="187"/>
      <c r="S186" s="185"/>
      <c r="T186" s="185"/>
      <c r="U186" s="194"/>
      <c r="V186" s="192"/>
      <c r="W186" s="192"/>
      <c r="X186" s="193"/>
      <c r="Y186" s="160"/>
      <c r="Z186" s="160"/>
      <c r="AA186" s="236"/>
      <c r="AB186" s="237"/>
      <c r="AC186" s="237"/>
      <c r="AD186" s="236"/>
      <c r="AE186" s="237"/>
      <c r="AF186" s="237"/>
      <c r="AG186" s="236"/>
      <c r="AH186" s="237"/>
      <c r="AI186" s="237"/>
      <c r="AJ186" s="236"/>
      <c r="AK186" s="237"/>
      <c r="AL186" s="237"/>
      <c r="AM186" s="236"/>
      <c r="AN186" s="237"/>
      <c r="AO186" s="237"/>
      <c r="AP186" s="236"/>
      <c r="AQ186" s="237"/>
      <c r="AR186" s="237"/>
      <c r="AS186" s="236"/>
      <c r="AT186" s="237"/>
      <c r="AU186" s="237"/>
      <c r="AV186" s="236"/>
      <c r="AW186" s="237"/>
      <c r="AX186" s="237"/>
      <c r="AY186" s="155" t="n">
        <f aca="false">C186+F186+I186+L186+O186+R186+U186+X186+AA186+AD186+AG186+AJ186+AM186+AP186+AS186+AV186</f>
        <v>0</v>
      </c>
      <c r="AZ186" s="155" t="n">
        <f aca="false">AW186+AT186+AQ186+AN186+AK186+AH186+AE186+AB186+Y186+V186+S186+P186+M186+J186+G186+D186</f>
        <v>0</v>
      </c>
      <c r="BA186" s="156" t="n">
        <f aca="false">AX186+AU186+AR186+AO186+AL186+AI186+AF186+AC186+Z186+W186+T186+Q186+N186+K186+H186+E186</f>
        <v>0</v>
      </c>
      <c r="BB186" s="157" t="str">
        <f aca="false">X130</f>
        <v>Pandora</v>
      </c>
      <c r="BC186" s="134" t="n">
        <f aca="false">B186</f>
        <v>0</v>
      </c>
    </row>
    <row r="187" customFormat="false" ht="15.75" hidden="false" customHeight="true" outlineLevel="0" collapsed="false">
      <c r="A187" s="183" t="str">
        <f aca="false">Rezultati!A190</f>
        <v>Pandora</v>
      </c>
      <c r="B187" s="183" t="str">
        <f aca="false">Rezultati!B190</f>
        <v>Aleksandrs Tjulins</v>
      </c>
      <c r="C187" s="191" t="n">
        <v>3</v>
      </c>
      <c r="D187" s="192" t="n">
        <v>0</v>
      </c>
      <c r="E187" s="192" t="n">
        <v>0</v>
      </c>
      <c r="F187" s="194" t="n">
        <v>3</v>
      </c>
      <c r="G187" s="192" t="n">
        <v>0</v>
      </c>
      <c r="H187" s="192" t="n">
        <v>0</v>
      </c>
      <c r="I187" s="194" t="n">
        <v>3</v>
      </c>
      <c r="J187" s="192" t="n">
        <v>0</v>
      </c>
      <c r="K187" s="192" t="n">
        <v>0</v>
      </c>
      <c r="L187" s="194" t="n">
        <v>2</v>
      </c>
      <c r="M187" s="192" t="n">
        <v>1</v>
      </c>
      <c r="N187" s="192" t="n">
        <v>0</v>
      </c>
      <c r="O187" s="194" t="n">
        <v>2</v>
      </c>
      <c r="P187" s="192" t="n">
        <v>1</v>
      </c>
      <c r="Q187" s="192" t="n">
        <v>0</v>
      </c>
      <c r="R187" s="194" t="n">
        <v>3</v>
      </c>
      <c r="S187" s="192" t="n">
        <v>0</v>
      </c>
      <c r="T187" s="192" t="n">
        <v>0</v>
      </c>
      <c r="U187" s="194" t="n">
        <v>3</v>
      </c>
      <c r="V187" s="192" t="n">
        <v>0</v>
      </c>
      <c r="W187" s="192" t="n">
        <v>0</v>
      </c>
      <c r="X187" s="193"/>
      <c r="Y187" s="160"/>
      <c r="Z187" s="160"/>
      <c r="AA187" s="238"/>
      <c r="AB187" s="239"/>
      <c r="AC187" s="239"/>
      <c r="AD187" s="238"/>
      <c r="AE187" s="239"/>
      <c r="AF187" s="239"/>
      <c r="AG187" s="238"/>
      <c r="AH187" s="239"/>
      <c r="AI187" s="239"/>
      <c r="AJ187" s="238"/>
      <c r="AK187" s="239"/>
      <c r="AL187" s="239"/>
      <c r="AM187" s="238"/>
      <c r="AN187" s="239"/>
      <c r="AO187" s="239"/>
      <c r="AP187" s="238"/>
      <c r="AQ187" s="239"/>
      <c r="AR187" s="239"/>
      <c r="AS187" s="238"/>
      <c r="AT187" s="239"/>
      <c r="AU187" s="239"/>
      <c r="AV187" s="238"/>
      <c r="AW187" s="239"/>
      <c r="AX187" s="239"/>
      <c r="AY187" s="155" t="n">
        <f aca="false">C187+F187+I187+L187+O187+R187+U187+X187+AA187+AD187+AG187+AJ187+AM187+AP187+AS187+AV187</f>
        <v>19</v>
      </c>
      <c r="AZ187" s="155" t="n">
        <f aca="false">AW187+AT187+AQ187+AN187+AK187+AH187+AE187+AB187+Y187+V187+S187+P187+M187+J187+G187+D187</f>
        <v>2</v>
      </c>
      <c r="BA187" s="156" t="n">
        <f aca="false">AX187+AU187+AR187+AO187+AL187+AI187+AF187+AC187+Z187+W187+T187+Q187+N187+K187+H187+E187</f>
        <v>0</v>
      </c>
      <c r="BB187" s="157"/>
      <c r="BC187" s="134" t="str">
        <f aca="false">B187</f>
        <v>Aleksandrs Tjulins</v>
      </c>
    </row>
    <row r="188" customFormat="false" ht="15.75" hidden="false" customHeight="true" outlineLevel="0" collapsed="false">
      <c r="A188" s="183" t="str">
        <f aca="false">Rezultati!A191</f>
        <v>Pandora</v>
      </c>
      <c r="B188" s="183" t="n">
        <f aca="false">Rezultati!B191</f>
        <v>0</v>
      </c>
      <c r="C188" s="191"/>
      <c r="D188" s="192"/>
      <c r="E188" s="192"/>
      <c r="F188" s="194"/>
      <c r="G188" s="192"/>
      <c r="H188" s="192"/>
      <c r="I188" s="194"/>
      <c r="J188" s="192"/>
      <c r="K188" s="192"/>
      <c r="L188" s="194"/>
      <c r="M188" s="192"/>
      <c r="N188" s="192"/>
      <c r="O188" s="194"/>
      <c r="P188" s="192"/>
      <c r="Q188" s="192"/>
      <c r="R188" s="194"/>
      <c r="S188" s="192"/>
      <c r="T188" s="192"/>
      <c r="U188" s="194"/>
      <c r="V188" s="192"/>
      <c r="W188" s="192"/>
      <c r="X188" s="193"/>
      <c r="Y188" s="160"/>
      <c r="Z188" s="160"/>
      <c r="AA188" s="240"/>
      <c r="AB188" s="241"/>
      <c r="AC188" s="241"/>
      <c r="AD188" s="240"/>
      <c r="AE188" s="241"/>
      <c r="AF188" s="241"/>
      <c r="AG188" s="240"/>
      <c r="AH188" s="241"/>
      <c r="AI188" s="241"/>
      <c r="AJ188" s="240"/>
      <c r="AK188" s="241"/>
      <c r="AL188" s="241"/>
      <c r="AM188" s="240"/>
      <c r="AN188" s="241"/>
      <c r="AO188" s="241"/>
      <c r="AP188" s="240"/>
      <c r="AQ188" s="241"/>
      <c r="AR188" s="241"/>
      <c r="AS188" s="240"/>
      <c r="AT188" s="241"/>
      <c r="AU188" s="241"/>
      <c r="AV188" s="240"/>
      <c r="AW188" s="241"/>
      <c r="AX188" s="241"/>
      <c r="AY188" s="155" t="n">
        <f aca="false">C188+F188+I188+L188+O188+R188+U188+X188+AA188+AD188+AG188+AJ188+AM188+AP188+AS188+AV188</f>
        <v>0</v>
      </c>
      <c r="AZ188" s="155" t="n">
        <f aca="false">AW188+AT188+AQ188+AN188+AK188+AH188+AE188+AB188+Y188+V188+S188+P188+M188+J188+G188+D188</f>
        <v>0</v>
      </c>
      <c r="BA188" s="156" t="n">
        <f aca="false">AX188+AU188+AR188+AO188+AL188+AI188+AF188+AC188+Z188+W188+T188+Q188+N188+K188+H188+E188</f>
        <v>0</v>
      </c>
      <c r="BB188" s="157"/>
      <c r="BC188" s="134" t="n">
        <f aca="false">B188</f>
        <v>0</v>
      </c>
    </row>
    <row r="189" customFormat="false" ht="15.75" hidden="false" customHeight="true" outlineLevel="0" collapsed="false">
      <c r="A189" s="183" t="str">
        <f aca="false">Rezultati!A192</f>
        <v>Pandora</v>
      </c>
      <c r="B189" s="183" t="str">
        <f aca="false">Rezultati!B192</f>
        <v>Sergejs Ļeonovs</v>
      </c>
      <c r="C189" s="191" t="n">
        <v>3</v>
      </c>
      <c r="D189" s="192" t="n">
        <v>0</v>
      </c>
      <c r="E189" s="192" t="n">
        <v>0</v>
      </c>
      <c r="F189" s="194"/>
      <c r="G189" s="192"/>
      <c r="H189" s="192"/>
      <c r="I189" s="194"/>
      <c r="J189" s="192"/>
      <c r="K189" s="192"/>
      <c r="L189" s="194"/>
      <c r="M189" s="192"/>
      <c r="N189" s="192"/>
      <c r="O189" s="194"/>
      <c r="P189" s="192"/>
      <c r="Q189" s="192"/>
      <c r="R189" s="194"/>
      <c r="S189" s="192"/>
      <c r="T189" s="192"/>
      <c r="U189" s="194"/>
      <c r="V189" s="192"/>
      <c r="W189" s="192"/>
      <c r="X189" s="193"/>
      <c r="Y189" s="160"/>
      <c r="Z189" s="160"/>
      <c r="AA189" s="240"/>
      <c r="AB189" s="241"/>
      <c r="AC189" s="241"/>
      <c r="AD189" s="240"/>
      <c r="AE189" s="241"/>
      <c r="AF189" s="241"/>
      <c r="AG189" s="240"/>
      <c r="AH189" s="241"/>
      <c r="AI189" s="241"/>
      <c r="AJ189" s="240"/>
      <c r="AK189" s="241"/>
      <c r="AL189" s="241"/>
      <c r="AM189" s="240"/>
      <c r="AN189" s="241"/>
      <c r="AO189" s="241"/>
      <c r="AP189" s="240"/>
      <c r="AQ189" s="241"/>
      <c r="AR189" s="241"/>
      <c r="AS189" s="240"/>
      <c r="AT189" s="241"/>
      <c r="AU189" s="241"/>
      <c r="AV189" s="240"/>
      <c r="AW189" s="241"/>
      <c r="AX189" s="241"/>
      <c r="AY189" s="155" t="n">
        <f aca="false">C189+F189+I189+L189+O189+R189+U189+X189+AA189+AD189+AG189+AJ189+AM189+AP189+AS189+AV189</f>
        <v>3</v>
      </c>
      <c r="AZ189" s="155" t="n">
        <f aca="false">AW189+AT189+AQ189+AN189+AK189+AH189+AE189+AB189+Y189+V189+S189+P189+M189+J189+G189+D189</f>
        <v>0</v>
      </c>
      <c r="BA189" s="156" t="n">
        <f aca="false">AX189+AU189+AR189+AO189+AL189+AI189+AF189+AC189+Z189+W189+T189+Q189+N189+K189+H189+E189</f>
        <v>0</v>
      </c>
      <c r="BB189" s="157"/>
      <c r="BC189" s="134" t="str">
        <f aca="false">B189</f>
        <v>Sergejs Ļeonovs</v>
      </c>
    </row>
    <row r="190" customFormat="false" ht="15.75" hidden="false" customHeight="true" outlineLevel="0" collapsed="false">
      <c r="A190" s="183" t="str">
        <f aca="false">Rezultati!A193</f>
        <v>Pandora</v>
      </c>
      <c r="B190" s="183" t="str">
        <f aca="false">Rezultati!B193</f>
        <v>Vladimirs Nahodkins</v>
      </c>
      <c r="C190" s="197" t="n">
        <v>1</v>
      </c>
      <c r="D190" s="198" t="n">
        <v>2</v>
      </c>
      <c r="E190" s="198" t="n">
        <v>0</v>
      </c>
      <c r="F190" s="194" t="n">
        <v>2</v>
      </c>
      <c r="G190" s="192" t="n">
        <v>1</v>
      </c>
      <c r="H190" s="192" t="n">
        <v>0</v>
      </c>
      <c r="I190" s="194" t="n">
        <v>1</v>
      </c>
      <c r="J190" s="192" t="n">
        <v>2</v>
      </c>
      <c r="K190" s="192" t="n">
        <v>0</v>
      </c>
      <c r="L190" s="194" t="n">
        <v>3</v>
      </c>
      <c r="M190" s="192" t="n">
        <v>0</v>
      </c>
      <c r="N190" s="192" t="n">
        <v>0</v>
      </c>
      <c r="O190" s="194"/>
      <c r="P190" s="192"/>
      <c r="Q190" s="192"/>
      <c r="R190" s="194" t="n">
        <v>1</v>
      </c>
      <c r="S190" s="192" t="n">
        <v>2</v>
      </c>
      <c r="T190" s="192" t="n">
        <v>0</v>
      </c>
      <c r="U190" s="194" t="n">
        <v>3</v>
      </c>
      <c r="V190" s="192" t="n">
        <v>0</v>
      </c>
      <c r="W190" s="192" t="n">
        <v>0</v>
      </c>
      <c r="X190" s="193"/>
      <c r="Y190" s="160"/>
      <c r="Z190" s="160"/>
      <c r="AA190" s="240"/>
      <c r="AB190" s="241"/>
      <c r="AC190" s="241"/>
      <c r="AD190" s="240"/>
      <c r="AE190" s="241"/>
      <c r="AF190" s="241"/>
      <c r="AG190" s="240"/>
      <c r="AH190" s="241"/>
      <c r="AI190" s="241"/>
      <c r="AJ190" s="240"/>
      <c r="AK190" s="241"/>
      <c r="AL190" s="241"/>
      <c r="AM190" s="240"/>
      <c r="AN190" s="241"/>
      <c r="AO190" s="241"/>
      <c r="AP190" s="240"/>
      <c r="AQ190" s="241"/>
      <c r="AR190" s="241"/>
      <c r="AS190" s="240"/>
      <c r="AT190" s="241"/>
      <c r="AU190" s="241"/>
      <c r="AV190" s="240"/>
      <c r="AW190" s="241"/>
      <c r="AX190" s="241"/>
      <c r="AY190" s="155" t="n">
        <f aca="false">C190+F190+I190+L190+O190+R190+U190+X190+AA190+AD190+AG190+AJ190+AM190+AP190+AS190+AV190</f>
        <v>11</v>
      </c>
      <c r="AZ190" s="155" t="n">
        <f aca="false">AW190+AT190+AQ190+AN190+AK190+AH190+AE190+AB190+Y190+V190+S190+P190+M190+J190+G190+D190</f>
        <v>7</v>
      </c>
      <c r="BA190" s="156" t="n">
        <f aca="false">AX190+AU190+AR190+AO190+AL190+AI190+AF190+AC190+Z190+W190+T190+Q190+N190+K190+H190+E190</f>
        <v>0</v>
      </c>
      <c r="BB190" s="157"/>
      <c r="BC190" s="134" t="str">
        <f aca="false">B190</f>
        <v>Vladimirs Nahodkins</v>
      </c>
    </row>
    <row r="191" customFormat="false" ht="15.75" hidden="false" customHeight="true" outlineLevel="0" collapsed="false">
      <c r="A191" s="183" t="str">
        <f aca="false">Rezultati!A194</f>
        <v>Pandora</v>
      </c>
      <c r="B191" s="183" t="str">
        <f aca="false">Rezultati!B194</f>
        <v>Pēteris Cimdiņš</v>
      </c>
      <c r="C191" s="197"/>
      <c r="D191" s="198"/>
      <c r="E191" s="198"/>
      <c r="F191" s="194" t="n">
        <v>1</v>
      </c>
      <c r="G191" s="192" t="n">
        <v>2</v>
      </c>
      <c r="H191" s="192" t="n">
        <v>0</v>
      </c>
      <c r="I191" s="194" t="n">
        <v>3</v>
      </c>
      <c r="J191" s="192" t="n">
        <v>0</v>
      </c>
      <c r="K191" s="192" t="n">
        <v>0</v>
      </c>
      <c r="L191" s="194" t="n">
        <v>2</v>
      </c>
      <c r="M191" s="192" t="n">
        <v>1</v>
      </c>
      <c r="N191" s="192" t="n">
        <v>0</v>
      </c>
      <c r="O191" s="194" t="n">
        <v>3</v>
      </c>
      <c r="P191" s="192" t="n">
        <v>0</v>
      </c>
      <c r="Q191" s="192" t="n">
        <v>0</v>
      </c>
      <c r="R191" s="194"/>
      <c r="S191" s="192"/>
      <c r="T191" s="192"/>
      <c r="U191" s="194" t="n">
        <v>3</v>
      </c>
      <c r="V191" s="192" t="n">
        <v>0</v>
      </c>
      <c r="W191" s="192" t="n">
        <v>0</v>
      </c>
      <c r="X191" s="193"/>
      <c r="Y191" s="160"/>
      <c r="Z191" s="160"/>
      <c r="AA191" s="240"/>
      <c r="AB191" s="241"/>
      <c r="AC191" s="241"/>
      <c r="AD191" s="240"/>
      <c r="AE191" s="241"/>
      <c r="AF191" s="241"/>
      <c r="AG191" s="240"/>
      <c r="AH191" s="241"/>
      <c r="AI191" s="241"/>
      <c r="AJ191" s="240"/>
      <c r="AK191" s="241"/>
      <c r="AL191" s="241"/>
      <c r="AM191" s="240"/>
      <c r="AN191" s="241"/>
      <c r="AO191" s="241"/>
      <c r="AP191" s="240"/>
      <c r="AQ191" s="241"/>
      <c r="AR191" s="241"/>
      <c r="AS191" s="240"/>
      <c r="AT191" s="241"/>
      <c r="AU191" s="241"/>
      <c r="AV191" s="240"/>
      <c r="AW191" s="241"/>
      <c r="AX191" s="241"/>
      <c r="AY191" s="155" t="n">
        <f aca="false">C191+F191+I191+L191+O191+R191+U191+X191+AA191+AD191+AG191+AJ191+AM191+AP191+AS191+AV191</f>
        <v>12</v>
      </c>
      <c r="AZ191" s="155" t="n">
        <f aca="false">AW191+AT191+AQ191+AN191+AK191+AH191+AE191+AB191+Y191+V191+S191+P191+M191+J191+G191+D191</f>
        <v>3</v>
      </c>
      <c r="BA191" s="156" t="n">
        <f aca="false">AX191+AU191+AR191+AO191+AL191+AI191+AF191+AC191+Z191+W191+T191+Q191+N191+K191+H191+E191</f>
        <v>0</v>
      </c>
      <c r="BB191" s="157"/>
      <c r="BC191" s="134" t="str">
        <f aca="false">B191</f>
        <v>Pēteris Cimdiņš</v>
      </c>
    </row>
    <row r="192" customFormat="false" ht="15.75" hidden="false" customHeight="true" outlineLevel="0" collapsed="false">
      <c r="A192" s="183" t="str">
        <f aca="false">Rezultati!A195</f>
        <v>Pandora</v>
      </c>
      <c r="B192" s="183" t="str">
        <f aca="false">Rezultati!B195</f>
        <v>Toms Burkovskis</v>
      </c>
      <c r="C192" s="204"/>
      <c r="D192" s="180"/>
      <c r="E192" s="180"/>
      <c r="F192" s="205"/>
      <c r="G192" s="206"/>
      <c r="H192" s="206"/>
      <c r="I192" s="205"/>
      <c r="J192" s="206"/>
      <c r="K192" s="206"/>
      <c r="L192" s="205"/>
      <c r="M192" s="206"/>
      <c r="N192" s="206"/>
      <c r="O192" s="205" t="n">
        <v>3</v>
      </c>
      <c r="P192" s="206" t="n">
        <v>0</v>
      </c>
      <c r="Q192" s="206" t="n">
        <v>0</v>
      </c>
      <c r="R192" s="205" t="n">
        <v>2</v>
      </c>
      <c r="S192" s="206" t="n">
        <v>1</v>
      </c>
      <c r="T192" s="206" t="n">
        <v>0</v>
      </c>
      <c r="U192" s="205"/>
      <c r="V192" s="206"/>
      <c r="W192" s="206"/>
      <c r="X192" s="215"/>
      <c r="Y192" s="216"/>
      <c r="Z192" s="216"/>
      <c r="AA192" s="242"/>
      <c r="AB192" s="243"/>
      <c r="AC192" s="243"/>
      <c r="AD192" s="242"/>
      <c r="AE192" s="243"/>
      <c r="AF192" s="243"/>
      <c r="AG192" s="242"/>
      <c r="AH192" s="243"/>
      <c r="AI192" s="243"/>
      <c r="AJ192" s="242"/>
      <c r="AK192" s="243"/>
      <c r="AL192" s="243"/>
      <c r="AM192" s="242"/>
      <c r="AN192" s="243"/>
      <c r="AO192" s="243"/>
      <c r="AP192" s="242"/>
      <c r="AQ192" s="243"/>
      <c r="AR192" s="243"/>
      <c r="AS192" s="242"/>
      <c r="AT192" s="243"/>
      <c r="AU192" s="243"/>
      <c r="AV192" s="242"/>
      <c r="AW192" s="243"/>
      <c r="AX192" s="243"/>
      <c r="AY192" s="155" t="n">
        <f aca="false">C192+F192+I192+L192+O192+R192+U192+X192+AA192+AD192+AG192+AJ192+AM192+AP192+AS192+AV192</f>
        <v>5</v>
      </c>
      <c r="AZ192" s="155" t="n">
        <f aca="false">AW192+AT192+AQ192+AN192+AK192+AH192+AE192+AB192+Y192+V192+S192+P192+M192+J192+G192+D192</f>
        <v>1</v>
      </c>
      <c r="BA192" s="156" t="n">
        <f aca="false">AX192+AU192+AR192+AO192+AL192+AI192+AF192+AC192+Z192+W192+T192+Q192+N192+K192+H192+E192</f>
        <v>0</v>
      </c>
      <c r="BB192" s="157"/>
      <c r="BC192" s="134" t="str">
        <f aca="false">B192</f>
        <v>Toms Burkovskis</v>
      </c>
    </row>
    <row r="193" customFormat="false" ht="15.75" hidden="false" customHeight="true" outlineLevel="0" collapsed="false">
      <c r="A193" s="147" t="str">
        <f aca="false">Rezultati!A196</f>
        <v>Amberfish</v>
      </c>
      <c r="B193" s="147" t="str">
        <f aca="false">Rezultati!B196</f>
        <v>Svetlana Jemeļjanova</v>
      </c>
      <c r="C193" s="251"/>
      <c r="D193" s="252"/>
      <c r="E193" s="252"/>
      <c r="F193" s="251"/>
      <c r="G193" s="252"/>
      <c r="H193" s="252"/>
      <c r="I193" s="251"/>
      <c r="J193" s="252"/>
      <c r="K193" s="252"/>
      <c r="L193" s="251"/>
      <c r="M193" s="252"/>
      <c r="N193" s="252"/>
      <c r="O193" s="251"/>
      <c r="P193" s="252"/>
      <c r="Q193" s="252"/>
      <c r="R193" s="251"/>
      <c r="S193" s="252"/>
      <c r="T193" s="252"/>
      <c r="U193" s="251"/>
      <c r="V193" s="252"/>
      <c r="W193" s="252"/>
      <c r="X193" s="251"/>
      <c r="Y193" s="252"/>
      <c r="Z193" s="252"/>
      <c r="AA193" s="253"/>
      <c r="AB193" s="254"/>
      <c r="AC193" s="254"/>
      <c r="AD193" s="255"/>
      <c r="AE193" s="256"/>
      <c r="AF193" s="256"/>
      <c r="AG193" s="255"/>
      <c r="AH193" s="256"/>
      <c r="AI193" s="256"/>
      <c r="AJ193" s="255"/>
      <c r="AK193" s="256"/>
      <c r="AL193" s="256"/>
      <c r="AM193" s="255"/>
      <c r="AN193" s="256"/>
      <c r="AO193" s="256"/>
      <c r="AP193" s="255"/>
      <c r="AQ193" s="256"/>
      <c r="AR193" s="256"/>
      <c r="AS193" s="255"/>
      <c r="AT193" s="256"/>
      <c r="AU193" s="256"/>
      <c r="AV193" s="255"/>
      <c r="AW193" s="256"/>
      <c r="AX193" s="256"/>
      <c r="AY193" s="155" t="n">
        <f aca="false">C193+F193+I193+L193+O193+R193+U193+X193+AA193+AD193+AG193+AJ193+AM193+AP193+AS193+AV193</f>
        <v>0</v>
      </c>
      <c r="AZ193" s="155" t="n">
        <f aca="false">AW193+AT193+AQ193+AN193+AK193+AH193+AE193+AB193+Y193+V193+S193+P193+M193+J193+G193+D193</f>
        <v>0</v>
      </c>
      <c r="BA193" s="156" t="n">
        <f aca="false">AX193+AU193+AR193+AO193+AL193+AI193+AF193+AC193+Z193+W193+T193+Q193+N193+K193+H193+E193</f>
        <v>0</v>
      </c>
      <c r="BB193" s="157" t="str">
        <f aca="false">AA130</f>
        <v>Amberfish</v>
      </c>
      <c r="BC193" s="134" t="str">
        <f aca="false">B193</f>
        <v>Svetlana Jemeļjanova</v>
      </c>
    </row>
    <row r="194" customFormat="false" ht="15.75" hidden="false" customHeight="true" outlineLevel="0" collapsed="false">
      <c r="A194" s="147" t="str">
        <f aca="false">Rezultati!A197</f>
        <v>Amberfish</v>
      </c>
      <c r="B194" s="147" t="str">
        <f aca="false">Rezultati!B197</f>
        <v>Vladimirs Nahodkins</v>
      </c>
      <c r="C194" s="257"/>
      <c r="D194" s="258"/>
      <c r="E194" s="258"/>
      <c r="F194" s="257"/>
      <c r="G194" s="258"/>
      <c r="H194" s="258"/>
      <c r="I194" s="257"/>
      <c r="J194" s="258"/>
      <c r="K194" s="258"/>
      <c r="L194" s="257"/>
      <c r="M194" s="258"/>
      <c r="N194" s="258"/>
      <c r="O194" s="257"/>
      <c r="P194" s="258"/>
      <c r="Q194" s="258"/>
      <c r="R194" s="257"/>
      <c r="S194" s="258"/>
      <c r="T194" s="258"/>
      <c r="U194" s="257"/>
      <c r="V194" s="258"/>
      <c r="W194" s="258"/>
      <c r="X194" s="257"/>
      <c r="Y194" s="258"/>
      <c r="Z194" s="258"/>
      <c r="AA194" s="253"/>
      <c r="AB194" s="254"/>
      <c r="AC194" s="254"/>
      <c r="AD194" s="259"/>
      <c r="AE194" s="260"/>
      <c r="AF194" s="260"/>
      <c r="AG194" s="259"/>
      <c r="AH194" s="260"/>
      <c r="AI194" s="260"/>
      <c r="AJ194" s="259" t="n">
        <v>2</v>
      </c>
      <c r="AK194" s="260" t="n">
        <v>1</v>
      </c>
      <c r="AL194" s="260" t="n">
        <v>0</v>
      </c>
      <c r="AM194" s="259" t="n">
        <v>3</v>
      </c>
      <c r="AN194" s="260" t="n">
        <v>0</v>
      </c>
      <c r="AO194" s="260" t="n">
        <v>0</v>
      </c>
      <c r="AP194" s="259" t="n">
        <v>3</v>
      </c>
      <c r="AQ194" s="260" t="n">
        <v>0</v>
      </c>
      <c r="AR194" s="260" t="n">
        <v>0</v>
      </c>
      <c r="AS194" s="259" t="n">
        <v>3</v>
      </c>
      <c r="AT194" s="260" t="n">
        <v>0</v>
      </c>
      <c r="AU194" s="260" t="n">
        <v>0</v>
      </c>
      <c r="AV194" s="259" t="n">
        <v>2</v>
      </c>
      <c r="AW194" s="260" t="n">
        <v>1</v>
      </c>
      <c r="AX194" s="260" t="n">
        <v>0</v>
      </c>
      <c r="AY194" s="155" t="n">
        <f aca="false">C194+F194+I194+L194+O194+R194+U194+X194+AA194+AD194+AG194+AJ194+AM194+AP194+AS194+AV194</f>
        <v>13</v>
      </c>
      <c r="AZ194" s="155" t="n">
        <f aca="false">AW194+AT194+AQ194+AN194+AK194+AH194+AE194+AB194+Y194+V194+S194+P194+M194+J194+G194+D194</f>
        <v>2</v>
      </c>
      <c r="BA194" s="156" t="n">
        <f aca="false">AX194+AU194+AR194+AO194+AL194+AI194+AF194+AC194+Z194+W194+T194+Q194+N194+K194+H194+E194</f>
        <v>0</v>
      </c>
      <c r="BB194" s="157"/>
      <c r="BC194" s="134" t="str">
        <f aca="false">B194</f>
        <v>Vladimirs Nahodkins</v>
      </c>
    </row>
    <row r="195" customFormat="false" ht="15.75" hidden="false" customHeight="true" outlineLevel="0" collapsed="false">
      <c r="A195" s="147" t="str">
        <f aca="false">Rezultati!A198</f>
        <v>Amberfish</v>
      </c>
      <c r="B195" s="147" t="str">
        <f aca="false">Rezultati!B198</f>
        <v>Aleksejs Vladimirovs</v>
      </c>
      <c r="C195" s="257"/>
      <c r="D195" s="258"/>
      <c r="E195" s="258"/>
      <c r="F195" s="257"/>
      <c r="G195" s="258"/>
      <c r="H195" s="258"/>
      <c r="I195" s="257"/>
      <c r="J195" s="258"/>
      <c r="K195" s="258"/>
      <c r="L195" s="257"/>
      <c r="M195" s="258"/>
      <c r="N195" s="258"/>
      <c r="O195" s="257"/>
      <c r="P195" s="258"/>
      <c r="Q195" s="258"/>
      <c r="R195" s="257"/>
      <c r="S195" s="258"/>
      <c r="T195" s="258"/>
      <c r="U195" s="257"/>
      <c r="V195" s="258"/>
      <c r="W195" s="258"/>
      <c r="X195" s="257"/>
      <c r="Y195" s="258"/>
      <c r="Z195" s="258"/>
      <c r="AA195" s="253"/>
      <c r="AB195" s="254"/>
      <c r="AC195" s="254"/>
      <c r="AD195" s="261"/>
      <c r="AE195" s="262"/>
      <c r="AF195" s="262"/>
      <c r="AG195" s="261" t="n">
        <v>2</v>
      </c>
      <c r="AH195" s="262" t="n">
        <v>1</v>
      </c>
      <c r="AI195" s="262" t="n">
        <v>0</v>
      </c>
      <c r="AJ195" s="261" t="n">
        <v>1</v>
      </c>
      <c r="AK195" s="262" t="n">
        <v>2</v>
      </c>
      <c r="AL195" s="262" t="n">
        <v>0</v>
      </c>
      <c r="AM195" s="261"/>
      <c r="AN195" s="262"/>
      <c r="AO195" s="262"/>
      <c r="AP195" s="261" t="n">
        <v>2</v>
      </c>
      <c r="AQ195" s="262" t="n">
        <v>1</v>
      </c>
      <c r="AR195" s="262" t="n">
        <v>0</v>
      </c>
      <c r="AS195" s="261" t="n">
        <v>0</v>
      </c>
      <c r="AT195" s="262" t="n">
        <v>3</v>
      </c>
      <c r="AU195" s="262" t="n">
        <v>0</v>
      </c>
      <c r="AV195" s="261" t="n">
        <v>1</v>
      </c>
      <c r="AW195" s="262" t="n">
        <v>2</v>
      </c>
      <c r="AX195" s="262" t="n">
        <v>0</v>
      </c>
      <c r="AY195" s="155" t="n">
        <f aca="false">C195+F195+I195+L195+O195+R195+U195+X195+AA195+AD195+AG195+AJ195+AM195+AP195+AS195+AV195</f>
        <v>6</v>
      </c>
      <c r="AZ195" s="155" t="n">
        <f aca="false">AW195+AT195+AQ195+AN195+AK195+AH195+AE195+AB195+Y195+V195+S195+P195+M195+J195+G195+D195</f>
        <v>9</v>
      </c>
      <c r="BA195" s="156" t="n">
        <f aca="false">AX195+AU195+AR195+AO195+AL195+AI195+AF195+AC195+Z195+W195+T195+Q195+N195+K195+H195+E195</f>
        <v>0</v>
      </c>
      <c r="BB195" s="157"/>
      <c r="BC195" s="134" t="str">
        <f aca="false">B195</f>
        <v>Aleksejs Vladimirovs</v>
      </c>
    </row>
    <row r="196" customFormat="false" ht="15.75" hidden="false" customHeight="true" outlineLevel="0" collapsed="false">
      <c r="A196" s="147" t="str">
        <f aca="false">Rezultati!A199</f>
        <v>Amberfish</v>
      </c>
      <c r="B196" s="147" t="n">
        <f aca="false">Rezultati!B199</f>
        <v>0</v>
      </c>
      <c r="C196" s="257"/>
      <c r="D196" s="258"/>
      <c r="E196" s="258"/>
      <c r="F196" s="257"/>
      <c r="G196" s="258"/>
      <c r="H196" s="258"/>
      <c r="I196" s="257"/>
      <c r="J196" s="258"/>
      <c r="K196" s="258"/>
      <c r="L196" s="257"/>
      <c r="M196" s="258"/>
      <c r="N196" s="258"/>
      <c r="O196" s="257"/>
      <c r="P196" s="258"/>
      <c r="Q196" s="258"/>
      <c r="R196" s="257"/>
      <c r="S196" s="258"/>
      <c r="T196" s="258"/>
      <c r="U196" s="257"/>
      <c r="V196" s="258"/>
      <c r="W196" s="258"/>
      <c r="X196" s="257"/>
      <c r="Y196" s="258"/>
      <c r="Z196" s="258"/>
      <c r="AA196" s="253"/>
      <c r="AB196" s="254"/>
      <c r="AC196" s="254"/>
      <c r="AD196" s="261"/>
      <c r="AE196" s="262"/>
      <c r="AF196" s="262"/>
      <c r="AG196" s="261"/>
      <c r="AH196" s="262"/>
      <c r="AI196" s="262"/>
      <c r="AJ196" s="261"/>
      <c r="AK196" s="262"/>
      <c r="AL196" s="262"/>
      <c r="AM196" s="261"/>
      <c r="AN196" s="262"/>
      <c r="AO196" s="262"/>
      <c r="AP196" s="261"/>
      <c r="AQ196" s="262"/>
      <c r="AR196" s="262"/>
      <c r="AS196" s="261"/>
      <c r="AT196" s="262"/>
      <c r="AU196" s="262"/>
      <c r="AV196" s="261"/>
      <c r="AW196" s="262"/>
      <c r="AX196" s="262"/>
      <c r="AY196" s="155" t="n">
        <f aca="false">C196+F196+I196+L196+O196+R196+U196+X196+AA196+AD196+AG196+AJ196+AM196+AP196+AS196+AV196</f>
        <v>0</v>
      </c>
      <c r="AZ196" s="155" t="n">
        <f aca="false">AW196+AT196+AQ196+AN196+AK196+AH196+AE196+AB196+Y196+V196+S196+P196+M196+J196+G196+D196</f>
        <v>0</v>
      </c>
      <c r="BA196" s="156" t="n">
        <f aca="false">AX196+AU196+AR196+AO196+AL196+AI196+AF196+AC196+Z196+W196+T196+Q196+N196+K196+H196+E196</f>
        <v>0</v>
      </c>
      <c r="BB196" s="157"/>
      <c r="BC196" s="134" t="n">
        <f aca="false">B196</f>
        <v>0</v>
      </c>
    </row>
    <row r="197" customFormat="false" ht="15.75" hidden="false" customHeight="true" outlineLevel="0" collapsed="false">
      <c r="A197" s="147" t="str">
        <f aca="false">Rezultati!A200</f>
        <v>Amberfish</v>
      </c>
      <c r="B197" s="147" t="str">
        <f aca="false">Rezultati!B200</f>
        <v>Aleksandrs Tjulins</v>
      </c>
      <c r="C197" s="265"/>
      <c r="D197" s="266"/>
      <c r="E197" s="266"/>
      <c r="F197" s="265"/>
      <c r="G197" s="266"/>
      <c r="H197" s="266"/>
      <c r="I197" s="265"/>
      <c r="J197" s="266"/>
      <c r="K197" s="266"/>
      <c r="L197" s="265"/>
      <c r="M197" s="266"/>
      <c r="N197" s="266"/>
      <c r="O197" s="265"/>
      <c r="P197" s="266"/>
      <c r="Q197" s="266"/>
      <c r="R197" s="265"/>
      <c r="S197" s="266"/>
      <c r="T197" s="266"/>
      <c r="U197" s="265"/>
      <c r="V197" s="266"/>
      <c r="W197" s="266"/>
      <c r="X197" s="265"/>
      <c r="Y197" s="266"/>
      <c r="Z197" s="266"/>
      <c r="AA197" s="253"/>
      <c r="AB197" s="254"/>
      <c r="AC197" s="254"/>
      <c r="AD197" s="261"/>
      <c r="AE197" s="262"/>
      <c r="AF197" s="262"/>
      <c r="AG197" s="261" t="n">
        <v>3</v>
      </c>
      <c r="AH197" s="262" t="n">
        <v>0</v>
      </c>
      <c r="AI197" s="262" t="n">
        <v>0</v>
      </c>
      <c r="AJ197" s="261" t="n">
        <v>2</v>
      </c>
      <c r="AK197" s="262" t="n">
        <v>1</v>
      </c>
      <c r="AL197" s="262" t="n">
        <v>0</v>
      </c>
      <c r="AM197" s="261" t="n">
        <v>3</v>
      </c>
      <c r="AN197" s="262" t="n">
        <v>0</v>
      </c>
      <c r="AO197" s="262" t="n">
        <v>0</v>
      </c>
      <c r="AP197" s="261" t="n">
        <v>3</v>
      </c>
      <c r="AQ197" s="262" t="n">
        <v>0</v>
      </c>
      <c r="AR197" s="262" t="n">
        <v>0</v>
      </c>
      <c r="AS197" s="261" t="n">
        <v>3</v>
      </c>
      <c r="AT197" s="262" t="n">
        <v>0</v>
      </c>
      <c r="AU197" s="262" t="n">
        <v>0</v>
      </c>
      <c r="AV197" s="261" t="n">
        <v>3</v>
      </c>
      <c r="AW197" s="262" t="n">
        <v>0</v>
      </c>
      <c r="AX197" s="262" t="n">
        <v>0</v>
      </c>
      <c r="AY197" s="155" t="n">
        <f aca="false">C197+F197+I197+L197+O197+R197+U197+X197+AA197+AD197+AG197+AJ197+AM197+AP197+AS197+AV197</f>
        <v>17</v>
      </c>
      <c r="AZ197" s="155" t="n">
        <f aca="false">AW197+AT197+AQ197+AN197+AK197+AH197+AE197+AB197+Y197+V197+S197+P197+M197+J197+G197+D197</f>
        <v>1</v>
      </c>
      <c r="BA197" s="156" t="n">
        <f aca="false">AX197+AU197+AR197+AO197+AL197+AI197+AF197+AC197+Z197+W197+T197+Q197+N197+K197+H197+E197</f>
        <v>0</v>
      </c>
      <c r="BB197" s="157"/>
      <c r="BC197" s="134" t="str">
        <f aca="false">B197</f>
        <v>Aleksandrs Tjulins</v>
      </c>
    </row>
    <row r="198" customFormat="false" ht="15.75" hidden="false" customHeight="true" outlineLevel="0" collapsed="false">
      <c r="A198" s="147" t="str">
        <f aca="false">Rezultati!A201</f>
        <v>Amberfish</v>
      </c>
      <c r="B198" s="147" t="str">
        <f aca="false">Rezultati!B201</f>
        <v>Kirills Kaverzņevs</v>
      </c>
      <c r="C198" s="265"/>
      <c r="D198" s="266"/>
      <c r="E198" s="266"/>
      <c r="F198" s="265"/>
      <c r="G198" s="266"/>
      <c r="H198" s="266"/>
      <c r="I198" s="265"/>
      <c r="J198" s="266"/>
      <c r="K198" s="266"/>
      <c r="L198" s="265"/>
      <c r="M198" s="266"/>
      <c r="N198" s="266"/>
      <c r="O198" s="265"/>
      <c r="P198" s="266"/>
      <c r="Q198" s="266"/>
      <c r="R198" s="265"/>
      <c r="S198" s="266"/>
      <c r="T198" s="266"/>
      <c r="U198" s="265"/>
      <c r="V198" s="266"/>
      <c r="W198" s="266"/>
      <c r="X198" s="265"/>
      <c r="Y198" s="266"/>
      <c r="Z198" s="266"/>
      <c r="AA198" s="253"/>
      <c r="AB198" s="254"/>
      <c r="AC198" s="254"/>
      <c r="AD198" s="261"/>
      <c r="AE198" s="262"/>
      <c r="AF198" s="262"/>
      <c r="AG198" s="261"/>
      <c r="AH198" s="262"/>
      <c r="AI198" s="262"/>
      <c r="AJ198" s="261"/>
      <c r="AK198" s="262"/>
      <c r="AL198" s="262"/>
      <c r="AM198" s="261" t="n">
        <v>1</v>
      </c>
      <c r="AN198" s="262" t="n">
        <v>2</v>
      </c>
      <c r="AO198" s="262" t="n">
        <v>0</v>
      </c>
      <c r="AP198" s="261"/>
      <c r="AQ198" s="262"/>
      <c r="AR198" s="262"/>
      <c r="AS198" s="261"/>
      <c r="AT198" s="262"/>
      <c r="AU198" s="262"/>
      <c r="AV198" s="261"/>
      <c r="AW198" s="262"/>
      <c r="AX198" s="262"/>
      <c r="AY198" s="155" t="n">
        <f aca="false">C198+F198+I198+L198+O198+R198+U198+X198+AA198+AD198+AG198+AJ198+AM198+AP198+AS198+AV198</f>
        <v>1</v>
      </c>
      <c r="AZ198" s="155" t="n">
        <f aca="false">AW198+AT198+AQ198+AN198+AK198+AH198+AE198+AB198+Y198+V198+S198+P198+M198+J198+G198+D198</f>
        <v>2</v>
      </c>
      <c r="BA198" s="156" t="n">
        <f aca="false">AX198+AU198+AR198+AO198+AL198+AI198+AF198+AC198+Z198+W198+T198+Q198+N198+K198+H198+E198</f>
        <v>0</v>
      </c>
      <c r="BB198" s="157"/>
      <c r="BC198" s="134" t="str">
        <f aca="false">B198</f>
        <v>Kirills Kaverzņevs</v>
      </c>
    </row>
    <row r="199" customFormat="false" ht="15.75" hidden="false" customHeight="true" outlineLevel="0" collapsed="false">
      <c r="A199" s="147" t="str">
        <f aca="false">Rezultati!A202</f>
        <v>Amberfish</v>
      </c>
      <c r="B199" s="147" t="str">
        <f aca="false">Rezultati!B202</f>
        <v>Toms Burkovskis</v>
      </c>
      <c r="C199" s="181"/>
      <c r="D199" s="182"/>
      <c r="E199" s="182"/>
      <c r="F199" s="181"/>
      <c r="G199" s="182"/>
      <c r="H199" s="182"/>
      <c r="I199" s="181"/>
      <c r="J199" s="182"/>
      <c r="K199" s="182"/>
      <c r="L199" s="181"/>
      <c r="M199" s="182"/>
      <c r="N199" s="182"/>
      <c r="O199" s="181"/>
      <c r="P199" s="182"/>
      <c r="Q199" s="182"/>
      <c r="R199" s="181"/>
      <c r="S199" s="182"/>
      <c r="T199" s="182"/>
      <c r="U199" s="181"/>
      <c r="V199" s="182"/>
      <c r="W199" s="182"/>
      <c r="X199" s="181"/>
      <c r="Y199" s="182"/>
      <c r="Z199" s="182"/>
      <c r="AA199" s="267"/>
      <c r="AB199" s="268"/>
      <c r="AC199" s="268"/>
      <c r="AD199" s="269"/>
      <c r="AE199" s="270"/>
      <c r="AF199" s="270"/>
      <c r="AG199" s="269" t="n">
        <v>3</v>
      </c>
      <c r="AH199" s="270" t="n">
        <v>0</v>
      </c>
      <c r="AI199" s="270" t="n">
        <v>0</v>
      </c>
      <c r="AJ199" s="269"/>
      <c r="AK199" s="270"/>
      <c r="AL199" s="270"/>
      <c r="AM199" s="269"/>
      <c r="AN199" s="270"/>
      <c r="AO199" s="270"/>
      <c r="AP199" s="269"/>
      <c r="AQ199" s="270"/>
      <c r="AR199" s="270"/>
      <c r="AS199" s="269"/>
      <c r="AT199" s="270"/>
      <c r="AU199" s="270"/>
      <c r="AV199" s="269"/>
      <c r="AW199" s="270"/>
      <c r="AX199" s="270"/>
      <c r="AY199" s="155" t="n">
        <f aca="false">C199+F199+I199+L199+O199+R199+U199+X199+AA199+AD199+AG199+AJ199+AM199+AP199+AS199+AV199</f>
        <v>3</v>
      </c>
      <c r="AZ199" s="155" t="n">
        <f aca="false">AW199+AT199+AQ199+AN199+AK199+AH199+AE199+AB199+Y199+V199+S199+P199+M199+J199+G199+D199</f>
        <v>0</v>
      </c>
      <c r="BA199" s="156" t="n">
        <f aca="false">AX199+AU199+AR199+AO199+AL199+AI199+AF199+AC199+Z199+W199+T199+Q199+N199+K199+H199+E199</f>
        <v>0</v>
      </c>
      <c r="BB199" s="157"/>
      <c r="BC199" s="134" t="str">
        <f aca="false">B199</f>
        <v>Toms Burkovskis</v>
      </c>
    </row>
    <row r="200" customFormat="false" ht="15.75" hidden="false" customHeight="true" outlineLevel="0" collapsed="false">
      <c r="A200" s="147" t="str">
        <f aca="false">Rezultati!A203</f>
        <v>VissParBoulingu.lv</v>
      </c>
      <c r="B200" s="147" t="n">
        <f aca="false">Rezultati!B203</f>
        <v>0</v>
      </c>
      <c r="C200" s="251"/>
      <c r="D200" s="252"/>
      <c r="E200" s="252"/>
      <c r="F200" s="251"/>
      <c r="G200" s="252"/>
      <c r="H200" s="252"/>
      <c r="I200" s="251"/>
      <c r="J200" s="252"/>
      <c r="K200" s="252"/>
      <c r="L200" s="251"/>
      <c r="M200" s="252"/>
      <c r="N200" s="252"/>
      <c r="O200" s="251"/>
      <c r="P200" s="252"/>
      <c r="Q200" s="252"/>
      <c r="R200" s="251"/>
      <c r="S200" s="252"/>
      <c r="T200" s="252"/>
      <c r="U200" s="251"/>
      <c r="V200" s="252"/>
      <c r="W200" s="252"/>
      <c r="X200" s="251"/>
      <c r="Y200" s="252"/>
      <c r="Z200" s="252"/>
      <c r="AA200" s="255"/>
      <c r="AB200" s="256"/>
      <c r="AC200" s="256"/>
      <c r="AD200" s="253"/>
      <c r="AE200" s="254"/>
      <c r="AF200" s="254"/>
      <c r="AG200" s="255"/>
      <c r="AH200" s="256"/>
      <c r="AI200" s="256"/>
      <c r="AJ200" s="255"/>
      <c r="AK200" s="256"/>
      <c r="AL200" s="256"/>
      <c r="AM200" s="255"/>
      <c r="AN200" s="256"/>
      <c r="AO200" s="256"/>
      <c r="AP200" s="255"/>
      <c r="AQ200" s="256"/>
      <c r="AR200" s="256"/>
      <c r="AS200" s="255"/>
      <c r="AT200" s="256"/>
      <c r="AU200" s="256"/>
      <c r="AV200" s="255"/>
      <c r="AW200" s="256"/>
      <c r="AX200" s="256"/>
      <c r="AY200" s="155" t="n">
        <f aca="false">C200+F200+I200+L200+O200+R200+U200+X200+AA200+AD200+AG200+AJ200+AM200+AP200+AS200+AV200</f>
        <v>0</v>
      </c>
      <c r="AZ200" s="155" t="n">
        <f aca="false">AW200+AT200+AQ200+AN200+AK200+AH200+AE200+AB200+Y200+V200+S200+P200+M200+J200+G200+D200</f>
        <v>0</v>
      </c>
      <c r="BA200" s="156" t="n">
        <f aca="false">AX200+AU200+AR200+AO200+AL200+AI200+AF200+AC200+Z200+W200+T200+Q200+N200+K200+H200+E200</f>
        <v>0</v>
      </c>
      <c r="BB200" s="157" t="str">
        <f aca="false">AD130</f>
        <v>VissParBoulingu.lv</v>
      </c>
      <c r="BC200" s="134" t="n">
        <f aca="false">B200</f>
        <v>0</v>
      </c>
    </row>
    <row r="201" customFormat="false" ht="15.75" hidden="false" customHeight="true" outlineLevel="0" collapsed="false">
      <c r="A201" s="147" t="str">
        <f aca="false">Rezultati!A204</f>
        <v>VissParBoulingu.lv</v>
      </c>
      <c r="B201" s="147" t="str">
        <f aca="false">Rezultati!B204</f>
        <v>Dainis Mauriņš</v>
      </c>
      <c r="C201" s="257"/>
      <c r="D201" s="258"/>
      <c r="E201" s="258"/>
      <c r="F201" s="257"/>
      <c r="G201" s="258"/>
      <c r="H201" s="258"/>
      <c r="I201" s="257"/>
      <c r="J201" s="258"/>
      <c r="K201" s="258"/>
      <c r="L201" s="257"/>
      <c r="M201" s="258"/>
      <c r="N201" s="258"/>
      <c r="O201" s="257"/>
      <c r="P201" s="258"/>
      <c r="Q201" s="258"/>
      <c r="R201" s="257"/>
      <c r="S201" s="258"/>
      <c r="T201" s="258"/>
      <c r="U201" s="257"/>
      <c r="V201" s="258"/>
      <c r="W201" s="258"/>
      <c r="X201" s="257"/>
      <c r="Y201" s="258"/>
      <c r="Z201" s="258"/>
      <c r="AA201" s="259"/>
      <c r="AB201" s="260"/>
      <c r="AC201" s="260"/>
      <c r="AD201" s="253"/>
      <c r="AE201" s="254"/>
      <c r="AF201" s="254"/>
      <c r="AG201" s="259" t="n">
        <v>3</v>
      </c>
      <c r="AH201" s="260" t="n">
        <v>0</v>
      </c>
      <c r="AI201" s="260" t="n">
        <v>0</v>
      </c>
      <c r="AJ201" s="259"/>
      <c r="AK201" s="260"/>
      <c r="AL201" s="260"/>
      <c r="AM201" s="259"/>
      <c r="AN201" s="260"/>
      <c r="AO201" s="260"/>
      <c r="AP201" s="259" t="n">
        <v>3</v>
      </c>
      <c r="AQ201" s="260" t="n">
        <v>0</v>
      </c>
      <c r="AR201" s="260" t="n">
        <v>0</v>
      </c>
      <c r="AS201" s="259"/>
      <c r="AT201" s="260"/>
      <c r="AU201" s="260"/>
      <c r="AV201" s="259"/>
      <c r="AW201" s="260"/>
      <c r="AX201" s="260"/>
      <c r="AY201" s="155" t="n">
        <f aca="false">C201+F201+I201+L201+O201+R201+U201+X201+AA201+AD201+AG201+AJ201+AM201+AP201+AS201+AV201</f>
        <v>6</v>
      </c>
      <c r="AZ201" s="155" t="n">
        <f aca="false">AW201+AT201+AQ201+AN201+AK201+AH201+AE201+AB201+Y201+V201+S201+P201+M201+J201+G201+D201</f>
        <v>0</v>
      </c>
      <c r="BA201" s="156" t="n">
        <f aca="false">AX201+AU201+AR201+AO201+AL201+AI201+AF201+AC201+Z201+W201+T201+Q201+N201+K201+H201+E201</f>
        <v>0</v>
      </c>
      <c r="BB201" s="157"/>
      <c r="BC201" s="134" t="str">
        <f aca="false">B201</f>
        <v>Dainis Mauriņš</v>
      </c>
    </row>
    <row r="202" customFormat="false" ht="15.75" hidden="false" customHeight="true" outlineLevel="0" collapsed="false">
      <c r="A202" s="147" t="str">
        <f aca="false">Rezultati!A205</f>
        <v>VissParBoulingu.lv</v>
      </c>
      <c r="B202" s="147" t="n">
        <f aca="false">Rezultati!B205</f>
        <v>0</v>
      </c>
      <c r="C202" s="257"/>
      <c r="D202" s="258"/>
      <c r="E202" s="258"/>
      <c r="F202" s="257"/>
      <c r="G202" s="258"/>
      <c r="H202" s="258"/>
      <c r="I202" s="257"/>
      <c r="J202" s="258"/>
      <c r="K202" s="258"/>
      <c r="L202" s="257"/>
      <c r="M202" s="258"/>
      <c r="N202" s="258"/>
      <c r="O202" s="257"/>
      <c r="P202" s="258"/>
      <c r="Q202" s="258"/>
      <c r="R202" s="257"/>
      <c r="S202" s="258"/>
      <c r="T202" s="258"/>
      <c r="U202" s="257"/>
      <c r="V202" s="258"/>
      <c r="W202" s="258"/>
      <c r="X202" s="257"/>
      <c r="Y202" s="258"/>
      <c r="Z202" s="258"/>
      <c r="AA202" s="261"/>
      <c r="AB202" s="262"/>
      <c r="AC202" s="262"/>
      <c r="AD202" s="253"/>
      <c r="AE202" s="254"/>
      <c r="AF202" s="254"/>
      <c r="AG202" s="261"/>
      <c r="AH202" s="262"/>
      <c r="AI202" s="262"/>
      <c r="AJ202" s="261"/>
      <c r="AK202" s="262"/>
      <c r="AL202" s="262"/>
      <c r="AM202" s="261"/>
      <c r="AN202" s="262"/>
      <c r="AO202" s="262"/>
      <c r="AP202" s="261"/>
      <c r="AQ202" s="262"/>
      <c r="AR202" s="262"/>
      <c r="AS202" s="261"/>
      <c r="AT202" s="262"/>
      <c r="AU202" s="262"/>
      <c r="AV202" s="261"/>
      <c r="AW202" s="262"/>
      <c r="AX202" s="262"/>
      <c r="AY202" s="155" t="n">
        <f aca="false">C202+F202+I202+L202+O202+R202+U202+X202+AA202+AD202+AG202+AJ202+AM202+AP202+AS202+AV202</f>
        <v>0</v>
      </c>
      <c r="AZ202" s="155" t="n">
        <f aca="false">AW202+AT202+AQ202+AN202+AK202+AH202+AE202+AB202+Y202+V202+S202+P202+M202+J202+G202+D202</f>
        <v>0</v>
      </c>
      <c r="BA202" s="156" t="n">
        <f aca="false">AX202+AU202+AR202+AO202+AL202+AI202+AF202+AC202+Z202+W202+T202+Q202+N202+K202+H202+E202</f>
        <v>0</v>
      </c>
      <c r="BB202" s="157"/>
      <c r="BC202" s="134" t="n">
        <f aca="false">B202</f>
        <v>0</v>
      </c>
    </row>
    <row r="203" customFormat="false" ht="15.75" hidden="false" customHeight="true" outlineLevel="0" collapsed="false">
      <c r="A203" s="147" t="str">
        <f aca="false">Rezultati!A206</f>
        <v>VissParBoulingu.lv</v>
      </c>
      <c r="B203" s="147" t="str">
        <f aca="false">Rezultati!B206</f>
        <v>Nikolajs Ļevikins</v>
      </c>
      <c r="C203" s="257"/>
      <c r="D203" s="258"/>
      <c r="E203" s="258"/>
      <c r="F203" s="257"/>
      <c r="G203" s="258"/>
      <c r="H203" s="258"/>
      <c r="I203" s="257"/>
      <c r="J203" s="258"/>
      <c r="K203" s="258"/>
      <c r="L203" s="257"/>
      <c r="M203" s="258"/>
      <c r="N203" s="258"/>
      <c r="O203" s="257"/>
      <c r="P203" s="258"/>
      <c r="Q203" s="258"/>
      <c r="R203" s="257"/>
      <c r="S203" s="258"/>
      <c r="T203" s="258"/>
      <c r="U203" s="257"/>
      <c r="V203" s="258"/>
      <c r="W203" s="258"/>
      <c r="X203" s="257"/>
      <c r="Y203" s="258"/>
      <c r="Z203" s="258"/>
      <c r="AA203" s="261"/>
      <c r="AB203" s="262"/>
      <c r="AC203" s="262"/>
      <c r="AD203" s="253"/>
      <c r="AE203" s="254"/>
      <c r="AF203" s="254"/>
      <c r="AG203" s="261" t="n">
        <v>1</v>
      </c>
      <c r="AH203" s="262" t="n">
        <v>2</v>
      </c>
      <c r="AI203" s="262" t="n">
        <v>0</v>
      </c>
      <c r="AJ203" s="261" t="n">
        <v>3</v>
      </c>
      <c r="AK203" s="262" t="n">
        <v>0</v>
      </c>
      <c r="AL203" s="262" t="n">
        <v>0</v>
      </c>
      <c r="AM203" s="261" t="n">
        <v>2</v>
      </c>
      <c r="AN203" s="262" t="n">
        <v>1</v>
      </c>
      <c r="AO203" s="262" t="n">
        <v>0</v>
      </c>
      <c r="AP203" s="261" t="n">
        <v>3</v>
      </c>
      <c r="AQ203" s="262" t="n">
        <v>0</v>
      </c>
      <c r="AR203" s="262" t="n">
        <v>0</v>
      </c>
      <c r="AS203" s="261" t="n">
        <v>3</v>
      </c>
      <c r="AT203" s="262" t="n">
        <v>0</v>
      </c>
      <c r="AU203" s="262" t="n">
        <v>0</v>
      </c>
      <c r="AV203" s="261" t="n">
        <v>3</v>
      </c>
      <c r="AW203" s="262" t="n">
        <v>0</v>
      </c>
      <c r="AX203" s="262" t="n">
        <v>0</v>
      </c>
      <c r="AY203" s="155" t="n">
        <f aca="false">C203+F203+I203+L203+O203+R203+U203+X203+AA203+AD203+AG203+AJ203+AM203+AP203+AS203+AV203</f>
        <v>15</v>
      </c>
      <c r="AZ203" s="155" t="n">
        <f aca="false">AW203+AT203+AQ203+AN203+AK203+AH203+AE203+AB203+Y203+V203+S203+P203+M203+J203+G203+D203</f>
        <v>3</v>
      </c>
      <c r="BA203" s="156" t="n">
        <f aca="false">AX203+AU203+AR203+AO203+AL203+AI203+AF203+AC203+Z203+W203+T203+Q203+N203+K203+H203+E203</f>
        <v>0</v>
      </c>
      <c r="BB203" s="157"/>
      <c r="BC203" s="134" t="str">
        <f aca="false">B203</f>
        <v>Nikolajs Ļevikins</v>
      </c>
    </row>
    <row r="204" customFormat="false" ht="15.75" hidden="false" customHeight="true" outlineLevel="0" collapsed="false">
      <c r="A204" s="147" t="str">
        <f aca="false">Rezultati!A207</f>
        <v>VissParBoulingu.lv</v>
      </c>
      <c r="B204" s="147" t="str">
        <f aca="false">Rezultati!B207</f>
        <v>Jevgēnijs Kobiļuks</v>
      </c>
      <c r="C204" s="265"/>
      <c r="D204" s="266"/>
      <c r="E204" s="266"/>
      <c r="F204" s="265"/>
      <c r="G204" s="266"/>
      <c r="H204" s="266"/>
      <c r="I204" s="265"/>
      <c r="J204" s="266"/>
      <c r="K204" s="266"/>
      <c r="L204" s="265"/>
      <c r="M204" s="266"/>
      <c r="N204" s="266"/>
      <c r="O204" s="265"/>
      <c r="P204" s="266"/>
      <c r="Q204" s="266"/>
      <c r="R204" s="265"/>
      <c r="S204" s="266"/>
      <c r="T204" s="266"/>
      <c r="U204" s="265"/>
      <c r="V204" s="266"/>
      <c r="W204" s="266"/>
      <c r="X204" s="265"/>
      <c r="Y204" s="266"/>
      <c r="Z204" s="266"/>
      <c r="AA204" s="261"/>
      <c r="AB204" s="262"/>
      <c r="AC204" s="262"/>
      <c r="AD204" s="253"/>
      <c r="AE204" s="254"/>
      <c r="AF204" s="254"/>
      <c r="AG204" s="261"/>
      <c r="AH204" s="262"/>
      <c r="AI204" s="262"/>
      <c r="AJ204" s="261" t="n">
        <v>1</v>
      </c>
      <c r="AK204" s="262" t="n">
        <v>2</v>
      </c>
      <c r="AL204" s="262" t="n">
        <v>0</v>
      </c>
      <c r="AM204" s="261"/>
      <c r="AN204" s="262"/>
      <c r="AO204" s="262"/>
      <c r="AP204" s="261"/>
      <c r="AQ204" s="262"/>
      <c r="AR204" s="262"/>
      <c r="AS204" s="261"/>
      <c r="AT204" s="262"/>
      <c r="AU204" s="262"/>
      <c r="AV204" s="261" t="n">
        <v>1</v>
      </c>
      <c r="AW204" s="262" t="n">
        <v>2</v>
      </c>
      <c r="AX204" s="262" t="n">
        <v>0</v>
      </c>
      <c r="AY204" s="155" t="n">
        <f aca="false">C204+F204+I204+L204+O204+R204+U204+X204+AA204+AD204+AG204+AJ204+AM204+AP204+AS204+AV204</f>
        <v>2</v>
      </c>
      <c r="AZ204" s="155" t="n">
        <f aca="false">AW204+AT204+AQ204+AN204+AK204+AH204+AE204+AB204+Y204+V204+S204+P204+M204+J204+G204+D204</f>
        <v>4</v>
      </c>
      <c r="BA204" s="156" t="n">
        <f aca="false">AX204+AU204+AR204+AO204+AL204+AI204+AF204+AC204+Z204+W204+T204+Q204+N204+K204+H204+E204</f>
        <v>0</v>
      </c>
      <c r="BB204" s="157"/>
      <c r="BC204" s="134" t="str">
        <f aca="false">B204</f>
        <v>Jevgēnijs Kobiļuks</v>
      </c>
    </row>
    <row r="205" customFormat="false" ht="15.75" hidden="false" customHeight="true" outlineLevel="0" collapsed="false">
      <c r="A205" s="147" t="str">
        <f aca="false">Rezultati!A208</f>
        <v>VissParBoulingu.lv</v>
      </c>
      <c r="B205" s="147" t="str">
        <f aca="false">Rezultati!B208</f>
        <v>Edgars Kobiļuks</v>
      </c>
      <c r="C205" s="265"/>
      <c r="D205" s="266"/>
      <c r="E205" s="266"/>
      <c r="F205" s="265"/>
      <c r="G205" s="266"/>
      <c r="H205" s="266"/>
      <c r="I205" s="265"/>
      <c r="J205" s="266"/>
      <c r="K205" s="266"/>
      <c r="L205" s="265"/>
      <c r="M205" s="266"/>
      <c r="N205" s="266"/>
      <c r="O205" s="265"/>
      <c r="P205" s="266"/>
      <c r="Q205" s="266"/>
      <c r="R205" s="265"/>
      <c r="S205" s="266"/>
      <c r="T205" s="266"/>
      <c r="U205" s="265"/>
      <c r="V205" s="266"/>
      <c r="W205" s="266"/>
      <c r="X205" s="265"/>
      <c r="Y205" s="266"/>
      <c r="Z205" s="266"/>
      <c r="AA205" s="261"/>
      <c r="AB205" s="262"/>
      <c r="AC205" s="262"/>
      <c r="AD205" s="253"/>
      <c r="AE205" s="254"/>
      <c r="AF205" s="254"/>
      <c r="AG205" s="261" t="n">
        <v>0</v>
      </c>
      <c r="AH205" s="262" t="n">
        <v>3</v>
      </c>
      <c r="AI205" s="262" t="n">
        <v>0</v>
      </c>
      <c r="AJ205" s="261"/>
      <c r="AK205" s="262"/>
      <c r="AL205" s="262"/>
      <c r="AM205" s="261" t="n">
        <v>1</v>
      </c>
      <c r="AN205" s="262" t="n">
        <v>2</v>
      </c>
      <c r="AO205" s="262" t="n">
        <v>0</v>
      </c>
      <c r="AP205" s="261" t="n">
        <v>2</v>
      </c>
      <c r="AQ205" s="262" t="n">
        <v>1</v>
      </c>
      <c r="AR205" s="262" t="n">
        <v>0</v>
      </c>
      <c r="AS205" s="261" t="n">
        <v>2</v>
      </c>
      <c r="AT205" s="262" t="n">
        <v>1</v>
      </c>
      <c r="AU205" s="262" t="n">
        <v>0</v>
      </c>
      <c r="AV205" s="261" t="n">
        <v>1</v>
      </c>
      <c r="AW205" s="262" t="n">
        <v>2</v>
      </c>
      <c r="AX205" s="262" t="n">
        <v>0</v>
      </c>
      <c r="AY205" s="155" t="n">
        <f aca="false">C205+F205+I205+L205+O205+R205+U205+X205+AA205+AD205+AG205+AJ205+AM205+AP205+AS205+AV205</f>
        <v>6</v>
      </c>
      <c r="AZ205" s="155" t="n">
        <f aca="false">AW205+AT205+AQ205+AN205+AK205+AH205+AE205+AB205+Y205+V205+S205+P205+M205+J205+G205+D205</f>
        <v>9</v>
      </c>
      <c r="BA205" s="156" t="n">
        <f aca="false">AX205+AU205+AR205+AO205+AL205+AI205+AF205+AC205+Z205+W205+T205+Q205+N205+K205+H205+E205</f>
        <v>0</v>
      </c>
      <c r="BB205" s="157"/>
      <c r="BC205" s="134" t="str">
        <f aca="false">B205</f>
        <v>Edgars Kobiļuks</v>
      </c>
    </row>
    <row r="206" customFormat="false" ht="15.75" hidden="false" customHeight="true" outlineLevel="0" collapsed="false">
      <c r="A206" s="147" t="str">
        <f aca="false">Rezultati!A209</f>
        <v>VissParBoulingu.lv</v>
      </c>
      <c r="B206" s="147" t="str">
        <f aca="false">Rezultati!B209</f>
        <v>pieaicinātais spēlētājs</v>
      </c>
      <c r="C206" s="181"/>
      <c r="D206" s="182"/>
      <c r="E206" s="182"/>
      <c r="F206" s="181"/>
      <c r="G206" s="182"/>
      <c r="H206" s="182"/>
      <c r="I206" s="181"/>
      <c r="J206" s="182"/>
      <c r="K206" s="182"/>
      <c r="L206" s="181"/>
      <c r="M206" s="182"/>
      <c r="N206" s="182"/>
      <c r="O206" s="181"/>
      <c r="P206" s="182"/>
      <c r="Q206" s="182"/>
      <c r="R206" s="181"/>
      <c r="S206" s="182"/>
      <c r="T206" s="182"/>
      <c r="U206" s="181"/>
      <c r="V206" s="182"/>
      <c r="W206" s="182"/>
      <c r="X206" s="181"/>
      <c r="Y206" s="182"/>
      <c r="Z206" s="182"/>
      <c r="AA206" s="269"/>
      <c r="AB206" s="270"/>
      <c r="AC206" s="270"/>
      <c r="AD206" s="267"/>
      <c r="AE206" s="268"/>
      <c r="AF206" s="268"/>
      <c r="AG206" s="269"/>
      <c r="AH206" s="270"/>
      <c r="AI206" s="270"/>
      <c r="AJ206" s="269" t="n">
        <v>3</v>
      </c>
      <c r="AK206" s="270" t="n">
        <v>0</v>
      </c>
      <c r="AL206" s="270" t="n">
        <v>0</v>
      </c>
      <c r="AM206" s="269" t="n">
        <v>1</v>
      </c>
      <c r="AN206" s="270" t="n">
        <v>2</v>
      </c>
      <c r="AO206" s="270" t="n">
        <v>0</v>
      </c>
      <c r="AP206" s="269"/>
      <c r="AQ206" s="270"/>
      <c r="AR206" s="270"/>
      <c r="AS206" s="269" t="n">
        <v>3</v>
      </c>
      <c r="AT206" s="270" t="n">
        <v>0</v>
      </c>
      <c r="AU206" s="270" t="n">
        <v>0</v>
      </c>
      <c r="AV206" s="269"/>
      <c r="AW206" s="270"/>
      <c r="AX206" s="270"/>
      <c r="AY206" s="155" t="n">
        <f aca="false">C206+F206+I206+L206+O206+R206+U206+X206+AA206+AD206+AG206+AJ206+AM206+AP206+AS206+AV206</f>
        <v>7</v>
      </c>
      <c r="AZ206" s="155" t="n">
        <f aca="false">AW206+AT206+AQ206+AN206+AK206+AH206+AE206+AB206+Y206+V206+S206+P206+M206+J206+G206+D206</f>
        <v>2</v>
      </c>
      <c r="BA206" s="156" t="n">
        <f aca="false">AX206+AU206+AR206+AO206+AL206+AI206+AF206+AC206+Z206+W206+T206+Q206+N206+K206+H206+E206</f>
        <v>0</v>
      </c>
      <c r="BB206" s="157"/>
      <c r="BC206" s="134" t="str">
        <f aca="false">B206</f>
        <v>pieaicinātais spēlētājs</v>
      </c>
    </row>
    <row r="207" customFormat="false" ht="15.75" hidden="false" customHeight="true" outlineLevel="0" collapsed="false">
      <c r="A207" s="291" t="str">
        <f aca="false">Rezultati!A210</f>
        <v>RTU</v>
      </c>
      <c r="B207" s="291" t="str">
        <f aca="false">Rezultati!B210</f>
        <v>Annija Celmiņa</v>
      </c>
      <c r="C207" s="251"/>
      <c r="D207" s="252"/>
      <c r="E207" s="252"/>
      <c r="F207" s="251"/>
      <c r="G207" s="252"/>
      <c r="H207" s="252"/>
      <c r="I207" s="251"/>
      <c r="J207" s="252"/>
      <c r="K207" s="252"/>
      <c r="L207" s="251"/>
      <c r="M207" s="252"/>
      <c r="N207" s="252"/>
      <c r="O207" s="251"/>
      <c r="P207" s="252"/>
      <c r="Q207" s="252"/>
      <c r="R207" s="251"/>
      <c r="S207" s="252"/>
      <c r="T207" s="252"/>
      <c r="U207" s="251"/>
      <c r="V207" s="252"/>
      <c r="W207" s="252"/>
      <c r="X207" s="251"/>
      <c r="Y207" s="252"/>
      <c r="Z207" s="252"/>
      <c r="AA207" s="255" t="n">
        <v>1</v>
      </c>
      <c r="AB207" s="256" t="n">
        <v>2</v>
      </c>
      <c r="AC207" s="256" t="n">
        <v>0</v>
      </c>
      <c r="AD207" s="255"/>
      <c r="AE207" s="256"/>
      <c r="AF207" s="256"/>
      <c r="AG207" s="253"/>
      <c r="AH207" s="254"/>
      <c r="AI207" s="254"/>
      <c r="AJ207" s="255"/>
      <c r="AK207" s="256"/>
      <c r="AL207" s="256"/>
      <c r="AM207" s="255" t="n">
        <v>0</v>
      </c>
      <c r="AN207" s="256" t="n">
        <v>3</v>
      </c>
      <c r="AO207" s="256" t="n">
        <v>0</v>
      </c>
      <c r="AP207" s="255" t="n">
        <v>3</v>
      </c>
      <c r="AQ207" s="256" t="n">
        <v>0</v>
      </c>
      <c r="AR207" s="256" t="n">
        <v>0</v>
      </c>
      <c r="AS207" s="255" t="n">
        <v>1</v>
      </c>
      <c r="AT207" s="256" t="n">
        <v>2</v>
      </c>
      <c r="AU207" s="256" t="n">
        <v>0</v>
      </c>
      <c r="AV207" s="255"/>
      <c r="AW207" s="256"/>
      <c r="AX207" s="256"/>
      <c r="AY207" s="155" t="n">
        <f aca="false">C207+F207+I207+L207+O207+R207+U207+X207+AA207+AD207+AG207+AJ207+AM207+AP207+AS207+AV207</f>
        <v>5</v>
      </c>
      <c r="AZ207" s="155" t="n">
        <f aca="false">AW207+AT207+AQ207+AN207+AK207+AH207+AE207+AB207+Y207+V207+S207+P207+M207+J207+G207+D207</f>
        <v>7</v>
      </c>
      <c r="BA207" s="156" t="n">
        <f aca="false">AX207+AU207+AR207+AO207+AL207+AI207+AF207+AC207+Z207+W207+T207+Q207+N207+K207+H207+E207</f>
        <v>0</v>
      </c>
      <c r="BB207" s="157" t="str">
        <f aca="false">AG130</f>
        <v>RTU</v>
      </c>
      <c r="BC207" s="134" t="str">
        <f aca="false">B207</f>
        <v>Annija Celmiņa</v>
      </c>
    </row>
    <row r="208" customFormat="false" ht="15.75" hidden="false" customHeight="true" outlineLevel="0" collapsed="false">
      <c r="A208" s="147" t="str">
        <f aca="false">Rezultati!A211</f>
        <v>RTU</v>
      </c>
      <c r="B208" s="147" t="str">
        <f aca="false">Rezultati!B211</f>
        <v>Rihards Zābers</v>
      </c>
      <c r="C208" s="257"/>
      <c r="D208" s="258"/>
      <c r="E208" s="258"/>
      <c r="F208" s="257"/>
      <c r="G208" s="258"/>
      <c r="H208" s="258"/>
      <c r="I208" s="257"/>
      <c r="J208" s="258"/>
      <c r="K208" s="258"/>
      <c r="L208" s="257"/>
      <c r="M208" s="258"/>
      <c r="N208" s="258"/>
      <c r="O208" s="257"/>
      <c r="P208" s="258"/>
      <c r="Q208" s="258"/>
      <c r="R208" s="257"/>
      <c r="S208" s="258"/>
      <c r="T208" s="258"/>
      <c r="U208" s="257"/>
      <c r="V208" s="258"/>
      <c r="W208" s="258"/>
      <c r="X208" s="257"/>
      <c r="Y208" s="258"/>
      <c r="Z208" s="258"/>
      <c r="AA208" s="259" t="n">
        <v>0</v>
      </c>
      <c r="AB208" s="260" t="n">
        <v>3</v>
      </c>
      <c r="AC208" s="260" t="n">
        <v>0</v>
      </c>
      <c r="AD208" s="259" t="n">
        <v>3</v>
      </c>
      <c r="AE208" s="260" t="n">
        <v>0</v>
      </c>
      <c r="AF208" s="260" t="n">
        <v>0</v>
      </c>
      <c r="AG208" s="253"/>
      <c r="AH208" s="254"/>
      <c r="AI208" s="254"/>
      <c r="AJ208" s="259"/>
      <c r="AK208" s="260"/>
      <c r="AL208" s="260"/>
      <c r="AM208" s="259" t="n">
        <v>3</v>
      </c>
      <c r="AN208" s="260" t="n">
        <v>0</v>
      </c>
      <c r="AO208" s="260" t="n">
        <v>0</v>
      </c>
      <c r="AP208" s="259" t="n">
        <v>3</v>
      </c>
      <c r="AQ208" s="260" t="n">
        <v>0</v>
      </c>
      <c r="AR208" s="260" t="n">
        <v>0</v>
      </c>
      <c r="AS208" s="259" t="n">
        <v>1</v>
      </c>
      <c r="AT208" s="260" t="n">
        <v>2</v>
      </c>
      <c r="AU208" s="260" t="n">
        <v>0</v>
      </c>
      <c r="AV208" s="259" t="n">
        <v>1</v>
      </c>
      <c r="AW208" s="260" t="n">
        <v>2</v>
      </c>
      <c r="AX208" s="260" t="n">
        <v>0</v>
      </c>
      <c r="AY208" s="155" t="n">
        <f aca="false">C208+F208+I208+L208+O208+R208+U208+X208+AA208+AD208+AG208+AJ208+AM208+AP208+AS208+AV208</f>
        <v>11</v>
      </c>
      <c r="AZ208" s="155" t="n">
        <f aca="false">AW208+AT208+AQ208+AN208+AK208+AH208+AE208+AB208+Y208+V208+S208+P208+M208+J208+G208+D208</f>
        <v>7</v>
      </c>
      <c r="BA208" s="156" t="n">
        <f aca="false">AX208+AU208+AR208+AO208+AL208+AI208+AF208+AC208+Z208+W208+T208+Q208+N208+K208+H208+E208</f>
        <v>0</v>
      </c>
      <c r="BB208" s="157"/>
      <c r="BC208" s="134" t="str">
        <f aca="false">B208</f>
        <v>Rihards Zābers</v>
      </c>
    </row>
    <row r="209" customFormat="false" ht="15.75" hidden="false" customHeight="true" outlineLevel="0" collapsed="false">
      <c r="A209" s="147" t="str">
        <f aca="false">Rezultati!A212</f>
        <v>RTU</v>
      </c>
      <c r="B209" s="147" t="str">
        <f aca="false">Rezultati!B212</f>
        <v>Toms Burkovskis</v>
      </c>
      <c r="C209" s="257"/>
      <c r="D209" s="258"/>
      <c r="E209" s="258"/>
      <c r="F209" s="257"/>
      <c r="G209" s="258"/>
      <c r="H209" s="258"/>
      <c r="I209" s="257"/>
      <c r="J209" s="258"/>
      <c r="K209" s="258"/>
      <c r="L209" s="257"/>
      <c r="M209" s="258"/>
      <c r="N209" s="258"/>
      <c r="O209" s="257"/>
      <c r="P209" s="258"/>
      <c r="Q209" s="258"/>
      <c r="R209" s="257"/>
      <c r="S209" s="258"/>
      <c r="T209" s="258"/>
      <c r="U209" s="257"/>
      <c r="V209" s="258"/>
      <c r="W209" s="258"/>
      <c r="X209" s="257"/>
      <c r="Y209" s="258"/>
      <c r="Z209" s="258"/>
      <c r="AA209" s="261"/>
      <c r="AB209" s="262"/>
      <c r="AC209" s="262"/>
      <c r="AD209" s="261" t="n">
        <v>2</v>
      </c>
      <c r="AE209" s="262" t="n">
        <v>1</v>
      </c>
      <c r="AF209" s="262" t="n">
        <v>0</v>
      </c>
      <c r="AG209" s="253"/>
      <c r="AH209" s="254"/>
      <c r="AI209" s="254"/>
      <c r="AJ209" s="261"/>
      <c r="AK209" s="262"/>
      <c r="AL209" s="262"/>
      <c r="AM209" s="261"/>
      <c r="AN209" s="262"/>
      <c r="AO209" s="262"/>
      <c r="AP209" s="261"/>
      <c r="AQ209" s="262"/>
      <c r="AR209" s="262"/>
      <c r="AS209" s="261"/>
      <c r="AT209" s="262"/>
      <c r="AU209" s="262"/>
      <c r="AV209" s="261"/>
      <c r="AW209" s="262"/>
      <c r="AX209" s="262"/>
      <c r="AY209" s="155" t="n">
        <f aca="false">C209+F209+I209+L209+O209+R209+U209+X209+AA209+AD209+AG209+AJ209+AM209+AP209+AS209+AV209</f>
        <v>2</v>
      </c>
      <c r="AZ209" s="155" t="n">
        <f aca="false">AW209+AT209+AQ209+AN209+AK209+AH209+AE209+AB209+Y209+V209+S209+P209+M209+J209+G209+D209</f>
        <v>1</v>
      </c>
      <c r="BA209" s="156" t="n">
        <f aca="false">AX209+AU209+AR209+AO209+AL209+AI209+AF209+AC209+Z209+W209+T209+Q209+N209+K209+H209+E209</f>
        <v>0</v>
      </c>
      <c r="BB209" s="157"/>
      <c r="BC209" s="134" t="str">
        <f aca="false">B209</f>
        <v>Toms Burkovskis</v>
      </c>
    </row>
    <row r="210" customFormat="false" ht="15.75" hidden="false" customHeight="true" outlineLevel="0" collapsed="false">
      <c r="A210" s="147" t="str">
        <f aca="false">Rezultati!A213</f>
        <v>RTU</v>
      </c>
      <c r="B210" s="147" t="n">
        <f aca="false">Rezultati!B213</f>
        <v>0</v>
      </c>
      <c r="C210" s="257"/>
      <c r="D210" s="258"/>
      <c r="E210" s="258"/>
      <c r="F210" s="257"/>
      <c r="G210" s="258"/>
      <c r="H210" s="258"/>
      <c r="I210" s="257"/>
      <c r="J210" s="258"/>
      <c r="K210" s="258"/>
      <c r="L210" s="257"/>
      <c r="M210" s="258"/>
      <c r="N210" s="258"/>
      <c r="O210" s="257"/>
      <c r="P210" s="258"/>
      <c r="Q210" s="258"/>
      <c r="R210" s="257"/>
      <c r="S210" s="258"/>
      <c r="T210" s="258"/>
      <c r="U210" s="257"/>
      <c r="V210" s="258"/>
      <c r="W210" s="258"/>
      <c r="X210" s="257"/>
      <c r="Y210" s="258"/>
      <c r="Z210" s="258"/>
      <c r="AA210" s="261"/>
      <c r="AB210" s="262"/>
      <c r="AC210" s="262"/>
      <c r="AD210" s="261"/>
      <c r="AE210" s="262"/>
      <c r="AF210" s="262"/>
      <c r="AG210" s="253"/>
      <c r="AH210" s="254"/>
      <c r="AI210" s="254"/>
      <c r="AJ210" s="261"/>
      <c r="AK210" s="262"/>
      <c r="AL210" s="262"/>
      <c r="AM210" s="261"/>
      <c r="AN210" s="262"/>
      <c r="AO210" s="262"/>
      <c r="AP210" s="261"/>
      <c r="AQ210" s="262"/>
      <c r="AR210" s="262"/>
      <c r="AS210" s="261"/>
      <c r="AT210" s="262"/>
      <c r="AU210" s="262"/>
      <c r="AV210" s="261"/>
      <c r="AW210" s="262"/>
      <c r="AX210" s="262"/>
      <c r="AY210" s="155" t="n">
        <f aca="false">C210+F210+I210+L210+O210+R210+U210+X210+AA210+AD210+AG210+AJ210+AM210+AP210+AS210+AV210</f>
        <v>0</v>
      </c>
      <c r="AZ210" s="155" t="n">
        <f aca="false">AW210+AT210+AQ210+AN210+AK210+AH210+AE210+AB210+Y210+V210+S210+P210+M210+J210+G210+D210</f>
        <v>0</v>
      </c>
      <c r="BA210" s="156" t="n">
        <f aca="false">AX210+AU210+AR210+AO210+AL210+AI210+AF210+AC210+Z210+W210+T210+Q210+N210+K210+H210+E210</f>
        <v>0</v>
      </c>
      <c r="BB210" s="157"/>
      <c r="BC210" s="134" t="n">
        <f aca="false">B210</f>
        <v>0</v>
      </c>
    </row>
    <row r="211" customFormat="false" ht="15.75" hidden="false" customHeight="true" outlineLevel="0" collapsed="false">
      <c r="A211" s="291" t="str">
        <f aca="false">Rezultati!A214</f>
        <v>RTU</v>
      </c>
      <c r="B211" s="291" t="str">
        <f aca="false">Rezultati!B214</f>
        <v>Gunita Vasiļevska</v>
      </c>
      <c r="C211" s="265"/>
      <c r="D211" s="266"/>
      <c r="E211" s="266"/>
      <c r="F211" s="265"/>
      <c r="G211" s="266"/>
      <c r="H211" s="266"/>
      <c r="I211" s="265"/>
      <c r="J211" s="266"/>
      <c r="K211" s="266"/>
      <c r="L211" s="265"/>
      <c r="M211" s="266"/>
      <c r="N211" s="266"/>
      <c r="O211" s="265"/>
      <c r="P211" s="266"/>
      <c r="Q211" s="266"/>
      <c r="R211" s="265"/>
      <c r="S211" s="266"/>
      <c r="T211" s="266"/>
      <c r="U211" s="265"/>
      <c r="V211" s="266"/>
      <c r="W211" s="266"/>
      <c r="X211" s="265"/>
      <c r="Y211" s="266"/>
      <c r="Z211" s="266"/>
      <c r="AA211" s="261" t="n">
        <v>0</v>
      </c>
      <c r="AB211" s="262" t="n">
        <v>3</v>
      </c>
      <c r="AC211" s="262" t="n">
        <v>0</v>
      </c>
      <c r="AD211" s="261" t="n">
        <v>0</v>
      </c>
      <c r="AE211" s="262" t="n">
        <v>3</v>
      </c>
      <c r="AF211" s="262" t="n">
        <v>0</v>
      </c>
      <c r="AG211" s="253"/>
      <c r="AH211" s="254"/>
      <c r="AI211" s="254"/>
      <c r="AJ211" s="261"/>
      <c r="AK211" s="262"/>
      <c r="AL211" s="262"/>
      <c r="AM211" s="261" t="n">
        <v>3</v>
      </c>
      <c r="AN211" s="262" t="n">
        <v>0</v>
      </c>
      <c r="AO211" s="262" t="n">
        <v>0</v>
      </c>
      <c r="AP211" s="261" t="n">
        <v>0</v>
      </c>
      <c r="AQ211" s="262" t="n">
        <v>3</v>
      </c>
      <c r="AR211" s="262" t="n">
        <v>0</v>
      </c>
      <c r="AS211" s="261" t="n">
        <v>2</v>
      </c>
      <c r="AT211" s="262" t="n">
        <v>1</v>
      </c>
      <c r="AU211" s="262" t="n">
        <v>0</v>
      </c>
      <c r="AV211" s="261" t="n">
        <v>2</v>
      </c>
      <c r="AW211" s="262" t="n">
        <v>1</v>
      </c>
      <c r="AX211" s="262" t="n">
        <v>0</v>
      </c>
      <c r="AY211" s="155" t="n">
        <f aca="false">C211+F211+I211+L211+O211+R211+U211+X211+AA211+AD211+AG211+AJ211+AM211+AP211+AS211+AV211</f>
        <v>7</v>
      </c>
      <c r="AZ211" s="155" t="n">
        <f aca="false">AW211+AT211+AQ211+AN211+AK211+AH211+AE211+AB211+Y211+V211+S211+P211+M211+J211+G211+D211</f>
        <v>11</v>
      </c>
      <c r="BA211" s="156" t="n">
        <f aca="false">AX211+AU211+AR211+AO211+AL211+AI211+AF211+AC211+Z211+W211+T211+Q211+N211+K211+H211+E211</f>
        <v>0</v>
      </c>
      <c r="BB211" s="157"/>
      <c r="BC211" s="134" t="str">
        <f aca="false">B211</f>
        <v>Gunita Vasiļevska</v>
      </c>
    </row>
    <row r="212" customFormat="false" ht="15.75" hidden="false" customHeight="true" outlineLevel="0" collapsed="false">
      <c r="A212" s="147" t="str">
        <f aca="false">Rezultati!A215</f>
        <v>RTU</v>
      </c>
      <c r="B212" s="147" t="str">
        <f aca="false">Rezultati!B215</f>
        <v>aklais rezultāts</v>
      </c>
      <c r="C212" s="265"/>
      <c r="D212" s="266"/>
      <c r="E212" s="266"/>
      <c r="F212" s="265"/>
      <c r="G212" s="266"/>
      <c r="H212" s="266"/>
      <c r="I212" s="265"/>
      <c r="J212" s="266"/>
      <c r="K212" s="266"/>
      <c r="L212" s="265"/>
      <c r="M212" s="266"/>
      <c r="N212" s="266"/>
      <c r="O212" s="265"/>
      <c r="P212" s="266"/>
      <c r="Q212" s="266"/>
      <c r="R212" s="265"/>
      <c r="S212" s="266"/>
      <c r="T212" s="266"/>
      <c r="U212" s="265"/>
      <c r="V212" s="266"/>
      <c r="W212" s="266"/>
      <c r="X212" s="265"/>
      <c r="Y212" s="266"/>
      <c r="Z212" s="266"/>
      <c r="AA212" s="261"/>
      <c r="AB212" s="262"/>
      <c r="AC212" s="262"/>
      <c r="AD212" s="261"/>
      <c r="AE212" s="262"/>
      <c r="AF212" s="262"/>
      <c r="AG212" s="253"/>
      <c r="AH212" s="254"/>
      <c r="AI212" s="254"/>
      <c r="AJ212" s="261"/>
      <c r="AK212" s="262"/>
      <c r="AL212" s="262"/>
      <c r="AM212" s="261"/>
      <c r="AN212" s="262"/>
      <c r="AO212" s="262"/>
      <c r="AP212" s="261"/>
      <c r="AQ212" s="262"/>
      <c r="AR212" s="262"/>
      <c r="AS212" s="261"/>
      <c r="AT212" s="262"/>
      <c r="AU212" s="262"/>
      <c r="AV212" s="261" t="n">
        <v>2</v>
      </c>
      <c r="AW212" s="262" t="n">
        <v>1</v>
      </c>
      <c r="AX212" s="262" t="n">
        <v>0</v>
      </c>
      <c r="AY212" s="155" t="n">
        <f aca="false">C212+F212+I212+L212+O212+R212+U212+X212+AA212+AD212+AG212+AJ212+AM212+AP212+AS212+AV212</f>
        <v>2</v>
      </c>
      <c r="AZ212" s="155" t="n">
        <f aca="false">AW212+AT212+AQ212+AN212+AK212+AH212+AE212+AB212+Y212+V212+S212+P212+M212+J212+G212+D212</f>
        <v>1</v>
      </c>
      <c r="BA212" s="156" t="n">
        <f aca="false">AX212+AU212+AR212+AO212+AL212+AI212+AF212+AC212+Z212+W212+T212+Q212+N212+K212+H212+E212</f>
        <v>0</v>
      </c>
      <c r="BB212" s="157"/>
      <c r="BC212" s="134" t="str">
        <f aca="false">B212</f>
        <v>aklais rezultāts</v>
      </c>
    </row>
    <row r="213" customFormat="false" ht="15.75" hidden="false" customHeight="true" outlineLevel="0" collapsed="false">
      <c r="A213" s="147" t="str">
        <f aca="false">Rezultati!A216</f>
        <v>RTU</v>
      </c>
      <c r="B213" s="147" t="n">
        <f aca="false">Rezultati!B216</f>
        <v>0</v>
      </c>
      <c r="C213" s="181"/>
      <c r="D213" s="182"/>
      <c r="E213" s="182"/>
      <c r="F213" s="181"/>
      <c r="G213" s="182"/>
      <c r="H213" s="182"/>
      <c r="I213" s="181"/>
      <c r="J213" s="182"/>
      <c r="K213" s="182"/>
      <c r="L213" s="181"/>
      <c r="M213" s="182"/>
      <c r="N213" s="182"/>
      <c r="O213" s="181"/>
      <c r="P213" s="182"/>
      <c r="Q213" s="182"/>
      <c r="R213" s="181"/>
      <c r="S213" s="182"/>
      <c r="T213" s="182"/>
      <c r="U213" s="181"/>
      <c r="V213" s="182"/>
      <c r="W213" s="182"/>
      <c r="X213" s="181"/>
      <c r="Y213" s="182"/>
      <c r="Z213" s="182"/>
      <c r="AA213" s="269"/>
      <c r="AB213" s="270"/>
      <c r="AC213" s="270"/>
      <c r="AD213" s="269"/>
      <c r="AE213" s="270"/>
      <c r="AF213" s="270"/>
      <c r="AG213" s="267"/>
      <c r="AH213" s="268"/>
      <c r="AI213" s="268"/>
      <c r="AJ213" s="269"/>
      <c r="AK213" s="270"/>
      <c r="AL213" s="270"/>
      <c r="AM213" s="269"/>
      <c r="AN213" s="270"/>
      <c r="AO213" s="270"/>
      <c r="AP213" s="269"/>
      <c r="AQ213" s="270"/>
      <c r="AR213" s="270"/>
      <c r="AS213" s="272"/>
      <c r="AT213" s="273"/>
      <c r="AU213" s="273"/>
      <c r="AV213" s="269"/>
      <c r="AW213" s="270"/>
      <c r="AX213" s="270"/>
      <c r="AY213" s="155" t="n">
        <f aca="false">C213+F213+I213+L213+O213+R213+U213+X213+AA213+AD213+AG213+AJ213+AM213+AP213+AS213+AV213</f>
        <v>0</v>
      </c>
      <c r="AZ213" s="155" t="n">
        <f aca="false">AW213+AT213+AQ213+AN213+AK213+AH213+AE213+AB213+Y213+V213+S213+P213+M213+J213+G213+D213</f>
        <v>0</v>
      </c>
      <c r="BA213" s="156" t="n">
        <f aca="false">AX213+AU213+AR213+AO213+AL213+AI213+AF213+AC213+Z213+W213+T213+Q213+N213+K213+H213+E213</f>
        <v>0</v>
      </c>
      <c r="BB213" s="157"/>
      <c r="BC213" s="134" t="n">
        <f aca="false">B213</f>
        <v>0</v>
      </c>
    </row>
    <row r="214" customFormat="false" ht="15.75" hidden="false" customHeight="true" outlineLevel="0" collapsed="false">
      <c r="A214" s="147" t="str">
        <f aca="false">Rezultati!A217</f>
        <v>Wii sport resort</v>
      </c>
      <c r="B214" s="147" t="n">
        <f aca="false">Rezultati!B217</f>
        <v>0</v>
      </c>
      <c r="C214" s="251"/>
      <c r="D214" s="252"/>
      <c r="E214" s="252"/>
      <c r="F214" s="251"/>
      <c r="G214" s="252"/>
      <c r="H214" s="252"/>
      <c r="I214" s="251"/>
      <c r="J214" s="252"/>
      <c r="K214" s="252"/>
      <c r="L214" s="251"/>
      <c r="M214" s="252"/>
      <c r="N214" s="252"/>
      <c r="O214" s="251"/>
      <c r="P214" s="252"/>
      <c r="Q214" s="252"/>
      <c r="R214" s="251"/>
      <c r="S214" s="252"/>
      <c r="T214" s="252"/>
      <c r="U214" s="251"/>
      <c r="V214" s="252"/>
      <c r="W214" s="252"/>
      <c r="X214" s="251"/>
      <c r="Y214" s="252"/>
      <c r="Z214" s="252"/>
      <c r="AA214" s="255"/>
      <c r="AB214" s="256"/>
      <c r="AC214" s="256"/>
      <c r="AD214" s="255"/>
      <c r="AE214" s="256"/>
      <c r="AF214" s="256"/>
      <c r="AG214" s="255"/>
      <c r="AH214" s="256"/>
      <c r="AI214" s="256"/>
      <c r="AJ214" s="253"/>
      <c r="AK214" s="254"/>
      <c r="AL214" s="254"/>
      <c r="AM214" s="255"/>
      <c r="AN214" s="256"/>
      <c r="AO214" s="256"/>
      <c r="AP214" s="255"/>
      <c r="AQ214" s="256"/>
      <c r="AR214" s="256"/>
      <c r="AS214" s="255"/>
      <c r="AT214" s="256"/>
      <c r="AU214" s="256"/>
      <c r="AV214" s="255"/>
      <c r="AW214" s="256"/>
      <c r="AX214" s="256"/>
      <c r="AY214" s="155" t="n">
        <f aca="false">C214+F214+I214+L214+O214+R214+U214+X214+AA214+AD214+AG214+AJ214+AM214+AP214+AS214+AV214</f>
        <v>0</v>
      </c>
      <c r="AZ214" s="155" t="n">
        <f aca="false">AW214+AT214+AQ214+AN214+AK214+AH214+AE214+AB214+Y214+V214+S214+P214+M214+J214+G214+D214</f>
        <v>0</v>
      </c>
      <c r="BA214" s="156" t="n">
        <f aca="false">AX214+AU214+AR214+AO214+AL214+AI214+AF214+AC214+Z214+W214+T214+Q214+N214+K214+H214+E214</f>
        <v>0</v>
      </c>
      <c r="BB214" s="157" t="str">
        <f aca="false">AJ130</f>
        <v>Wii sport resort</v>
      </c>
      <c r="BC214" s="134" t="n">
        <f aca="false">B214</f>
        <v>0</v>
      </c>
    </row>
    <row r="215" customFormat="false" ht="15.75" hidden="false" customHeight="true" outlineLevel="0" collapsed="false">
      <c r="A215" s="147" t="str">
        <f aca="false">Rezultati!A218</f>
        <v>Wii sport resort</v>
      </c>
      <c r="B215" s="147" t="str">
        <f aca="false">Rezultati!B218</f>
        <v>Patriks Piternievs</v>
      </c>
      <c r="C215" s="257"/>
      <c r="D215" s="258"/>
      <c r="E215" s="258"/>
      <c r="F215" s="257"/>
      <c r="G215" s="258"/>
      <c r="H215" s="258"/>
      <c r="I215" s="257"/>
      <c r="J215" s="258"/>
      <c r="K215" s="258"/>
      <c r="L215" s="257"/>
      <c r="M215" s="258"/>
      <c r="N215" s="258"/>
      <c r="O215" s="257"/>
      <c r="P215" s="258"/>
      <c r="Q215" s="258"/>
      <c r="R215" s="257"/>
      <c r="S215" s="258"/>
      <c r="T215" s="258"/>
      <c r="U215" s="257"/>
      <c r="V215" s="258"/>
      <c r="W215" s="258"/>
      <c r="X215" s="257"/>
      <c r="Y215" s="258"/>
      <c r="Z215" s="258"/>
      <c r="AA215" s="259" t="n">
        <v>2</v>
      </c>
      <c r="AB215" s="260" t="n">
        <v>1</v>
      </c>
      <c r="AC215" s="260" t="n">
        <v>0</v>
      </c>
      <c r="AD215" s="259"/>
      <c r="AE215" s="260"/>
      <c r="AF215" s="260"/>
      <c r="AG215" s="259"/>
      <c r="AH215" s="260"/>
      <c r="AI215" s="260"/>
      <c r="AJ215" s="253"/>
      <c r="AK215" s="254"/>
      <c r="AL215" s="254"/>
      <c r="AM215" s="259"/>
      <c r="AN215" s="260"/>
      <c r="AO215" s="260"/>
      <c r="AP215" s="259" t="n">
        <v>2</v>
      </c>
      <c r="AQ215" s="260" t="n">
        <v>1</v>
      </c>
      <c r="AR215" s="260" t="n">
        <v>0</v>
      </c>
      <c r="AS215" s="259" t="n">
        <v>1</v>
      </c>
      <c r="AT215" s="260" t="n">
        <v>2</v>
      </c>
      <c r="AU215" s="260" t="n">
        <v>0</v>
      </c>
      <c r="AV215" s="259" t="n">
        <v>3</v>
      </c>
      <c r="AW215" s="260" t="n">
        <v>0</v>
      </c>
      <c r="AX215" s="260" t="n">
        <v>0</v>
      </c>
      <c r="AY215" s="155" t="n">
        <f aca="false">C215+F215+I215+L215+O215+R215+U215+X215+AA215+AD215+AG215+AJ215+AM215+AP215+AS215+AV215</f>
        <v>8</v>
      </c>
      <c r="AZ215" s="155" t="n">
        <f aca="false">AW215+AT215+AQ215+AN215+AK215+AH215+AE215+AB215+Y215+V215+S215+P215+M215+J215+G215+D215</f>
        <v>4</v>
      </c>
      <c r="BA215" s="156" t="n">
        <f aca="false">AX215+AU215+AR215+AO215+AL215+AI215+AF215+AC215+Z215+W215+T215+Q215+N215+K215+H215+E215</f>
        <v>0</v>
      </c>
      <c r="BB215" s="157"/>
      <c r="BC215" s="134" t="str">
        <f aca="false">B215</f>
        <v>Patriks Piternievs</v>
      </c>
    </row>
    <row r="216" customFormat="false" ht="15.75" hidden="false" customHeight="true" outlineLevel="0" collapsed="false">
      <c r="A216" s="147" t="str">
        <f aca="false">Rezultati!A219</f>
        <v>Wii sport resort</v>
      </c>
      <c r="B216" s="147" t="str">
        <f aca="false">Rezultati!B219</f>
        <v>Ričards Toms Zvilna</v>
      </c>
      <c r="C216" s="257"/>
      <c r="D216" s="258"/>
      <c r="E216" s="258"/>
      <c r="F216" s="257"/>
      <c r="G216" s="258"/>
      <c r="H216" s="258"/>
      <c r="I216" s="257"/>
      <c r="J216" s="258"/>
      <c r="K216" s="258"/>
      <c r="L216" s="257"/>
      <c r="M216" s="258"/>
      <c r="N216" s="258"/>
      <c r="O216" s="257"/>
      <c r="P216" s="258"/>
      <c r="Q216" s="258"/>
      <c r="R216" s="257"/>
      <c r="S216" s="258"/>
      <c r="T216" s="258"/>
      <c r="U216" s="257"/>
      <c r="V216" s="258"/>
      <c r="W216" s="258"/>
      <c r="X216" s="257"/>
      <c r="Y216" s="258"/>
      <c r="Z216" s="258"/>
      <c r="AA216" s="261" t="n">
        <v>1</v>
      </c>
      <c r="AB216" s="262" t="n">
        <v>2</v>
      </c>
      <c r="AC216" s="262" t="n">
        <v>0</v>
      </c>
      <c r="AD216" s="261" t="n">
        <v>0</v>
      </c>
      <c r="AE216" s="262" t="n">
        <v>3</v>
      </c>
      <c r="AF216" s="262" t="n">
        <v>0</v>
      </c>
      <c r="AG216" s="261"/>
      <c r="AH216" s="262"/>
      <c r="AI216" s="262"/>
      <c r="AJ216" s="253"/>
      <c r="AK216" s="254"/>
      <c r="AL216" s="254"/>
      <c r="AM216" s="261" t="n">
        <v>1</v>
      </c>
      <c r="AN216" s="262" t="n">
        <v>2</v>
      </c>
      <c r="AO216" s="262" t="n">
        <v>0</v>
      </c>
      <c r="AP216" s="261" t="n">
        <v>3</v>
      </c>
      <c r="AQ216" s="262" t="n">
        <v>0</v>
      </c>
      <c r="AR216" s="262" t="n">
        <v>0</v>
      </c>
      <c r="AS216" s="261" t="n">
        <v>1</v>
      </c>
      <c r="AT216" s="262" t="n">
        <v>2</v>
      </c>
      <c r="AU216" s="262" t="n">
        <v>0</v>
      </c>
      <c r="AV216" s="261" t="n">
        <v>1</v>
      </c>
      <c r="AW216" s="262" t="n">
        <v>2</v>
      </c>
      <c r="AX216" s="262" t="n">
        <v>0</v>
      </c>
      <c r="AY216" s="155" t="n">
        <f aca="false">C216+F216+I216+L216+O216+R216+U216+X216+AA216+AD216+AG216+AJ216+AM216+AP216+AS216+AV216</f>
        <v>7</v>
      </c>
      <c r="AZ216" s="155" t="n">
        <f aca="false">AW216+AT216+AQ216+AN216+AK216+AH216+AE216+AB216+Y216+V216+S216+P216+M216+J216+G216+D216</f>
        <v>11</v>
      </c>
      <c r="BA216" s="156" t="n">
        <f aca="false">AX216+AU216+AR216+AO216+AL216+AI216+AF216+AC216+Z216+W216+T216+Q216+N216+K216+H216+E216</f>
        <v>0</v>
      </c>
      <c r="BB216" s="157"/>
      <c r="BC216" s="134" t="str">
        <f aca="false">B216</f>
        <v>Ričards Toms Zvilna</v>
      </c>
    </row>
    <row r="217" customFormat="false" ht="15.75" hidden="false" customHeight="true" outlineLevel="0" collapsed="false">
      <c r="A217" s="147" t="str">
        <f aca="false">Rezultati!A220</f>
        <v>Wii sport resort</v>
      </c>
      <c r="B217" s="147" t="str">
        <f aca="false">Rezultati!B220</f>
        <v>Niks Mežiņš</v>
      </c>
      <c r="C217" s="257"/>
      <c r="D217" s="258"/>
      <c r="E217" s="258"/>
      <c r="F217" s="257"/>
      <c r="G217" s="258"/>
      <c r="H217" s="258"/>
      <c r="I217" s="257"/>
      <c r="J217" s="258"/>
      <c r="K217" s="258"/>
      <c r="L217" s="257"/>
      <c r="M217" s="258"/>
      <c r="N217" s="258"/>
      <c r="O217" s="257"/>
      <c r="P217" s="258"/>
      <c r="Q217" s="258"/>
      <c r="R217" s="257"/>
      <c r="S217" s="258"/>
      <c r="T217" s="258"/>
      <c r="U217" s="257"/>
      <c r="V217" s="258"/>
      <c r="W217" s="258"/>
      <c r="X217" s="257"/>
      <c r="Y217" s="258"/>
      <c r="Z217" s="258"/>
      <c r="AA217" s="261" t="n">
        <v>1</v>
      </c>
      <c r="AB217" s="262" t="n">
        <v>2</v>
      </c>
      <c r="AC217" s="262" t="n">
        <v>0</v>
      </c>
      <c r="AD217" s="261"/>
      <c r="AE217" s="262"/>
      <c r="AF217" s="262"/>
      <c r="AG217" s="261"/>
      <c r="AH217" s="262"/>
      <c r="AI217" s="262"/>
      <c r="AJ217" s="253"/>
      <c r="AK217" s="254"/>
      <c r="AL217" s="254"/>
      <c r="AM217" s="261"/>
      <c r="AN217" s="262"/>
      <c r="AO217" s="262"/>
      <c r="AP217" s="261"/>
      <c r="AQ217" s="274"/>
      <c r="AR217" s="262"/>
      <c r="AS217" s="261" t="n">
        <v>0</v>
      </c>
      <c r="AT217" s="274" t="n">
        <v>3</v>
      </c>
      <c r="AU217" s="262" t="n">
        <v>0</v>
      </c>
      <c r="AV217" s="261" t="n">
        <v>2</v>
      </c>
      <c r="AW217" s="274" t="n">
        <v>1</v>
      </c>
      <c r="AX217" s="262" t="n">
        <v>0</v>
      </c>
      <c r="AY217" s="155" t="n">
        <f aca="false">C217+F217+I217+L217+O217+R217+U217+X217+AA217+AD217+AG217+AJ217+AM217+AP217+AS217+AV217</f>
        <v>3</v>
      </c>
      <c r="AZ217" s="155" t="n">
        <f aca="false">AW217+AT217+AQ217+AN217+AK217+AH217+AE217+AB217+Y217+V217+S217+P217+M217+J217+G217+D217</f>
        <v>6</v>
      </c>
      <c r="BA217" s="156" t="n">
        <f aca="false">AX217+AU217+AR217+AO217+AL217+AI217+AF217+AC217+Z217+W217+T217+Q217+N217+K217+H217+E217</f>
        <v>0</v>
      </c>
      <c r="BB217" s="157"/>
      <c r="BC217" s="134" t="str">
        <f aca="false">B217</f>
        <v>Niks Mežiņš</v>
      </c>
    </row>
    <row r="218" customFormat="false" ht="15.75" hidden="false" customHeight="true" outlineLevel="0" collapsed="false">
      <c r="A218" s="147" t="str">
        <f aca="false">Rezultati!A221</f>
        <v>Wii sport resort</v>
      </c>
      <c r="B218" s="147" t="str">
        <f aca="false">Rezultati!B221</f>
        <v>Tomass Piternieks</v>
      </c>
      <c r="C218" s="265"/>
      <c r="D218" s="266"/>
      <c r="E218" s="266"/>
      <c r="F218" s="265"/>
      <c r="G218" s="266"/>
      <c r="H218" s="266"/>
      <c r="I218" s="265"/>
      <c r="J218" s="266"/>
      <c r="K218" s="266"/>
      <c r="L218" s="265"/>
      <c r="M218" s="266"/>
      <c r="N218" s="266"/>
      <c r="O218" s="265"/>
      <c r="P218" s="266"/>
      <c r="Q218" s="266"/>
      <c r="R218" s="265"/>
      <c r="S218" s="266"/>
      <c r="T218" s="266"/>
      <c r="U218" s="265"/>
      <c r="V218" s="266"/>
      <c r="W218" s="266"/>
      <c r="X218" s="265"/>
      <c r="Y218" s="266"/>
      <c r="Z218" s="266"/>
      <c r="AA218" s="261"/>
      <c r="AB218" s="262"/>
      <c r="AC218" s="262"/>
      <c r="AD218" s="261" t="n">
        <v>2</v>
      </c>
      <c r="AE218" s="262" t="n">
        <v>1</v>
      </c>
      <c r="AF218" s="262" t="n">
        <v>0</v>
      </c>
      <c r="AG218" s="261"/>
      <c r="AH218" s="262"/>
      <c r="AI218" s="262"/>
      <c r="AJ218" s="253"/>
      <c r="AK218" s="254"/>
      <c r="AL218" s="254"/>
      <c r="AM218" s="261"/>
      <c r="AN218" s="262"/>
      <c r="AO218" s="262"/>
      <c r="AP218" s="261"/>
      <c r="AQ218" s="262"/>
      <c r="AR218" s="262"/>
      <c r="AS218" s="261"/>
      <c r="AT218" s="262"/>
      <c r="AU218" s="262"/>
      <c r="AV218" s="261"/>
      <c r="AW218" s="262"/>
      <c r="AX218" s="262"/>
      <c r="AY218" s="155" t="n">
        <f aca="false">C218+F218+I218+L218+O218+R218+U218+X218+AA218+AD218+AG218+AJ218+AM218+AP218+AS218+AV218</f>
        <v>2</v>
      </c>
      <c r="AZ218" s="155" t="n">
        <f aca="false">AW218+AT218+AQ218+AN218+AK218+AH218+AE218+AB218+Y218+V218+S218+P218+M218+J218+G218+D218</f>
        <v>1</v>
      </c>
      <c r="BA218" s="156" t="n">
        <f aca="false">AX218+AU218+AR218+AO218+AL218+AI218+AF218+AC218+Z218+W218+T218+Q218+N218+K218+H218+E218</f>
        <v>0</v>
      </c>
      <c r="BB218" s="157"/>
      <c r="BC218" s="134" t="str">
        <f aca="false">B218</f>
        <v>Tomass Piternieks</v>
      </c>
    </row>
    <row r="219" customFormat="false" ht="15.75" hidden="false" customHeight="true" outlineLevel="0" collapsed="false">
      <c r="A219" s="147" t="str">
        <f aca="false">Rezultati!A222</f>
        <v>Wii sport resort</v>
      </c>
      <c r="B219" s="147" t="str">
        <f aca="false">Rezultati!B222</f>
        <v>Līva Landmane</v>
      </c>
      <c r="C219" s="265"/>
      <c r="D219" s="266"/>
      <c r="E219" s="266"/>
      <c r="F219" s="265"/>
      <c r="G219" s="266"/>
      <c r="H219" s="266"/>
      <c r="I219" s="265"/>
      <c r="J219" s="266"/>
      <c r="K219" s="266"/>
      <c r="L219" s="265"/>
      <c r="M219" s="266"/>
      <c r="N219" s="266"/>
      <c r="O219" s="265"/>
      <c r="P219" s="266"/>
      <c r="Q219" s="266"/>
      <c r="R219" s="265"/>
      <c r="S219" s="266"/>
      <c r="T219" s="266"/>
      <c r="U219" s="265"/>
      <c r="V219" s="266"/>
      <c r="W219" s="266"/>
      <c r="X219" s="265"/>
      <c r="Y219" s="266"/>
      <c r="Z219" s="266"/>
      <c r="AA219" s="261"/>
      <c r="AB219" s="262"/>
      <c r="AC219" s="262"/>
      <c r="AD219" s="261" t="n">
        <v>0</v>
      </c>
      <c r="AE219" s="262" t="n">
        <v>3</v>
      </c>
      <c r="AF219" s="262" t="n">
        <v>0</v>
      </c>
      <c r="AG219" s="261"/>
      <c r="AH219" s="262"/>
      <c r="AI219" s="262"/>
      <c r="AJ219" s="253"/>
      <c r="AK219" s="254"/>
      <c r="AL219" s="254"/>
      <c r="AM219" s="261" t="n">
        <v>1</v>
      </c>
      <c r="AN219" s="262" t="n">
        <v>2</v>
      </c>
      <c r="AO219" s="262" t="n">
        <v>0</v>
      </c>
      <c r="AP219" s="261" t="n">
        <v>2</v>
      </c>
      <c r="AQ219" s="262" t="n">
        <v>1</v>
      </c>
      <c r="AR219" s="262" t="n">
        <v>0</v>
      </c>
      <c r="AS219" s="261"/>
      <c r="AT219" s="262"/>
      <c r="AU219" s="262"/>
      <c r="AV219" s="261"/>
      <c r="AW219" s="262"/>
      <c r="AX219" s="262"/>
      <c r="AY219" s="155" t="n">
        <f aca="false">C219+F219+I219+L219+O219+R219+U219+X219+AA219+AD219+AG219+AJ219+AM219+AP219+AS219+AV219</f>
        <v>3</v>
      </c>
      <c r="AZ219" s="155" t="n">
        <f aca="false">AW219+AT219+AQ219+AN219+AK219+AH219+AE219+AB219+Y219+V219+S219+P219+M219+J219+G219+D219</f>
        <v>6</v>
      </c>
      <c r="BA219" s="156" t="n">
        <f aca="false">AX219+AU219+AR219+AO219+AL219+AI219+AF219+AC219+Z219+W219+T219+Q219+N219+K219+H219+E219</f>
        <v>0</v>
      </c>
      <c r="BB219" s="157"/>
      <c r="BC219" s="134" t="str">
        <f aca="false">B219</f>
        <v>Līva Landmane</v>
      </c>
    </row>
    <row r="220" customFormat="false" ht="15.75" hidden="false" customHeight="true" outlineLevel="0" collapsed="false">
      <c r="A220" s="147" t="str">
        <f aca="false">Rezultati!A223</f>
        <v>Wii sport resort</v>
      </c>
      <c r="B220" s="147" t="str">
        <f aca="false">Rezultati!B223</f>
        <v>aklais rezultāts</v>
      </c>
      <c r="C220" s="181"/>
      <c r="D220" s="182"/>
      <c r="E220" s="182"/>
      <c r="F220" s="181"/>
      <c r="G220" s="182"/>
      <c r="H220" s="182"/>
      <c r="I220" s="181"/>
      <c r="J220" s="182"/>
      <c r="K220" s="182"/>
      <c r="L220" s="181"/>
      <c r="M220" s="182"/>
      <c r="N220" s="182"/>
      <c r="O220" s="181"/>
      <c r="P220" s="182"/>
      <c r="Q220" s="182"/>
      <c r="R220" s="181"/>
      <c r="S220" s="182"/>
      <c r="T220" s="182"/>
      <c r="U220" s="181"/>
      <c r="V220" s="182"/>
      <c r="W220" s="182"/>
      <c r="X220" s="181"/>
      <c r="Y220" s="182"/>
      <c r="Z220" s="182"/>
      <c r="AA220" s="269"/>
      <c r="AB220" s="270"/>
      <c r="AC220" s="270"/>
      <c r="AD220" s="269"/>
      <c r="AE220" s="270"/>
      <c r="AF220" s="270"/>
      <c r="AG220" s="269"/>
      <c r="AH220" s="270"/>
      <c r="AI220" s="270"/>
      <c r="AJ220" s="267"/>
      <c r="AK220" s="268"/>
      <c r="AL220" s="268"/>
      <c r="AM220" s="269"/>
      <c r="AN220" s="270"/>
      <c r="AO220" s="270"/>
      <c r="AP220" s="269"/>
      <c r="AQ220" s="270"/>
      <c r="AR220" s="270"/>
      <c r="AS220" s="269"/>
      <c r="AT220" s="270"/>
      <c r="AU220" s="270"/>
      <c r="AV220" s="269"/>
      <c r="AW220" s="270"/>
      <c r="AX220" s="270"/>
      <c r="AY220" s="155" t="n">
        <f aca="false">C220+F220+I220+L220+O220+R220+U220+X220+AA220+AD220+AG220+AJ220+AM220+AP220+AS220+AV220</f>
        <v>0</v>
      </c>
      <c r="AZ220" s="155" t="n">
        <f aca="false">AW220+AT220+AQ220+AN220+AK220+AH220+AE220+AB220+Y220+V220+S220+P220+M220+J220+G220+D220</f>
        <v>0</v>
      </c>
      <c r="BA220" s="156" t="n">
        <f aca="false">AX220+AU220+AR220+AO220+AL220+AI220+AF220+AC220+Z220+W220+T220+Q220+N220+K220+H220+E220</f>
        <v>0</v>
      </c>
      <c r="BB220" s="157"/>
      <c r="BC220" s="134" t="str">
        <f aca="false">B220</f>
        <v>aklais rezultāts</v>
      </c>
    </row>
    <row r="221" customFormat="false" ht="15.75" hidden="false" customHeight="true" outlineLevel="0" collapsed="false">
      <c r="A221" s="147" t="str">
        <f aca="false">Rezultati!A224</f>
        <v>Nopietni</v>
      </c>
      <c r="B221" s="147" t="n">
        <f aca="false">Rezultati!B224</f>
        <v>0</v>
      </c>
      <c r="C221" s="251"/>
      <c r="D221" s="252"/>
      <c r="E221" s="252"/>
      <c r="F221" s="251"/>
      <c r="G221" s="252"/>
      <c r="H221" s="252"/>
      <c r="I221" s="251"/>
      <c r="J221" s="252"/>
      <c r="K221" s="252"/>
      <c r="L221" s="251"/>
      <c r="M221" s="252"/>
      <c r="N221" s="252"/>
      <c r="O221" s="251"/>
      <c r="P221" s="252"/>
      <c r="Q221" s="252"/>
      <c r="R221" s="251"/>
      <c r="S221" s="252"/>
      <c r="T221" s="252"/>
      <c r="U221" s="251"/>
      <c r="V221" s="252"/>
      <c r="W221" s="252"/>
      <c r="X221" s="251"/>
      <c r="Y221" s="252"/>
      <c r="Z221" s="252"/>
      <c r="AA221" s="255"/>
      <c r="AB221" s="256"/>
      <c r="AC221" s="256"/>
      <c r="AD221" s="255"/>
      <c r="AE221" s="256"/>
      <c r="AF221" s="256"/>
      <c r="AG221" s="255"/>
      <c r="AH221" s="256"/>
      <c r="AI221" s="256"/>
      <c r="AJ221" s="255"/>
      <c r="AK221" s="256"/>
      <c r="AL221" s="256"/>
      <c r="AM221" s="253"/>
      <c r="AN221" s="254"/>
      <c r="AO221" s="254"/>
      <c r="AP221" s="255"/>
      <c r="AQ221" s="256"/>
      <c r="AR221" s="256"/>
      <c r="AS221" s="259"/>
      <c r="AT221" s="260"/>
      <c r="AU221" s="260"/>
      <c r="AV221" s="255"/>
      <c r="AW221" s="256"/>
      <c r="AX221" s="256"/>
      <c r="AY221" s="155" t="n">
        <f aca="false">C221+F221+I221+L221+O221+R221+U221+X221+AA221+AD221+AG221+AJ221+AM221+AP221+AS221+AV221</f>
        <v>0</v>
      </c>
      <c r="AZ221" s="155" t="n">
        <f aca="false">AW221+AT221+AQ221+AN221+AK221+AH221+AE221+AB221+Y221+V221+S221+P221+M221+J221+G221+D221</f>
        <v>0</v>
      </c>
      <c r="BA221" s="156" t="n">
        <f aca="false">AX221+AU221+AR221+AO221+AL221+AI221+AF221+AC221+Z221+W221+T221+Q221+N221+K221+H221+E221</f>
        <v>0</v>
      </c>
      <c r="BB221" s="157" t="str">
        <f aca="false">AM130</f>
        <v>Nopietni</v>
      </c>
      <c r="BC221" s="134" t="n">
        <f aca="false">B221</f>
        <v>0</v>
      </c>
    </row>
    <row r="222" customFormat="false" ht="15.75" hidden="false" customHeight="true" outlineLevel="0" collapsed="false">
      <c r="A222" s="147" t="str">
        <f aca="false">Rezultati!A225</f>
        <v>Nopietni</v>
      </c>
      <c r="B222" s="147" t="str">
        <f aca="false">Rezultati!B225</f>
        <v>Edgars Štubis</v>
      </c>
      <c r="C222" s="257"/>
      <c r="D222" s="258"/>
      <c r="E222" s="258"/>
      <c r="F222" s="257"/>
      <c r="G222" s="258"/>
      <c r="H222" s="258"/>
      <c r="I222" s="257"/>
      <c r="J222" s="258"/>
      <c r="K222" s="258"/>
      <c r="L222" s="257"/>
      <c r="M222" s="258"/>
      <c r="N222" s="258"/>
      <c r="O222" s="257"/>
      <c r="P222" s="258"/>
      <c r="Q222" s="258"/>
      <c r="R222" s="257"/>
      <c r="S222" s="258"/>
      <c r="T222" s="258"/>
      <c r="U222" s="257"/>
      <c r="V222" s="258"/>
      <c r="W222" s="258"/>
      <c r="X222" s="257"/>
      <c r="Y222" s="258"/>
      <c r="Z222" s="258"/>
      <c r="AA222" s="259" t="n">
        <v>0</v>
      </c>
      <c r="AB222" s="260" t="n">
        <v>3</v>
      </c>
      <c r="AC222" s="260" t="n">
        <v>0</v>
      </c>
      <c r="AD222" s="259" t="n">
        <v>1</v>
      </c>
      <c r="AE222" s="260" t="n">
        <v>2</v>
      </c>
      <c r="AF222" s="260" t="n">
        <v>0</v>
      </c>
      <c r="AG222" s="259"/>
      <c r="AH222" s="260"/>
      <c r="AI222" s="260"/>
      <c r="AJ222" s="259" t="n">
        <v>3</v>
      </c>
      <c r="AK222" s="260" t="n">
        <v>0</v>
      </c>
      <c r="AL222" s="260" t="n">
        <v>0</v>
      </c>
      <c r="AM222" s="253"/>
      <c r="AN222" s="254"/>
      <c r="AO222" s="254"/>
      <c r="AP222" s="259"/>
      <c r="AQ222" s="260"/>
      <c r="AR222" s="260"/>
      <c r="AS222" s="259" t="n">
        <v>1</v>
      </c>
      <c r="AT222" s="260" t="n">
        <v>2</v>
      </c>
      <c r="AU222" s="260" t="n">
        <v>0</v>
      </c>
      <c r="AV222" s="259" t="n">
        <v>3</v>
      </c>
      <c r="AW222" s="260" t="n">
        <v>0</v>
      </c>
      <c r="AX222" s="260" t="n">
        <v>0</v>
      </c>
      <c r="AY222" s="155" t="n">
        <f aca="false">C222+F222+I222+L222+O222+R222+U222+X222+AA222+AD222+AG222+AJ222+AM222+AP222+AS222+AV222</f>
        <v>8</v>
      </c>
      <c r="AZ222" s="155" t="n">
        <f aca="false">AW222+AT222+AQ222+AN222+AK222+AH222+AE222+AB222+Y222+V222+S222+P222+M222+J222+G222+D222</f>
        <v>7</v>
      </c>
      <c r="BA222" s="156" t="n">
        <f aca="false">AX222+AU222+AR222+AO222+AL222+AI222+AF222+AC222+Z222+W222+T222+Q222+N222+K222+H222+E222</f>
        <v>0</v>
      </c>
      <c r="BB222" s="157"/>
      <c r="BC222" s="134" t="str">
        <f aca="false">B222</f>
        <v>Edgars Štubis</v>
      </c>
    </row>
    <row r="223" customFormat="false" ht="15.75" hidden="false" customHeight="true" outlineLevel="0" collapsed="false">
      <c r="A223" s="147" t="str">
        <f aca="false">Rezultati!A226</f>
        <v>Nopietni</v>
      </c>
      <c r="B223" s="147" t="str">
        <f aca="false">Rezultati!B226</f>
        <v>Guntars Pugejs</v>
      </c>
      <c r="C223" s="257"/>
      <c r="D223" s="258"/>
      <c r="E223" s="258"/>
      <c r="F223" s="257"/>
      <c r="G223" s="258"/>
      <c r="H223" s="258"/>
      <c r="I223" s="257"/>
      <c r="J223" s="258"/>
      <c r="K223" s="258"/>
      <c r="L223" s="257"/>
      <c r="M223" s="258"/>
      <c r="N223" s="258"/>
      <c r="O223" s="257"/>
      <c r="P223" s="258"/>
      <c r="Q223" s="258"/>
      <c r="R223" s="257"/>
      <c r="S223" s="258"/>
      <c r="T223" s="258"/>
      <c r="U223" s="257"/>
      <c r="V223" s="258"/>
      <c r="W223" s="258"/>
      <c r="X223" s="257"/>
      <c r="Y223" s="258"/>
      <c r="Z223" s="258"/>
      <c r="AA223" s="261" t="n">
        <v>0</v>
      </c>
      <c r="AB223" s="262" t="n">
        <v>3</v>
      </c>
      <c r="AC223" s="262" t="n">
        <v>0</v>
      </c>
      <c r="AD223" s="261" t="n">
        <v>2</v>
      </c>
      <c r="AE223" s="262" t="n">
        <v>1</v>
      </c>
      <c r="AF223" s="262" t="n">
        <v>0</v>
      </c>
      <c r="AG223" s="261" t="n">
        <v>3</v>
      </c>
      <c r="AH223" s="262" t="n">
        <v>0</v>
      </c>
      <c r="AI223" s="262" t="n">
        <v>0</v>
      </c>
      <c r="AJ223" s="261" t="n">
        <v>2</v>
      </c>
      <c r="AK223" s="262" t="n">
        <v>1</v>
      </c>
      <c r="AL223" s="262" t="n">
        <v>0</v>
      </c>
      <c r="AM223" s="253"/>
      <c r="AN223" s="254"/>
      <c r="AO223" s="254"/>
      <c r="AP223" s="261"/>
      <c r="AQ223" s="262"/>
      <c r="AR223" s="262"/>
      <c r="AS223" s="259" t="n">
        <v>2</v>
      </c>
      <c r="AT223" s="260" t="n">
        <v>1</v>
      </c>
      <c r="AU223" s="260" t="n">
        <v>0</v>
      </c>
      <c r="AV223" s="261" t="n">
        <v>1</v>
      </c>
      <c r="AW223" s="262" t="n">
        <v>2</v>
      </c>
      <c r="AX223" s="262" t="n">
        <v>0</v>
      </c>
      <c r="AY223" s="155" t="n">
        <f aca="false">C223+F223+I223+L223+O223+R223+U223+X223+AA223+AD223+AG223+AJ223+AM223+AP223+AS223+AV223</f>
        <v>10</v>
      </c>
      <c r="AZ223" s="155" t="n">
        <f aca="false">AW223+AT223+AQ223+AN223+AK223+AH223+AE223+AB223+Y223+V223+S223+P223+M223+J223+G223+D223</f>
        <v>8</v>
      </c>
      <c r="BA223" s="156" t="n">
        <f aca="false">AX223+AU223+AR223+AO223+AL223+AI223+AF223+AC223+Z223+W223+T223+Q223+N223+K223+H223+E223</f>
        <v>0</v>
      </c>
      <c r="BB223" s="157"/>
      <c r="BC223" s="134" t="str">
        <f aca="false">B223</f>
        <v>Guntars Pugejs</v>
      </c>
    </row>
    <row r="224" customFormat="false" ht="15.75" hidden="false" customHeight="true" outlineLevel="0" collapsed="false">
      <c r="A224" s="147" t="str">
        <f aca="false">Rezultati!A227</f>
        <v>Nopietni</v>
      </c>
      <c r="B224" s="147" t="str">
        <f aca="false">Rezultati!B227</f>
        <v>Armands Štubis</v>
      </c>
      <c r="C224" s="257"/>
      <c r="D224" s="258"/>
      <c r="E224" s="258"/>
      <c r="F224" s="257"/>
      <c r="G224" s="258"/>
      <c r="H224" s="258"/>
      <c r="I224" s="257"/>
      <c r="J224" s="258"/>
      <c r="K224" s="258"/>
      <c r="L224" s="257"/>
      <c r="M224" s="258"/>
      <c r="N224" s="258"/>
      <c r="O224" s="257"/>
      <c r="P224" s="258"/>
      <c r="Q224" s="258"/>
      <c r="R224" s="257"/>
      <c r="S224" s="258"/>
      <c r="T224" s="258"/>
      <c r="U224" s="257"/>
      <c r="V224" s="258"/>
      <c r="W224" s="258"/>
      <c r="X224" s="257"/>
      <c r="Y224" s="258"/>
      <c r="Z224" s="258"/>
      <c r="AA224" s="261" t="n">
        <v>2</v>
      </c>
      <c r="AB224" s="262" t="n">
        <v>1</v>
      </c>
      <c r="AC224" s="262" t="n">
        <v>0</v>
      </c>
      <c r="AD224" s="261" t="n">
        <v>2</v>
      </c>
      <c r="AE224" s="262" t="n">
        <v>1</v>
      </c>
      <c r="AF224" s="262" t="n">
        <v>0</v>
      </c>
      <c r="AG224" s="261" t="n">
        <v>0</v>
      </c>
      <c r="AH224" s="262" t="n">
        <v>3</v>
      </c>
      <c r="AI224" s="262" t="n">
        <v>0</v>
      </c>
      <c r="AJ224" s="261" t="n">
        <v>2</v>
      </c>
      <c r="AK224" s="262" t="n">
        <v>1</v>
      </c>
      <c r="AL224" s="262" t="n">
        <v>0</v>
      </c>
      <c r="AM224" s="253"/>
      <c r="AN224" s="254"/>
      <c r="AO224" s="254"/>
      <c r="AP224" s="261"/>
      <c r="AQ224" s="262"/>
      <c r="AR224" s="262"/>
      <c r="AS224" s="261" t="n">
        <v>2</v>
      </c>
      <c r="AT224" s="262" t="n">
        <v>1</v>
      </c>
      <c r="AU224" s="262" t="n">
        <v>0</v>
      </c>
      <c r="AV224" s="261" t="n">
        <v>0</v>
      </c>
      <c r="AW224" s="262" t="n">
        <v>3</v>
      </c>
      <c r="AX224" s="262" t="n">
        <v>0</v>
      </c>
      <c r="AY224" s="155" t="n">
        <f aca="false">C224+F224+I224+L224+O224+R224+U224+X224+AA224+AD224+AG224+AJ224+AM224+AP224+AS224+AV224</f>
        <v>8</v>
      </c>
      <c r="AZ224" s="155" t="n">
        <f aca="false">AW224+AT224+AQ224+AN224+AK224+AH224+AE224+AB224+Y224+V224+S224+P224+M224+J224+G224+D224</f>
        <v>10</v>
      </c>
      <c r="BA224" s="156" t="n">
        <f aca="false">AX224+AU224+AR224+AO224+AL224+AI224+AF224+AC224+Z224+W224+T224+Q224+N224+K224+H224+E224</f>
        <v>0</v>
      </c>
      <c r="BB224" s="157"/>
      <c r="BC224" s="134" t="str">
        <f aca="false">B224</f>
        <v>Armands Štubis</v>
      </c>
    </row>
    <row r="225" customFormat="false" ht="15.75" hidden="false" customHeight="true" outlineLevel="0" collapsed="false">
      <c r="A225" s="147" t="str">
        <f aca="false">Rezultati!A228</f>
        <v>Nopietni</v>
      </c>
      <c r="B225" s="147" t="str">
        <f aca="false">Rezultati!B228</f>
        <v>Artūrs Pugejs</v>
      </c>
      <c r="C225" s="265"/>
      <c r="D225" s="266"/>
      <c r="E225" s="266"/>
      <c r="F225" s="265"/>
      <c r="G225" s="266"/>
      <c r="H225" s="266"/>
      <c r="I225" s="265"/>
      <c r="J225" s="266"/>
      <c r="K225" s="266"/>
      <c r="L225" s="265"/>
      <c r="M225" s="266"/>
      <c r="N225" s="266"/>
      <c r="O225" s="265"/>
      <c r="P225" s="266"/>
      <c r="Q225" s="266"/>
      <c r="R225" s="265"/>
      <c r="S225" s="266"/>
      <c r="T225" s="266"/>
      <c r="U225" s="265"/>
      <c r="V225" s="266"/>
      <c r="W225" s="266"/>
      <c r="X225" s="265"/>
      <c r="Y225" s="266"/>
      <c r="Z225" s="266"/>
      <c r="AA225" s="261"/>
      <c r="AB225" s="262"/>
      <c r="AC225" s="262"/>
      <c r="AD225" s="261"/>
      <c r="AE225" s="262"/>
      <c r="AF225" s="262"/>
      <c r="AG225" s="261" t="n">
        <v>0</v>
      </c>
      <c r="AH225" s="262" t="n">
        <v>3</v>
      </c>
      <c r="AI225" s="262" t="n">
        <v>0</v>
      </c>
      <c r="AJ225" s="261"/>
      <c r="AK225" s="262"/>
      <c r="AL225" s="262"/>
      <c r="AM225" s="253"/>
      <c r="AN225" s="254"/>
      <c r="AO225" s="254"/>
      <c r="AP225" s="261"/>
      <c r="AQ225" s="262"/>
      <c r="AR225" s="262"/>
      <c r="AS225" s="261"/>
      <c r="AT225" s="262"/>
      <c r="AU225" s="262"/>
      <c r="AV225" s="261"/>
      <c r="AW225" s="262"/>
      <c r="AX225" s="262"/>
      <c r="AY225" s="155" t="n">
        <f aca="false">C225+F225+I225+L225+O225+R225+U225+X225+AA225+AD225+AG225+AJ225+AM225+AP225+AS225+AV225</f>
        <v>0</v>
      </c>
      <c r="AZ225" s="155" t="n">
        <f aca="false">AW225+AT225+AQ225+AN225+AK225+AH225+AE225+AB225+Y225+V225+S225+P225+M225+J225+G225+D225</f>
        <v>3</v>
      </c>
      <c r="BA225" s="156" t="n">
        <f aca="false">AX225+AU225+AR225+AO225+AL225+AI225+AF225+AC225+Z225+W225+T225+Q225+N225+K225+H225+E225</f>
        <v>0</v>
      </c>
      <c r="BB225" s="157"/>
      <c r="BC225" s="134" t="str">
        <f aca="false">B225</f>
        <v>Artūrs Pugejs</v>
      </c>
    </row>
    <row r="226" customFormat="false" ht="15.75" hidden="false" customHeight="true" outlineLevel="0" collapsed="false">
      <c r="A226" s="147" t="str">
        <f aca="false">Rezultati!A229</f>
        <v>Nopietni</v>
      </c>
      <c r="B226" s="147" t="n">
        <f aca="false">Rezultati!B229</f>
        <v>0</v>
      </c>
      <c r="C226" s="265"/>
      <c r="D226" s="266"/>
      <c r="E226" s="266"/>
      <c r="F226" s="265"/>
      <c r="G226" s="266"/>
      <c r="H226" s="266"/>
      <c r="I226" s="265"/>
      <c r="J226" s="266"/>
      <c r="K226" s="266"/>
      <c r="L226" s="265"/>
      <c r="M226" s="266"/>
      <c r="N226" s="266"/>
      <c r="O226" s="265"/>
      <c r="P226" s="266"/>
      <c r="Q226" s="266"/>
      <c r="R226" s="265"/>
      <c r="S226" s="266"/>
      <c r="T226" s="266"/>
      <c r="U226" s="265"/>
      <c r="V226" s="266"/>
      <c r="W226" s="266"/>
      <c r="X226" s="265"/>
      <c r="Y226" s="266"/>
      <c r="Z226" s="266"/>
      <c r="AA226" s="261"/>
      <c r="AB226" s="262"/>
      <c r="AC226" s="262"/>
      <c r="AD226" s="261"/>
      <c r="AE226" s="262"/>
      <c r="AF226" s="262"/>
      <c r="AG226" s="261"/>
      <c r="AH226" s="262"/>
      <c r="AI226" s="262"/>
      <c r="AJ226" s="261"/>
      <c r="AK226" s="262"/>
      <c r="AL226" s="262"/>
      <c r="AM226" s="253"/>
      <c r="AN226" s="254"/>
      <c r="AO226" s="254"/>
      <c r="AP226" s="261"/>
      <c r="AQ226" s="262"/>
      <c r="AR226" s="262"/>
      <c r="AS226" s="261"/>
      <c r="AT226" s="262"/>
      <c r="AU226" s="262"/>
      <c r="AV226" s="261"/>
      <c r="AW226" s="262"/>
      <c r="AX226" s="262"/>
      <c r="AY226" s="155" t="n">
        <f aca="false">C226+F226+I226+L226+O226+R226+U226+X226+AA226+AD226+AG226+AJ226+AM226+AP226+AS226+AV226</f>
        <v>0</v>
      </c>
      <c r="AZ226" s="155" t="n">
        <f aca="false">AW226+AT226+AQ226+AN226+AK226+AH226+AE226+AB226+Y226+V226+S226+P226+M226+J226+G226+D226</f>
        <v>0</v>
      </c>
      <c r="BA226" s="156" t="n">
        <f aca="false">AX226+AU226+AR226+AO226+AL226+AI226+AF226+AC226+Z226+W226+T226+Q226+N226+K226+H226+E226</f>
        <v>0</v>
      </c>
      <c r="BB226" s="157"/>
      <c r="BC226" s="134" t="n">
        <f aca="false">B226</f>
        <v>0</v>
      </c>
    </row>
    <row r="227" customFormat="false" ht="15.75" hidden="false" customHeight="true" outlineLevel="0" collapsed="false">
      <c r="A227" s="147" t="str">
        <f aca="false">Rezultati!A230</f>
        <v>Nopietni</v>
      </c>
      <c r="B227" s="147" t="n">
        <f aca="false">Rezultati!B230</f>
        <v>0</v>
      </c>
      <c r="C227" s="181"/>
      <c r="D227" s="182"/>
      <c r="E227" s="182"/>
      <c r="F227" s="181"/>
      <c r="G227" s="182"/>
      <c r="H227" s="182"/>
      <c r="I227" s="181"/>
      <c r="J227" s="182"/>
      <c r="K227" s="182"/>
      <c r="L227" s="181"/>
      <c r="M227" s="182"/>
      <c r="N227" s="182"/>
      <c r="O227" s="181"/>
      <c r="P227" s="182"/>
      <c r="Q227" s="182"/>
      <c r="R227" s="181"/>
      <c r="S227" s="182"/>
      <c r="T227" s="182"/>
      <c r="U227" s="181"/>
      <c r="V227" s="182"/>
      <c r="W227" s="182"/>
      <c r="X227" s="181"/>
      <c r="Y227" s="182"/>
      <c r="Z227" s="182"/>
      <c r="AA227" s="269"/>
      <c r="AB227" s="270"/>
      <c r="AC227" s="270"/>
      <c r="AD227" s="269"/>
      <c r="AE227" s="270"/>
      <c r="AF227" s="270"/>
      <c r="AG227" s="269"/>
      <c r="AH227" s="270"/>
      <c r="AI227" s="270"/>
      <c r="AJ227" s="269"/>
      <c r="AK227" s="270"/>
      <c r="AL227" s="270"/>
      <c r="AM227" s="267"/>
      <c r="AN227" s="268"/>
      <c r="AO227" s="268"/>
      <c r="AP227" s="269"/>
      <c r="AQ227" s="270"/>
      <c r="AR227" s="270"/>
      <c r="AS227" s="269"/>
      <c r="AT227" s="270"/>
      <c r="AU227" s="270"/>
      <c r="AV227" s="269"/>
      <c r="AW227" s="270"/>
      <c r="AX227" s="270"/>
      <c r="AY227" s="155" t="n">
        <f aca="false">C227+F227+I227+L227+O227+R227+U227+X227+AA227+AD227+AG227+AJ227+AM227+AP227+AS227+AV227</f>
        <v>0</v>
      </c>
      <c r="AZ227" s="155" t="n">
        <f aca="false">AW227+AT227+AQ227+AN227+AK227+AH227+AE227+AB227+Y227+V227+S227+P227+M227+J227+G227+D227</f>
        <v>0</v>
      </c>
      <c r="BA227" s="156" t="n">
        <f aca="false">AX227+AU227+AR227+AO227+AL227+AI227+AF227+AC227+Z227+W227+T227+Q227+N227+K227+H227+E227</f>
        <v>0</v>
      </c>
      <c r="BB227" s="157"/>
      <c r="BC227" s="134" t="n">
        <f aca="false">B227</f>
        <v>0</v>
      </c>
    </row>
    <row r="228" customFormat="false" ht="15.75" hidden="false" customHeight="true" outlineLevel="0" collapsed="false">
      <c r="A228" s="147" t="str">
        <f aca="false">Rezultati!A231</f>
        <v>Zaļie Pumpuri</v>
      </c>
      <c r="B228" s="147" t="str">
        <f aca="false">Rezultati!B231</f>
        <v>Ainārs Sedlenieks</v>
      </c>
      <c r="C228" s="251"/>
      <c r="D228" s="252"/>
      <c r="E228" s="252"/>
      <c r="F228" s="251"/>
      <c r="G228" s="252"/>
      <c r="H228" s="252"/>
      <c r="I228" s="251"/>
      <c r="J228" s="252"/>
      <c r="K228" s="252"/>
      <c r="L228" s="251"/>
      <c r="M228" s="252"/>
      <c r="N228" s="252"/>
      <c r="O228" s="251"/>
      <c r="P228" s="252"/>
      <c r="Q228" s="252"/>
      <c r="R228" s="251"/>
      <c r="S228" s="252"/>
      <c r="T228" s="252"/>
      <c r="U228" s="251"/>
      <c r="V228" s="252"/>
      <c r="W228" s="252"/>
      <c r="X228" s="251"/>
      <c r="Y228" s="252"/>
      <c r="Z228" s="252"/>
      <c r="AA228" s="255" t="n">
        <v>1</v>
      </c>
      <c r="AB228" s="256" t="n">
        <v>2</v>
      </c>
      <c r="AC228" s="256" t="n">
        <v>0</v>
      </c>
      <c r="AD228" s="255" t="n">
        <v>1</v>
      </c>
      <c r="AE228" s="256" t="n">
        <v>2</v>
      </c>
      <c r="AF228" s="256" t="n">
        <v>0</v>
      </c>
      <c r="AG228" s="255" t="n">
        <v>3</v>
      </c>
      <c r="AH228" s="256" t="n">
        <v>0</v>
      </c>
      <c r="AI228" s="256" t="n">
        <v>0</v>
      </c>
      <c r="AJ228" s="255" t="n">
        <v>1</v>
      </c>
      <c r="AK228" s="256" t="n">
        <v>2</v>
      </c>
      <c r="AL228" s="256" t="n">
        <v>0</v>
      </c>
      <c r="AM228" s="255"/>
      <c r="AN228" s="256"/>
      <c r="AO228" s="256"/>
      <c r="AP228" s="253"/>
      <c r="AQ228" s="254"/>
      <c r="AR228" s="254"/>
      <c r="AS228" s="255" t="n">
        <v>1</v>
      </c>
      <c r="AT228" s="256" t="n">
        <v>2</v>
      </c>
      <c r="AU228" s="256" t="n">
        <v>0</v>
      </c>
      <c r="AV228" s="255" t="n">
        <v>0</v>
      </c>
      <c r="AW228" s="256" t="n">
        <v>3</v>
      </c>
      <c r="AX228" s="256" t="n">
        <v>0</v>
      </c>
      <c r="AY228" s="155" t="n">
        <f aca="false">C228+F228+I228+L228+O228+R228+U228+X228+AA228+AD228+AG228+AJ228+AM228+AP228+AS228+AV228</f>
        <v>7</v>
      </c>
      <c r="AZ228" s="155" t="n">
        <f aca="false">AW228+AT228+AQ228+AN228+AK228+AH228+AE228+AB228+Y228+V228+S228+P228+M228+J228+G228+D228</f>
        <v>11</v>
      </c>
      <c r="BA228" s="156" t="n">
        <f aca="false">AX228+AU228+AR228+AO228+AL228+AI228+AF228+AC228+Z228+W228+T228+Q228+N228+K228+H228+E228</f>
        <v>0</v>
      </c>
      <c r="BB228" s="157" t="str">
        <f aca="false">AP130</f>
        <v>Zaļie Pumpuri</v>
      </c>
      <c r="BC228" s="134" t="str">
        <f aca="false">B228</f>
        <v>Ainārs Sedlenieks</v>
      </c>
    </row>
    <row r="229" customFormat="false" ht="15.75" hidden="false" customHeight="true" outlineLevel="0" collapsed="false">
      <c r="A229" s="147" t="str">
        <f aca="false">Rezultati!A232</f>
        <v>Zaļie Pumpuri</v>
      </c>
      <c r="B229" s="147" t="n">
        <f aca="false">Rezultati!B232</f>
        <v>0</v>
      </c>
      <c r="C229" s="257"/>
      <c r="D229" s="258"/>
      <c r="E229" s="258"/>
      <c r="F229" s="257"/>
      <c r="G229" s="258"/>
      <c r="H229" s="258"/>
      <c r="I229" s="257"/>
      <c r="J229" s="258"/>
      <c r="K229" s="258"/>
      <c r="L229" s="257"/>
      <c r="M229" s="258"/>
      <c r="N229" s="258"/>
      <c r="O229" s="257"/>
      <c r="P229" s="258"/>
      <c r="Q229" s="258"/>
      <c r="R229" s="257"/>
      <c r="S229" s="258"/>
      <c r="T229" s="258"/>
      <c r="U229" s="257"/>
      <c r="V229" s="258"/>
      <c r="W229" s="258"/>
      <c r="X229" s="257"/>
      <c r="Y229" s="258"/>
      <c r="Z229" s="258"/>
      <c r="AA229" s="259"/>
      <c r="AB229" s="260"/>
      <c r="AC229" s="260"/>
      <c r="AD229" s="259"/>
      <c r="AE229" s="260"/>
      <c r="AF229" s="260"/>
      <c r="AG229" s="259"/>
      <c r="AH229" s="260"/>
      <c r="AI229" s="260"/>
      <c r="AJ229" s="259"/>
      <c r="AK229" s="260"/>
      <c r="AL229" s="260"/>
      <c r="AM229" s="259"/>
      <c r="AN229" s="260"/>
      <c r="AO229" s="260"/>
      <c r="AP229" s="253"/>
      <c r="AQ229" s="254"/>
      <c r="AR229" s="254"/>
      <c r="AS229" s="259"/>
      <c r="AT229" s="260"/>
      <c r="AU229" s="260"/>
      <c r="AV229" s="259"/>
      <c r="AW229" s="260"/>
      <c r="AX229" s="260"/>
      <c r="AY229" s="155" t="n">
        <f aca="false">C229+F229+I229+L229+O229+R229+U229+X229+AA229+AD229+AG229+AJ229+AM229+AP229+AS229+AV229</f>
        <v>0</v>
      </c>
      <c r="AZ229" s="155" t="n">
        <f aca="false">AW229+AT229+AQ229+AN229+AK229+AH229+AE229+AB229+Y229+V229+S229+P229+M229+J229+G229+D229</f>
        <v>0</v>
      </c>
      <c r="BA229" s="156" t="n">
        <f aca="false">AX229+AU229+AR229+AO229+AL229+AI229+AF229+AC229+Z229+W229+T229+Q229+N229+K229+H229+E229</f>
        <v>0</v>
      </c>
      <c r="BB229" s="157"/>
      <c r="BC229" s="134" t="n">
        <f aca="false">B229</f>
        <v>0</v>
      </c>
    </row>
    <row r="230" customFormat="false" ht="15.75" hidden="false" customHeight="true" outlineLevel="0" collapsed="false">
      <c r="A230" s="147" t="str">
        <f aca="false">Rezultati!A233</f>
        <v>Zaļie Pumpuri</v>
      </c>
      <c r="B230" s="147" t="n">
        <f aca="false">Rezultati!B233</f>
        <v>0</v>
      </c>
      <c r="C230" s="257"/>
      <c r="D230" s="258"/>
      <c r="E230" s="258"/>
      <c r="F230" s="257"/>
      <c r="G230" s="258"/>
      <c r="H230" s="258"/>
      <c r="I230" s="257"/>
      <c r="J230" s="258"/>
      <c r="K230" s="258"/>
      <c r="L230" s="257"/>
      <c r="M230" s="258"/>
      <c r="N230" s="258"/>
      <c r="O230" s="257"/>
      <c r="P230" s="258"/>
      <c r="Q230" s="258"/>
      <c r="R230" s="257"/>
      <c r="S230" s="258"/>
      <c r="T230" s="258"/>
      <c r="U230" s="257"/>
      <c r="V230" s="258"/>
      <c r="W230" s="258"/>
      <c r="X230" s="257"/>
      <c r="Y230" s="258"/>
      <c r="Z230" s="258"/>
      <c r="AA230" s="261"/>
      <c r="AB230" s="262"/>
      <c r="AC230" s="262"/>
      <c r="AD230" s="261"/>
      <c r="AE230" s="262"/>
      <c r="AF230" s="262"/>
      <c r="AG230" s="261"/>
      <c r="AH230" s="262"/>
      <c r="AI230" s="262"/>
      <c r="AJ230" s="261"/>
      <c r="AK230" s="262"/>
      <c r="AL230" s="262"/>
      <c r="AM230" s="261"/>
      <c r="AN230" s="262"/>
      <c r="AO230" s="262"/>
      <c r="AP230" s="253"/>
      <c r="AQ230" s="254"/>
      <c r="AR230" s="254"/>
      <c r="AS230" s="261"/>
      <c r="AT230" s="262"/>
      <c r="AU230" s="262"/>
      <c r="AV230" s="261"/>
      <c r="AW230" s="262"/>
      <c r="AX230" s="262"/>
      <c r="AY230" s="155" t="n">
        <f aca="false">C230+F230+I230+L230+O230+R230+U230+X230+AA230+AD230+AG230+AJ230+AM230+AP230+AS230+AV230</f>
        <v>0</v>
      </c>
      <c r="AZ230" s="155" t="n">
        <f aca="false">AW230+AT230+AQ230+AN230+AK230+AH230+AE230+AB230+Y230+V230+S230+P230+M230+J230+G230+D230</f>
        <v>0</v>
      </c>
      <c r="BA230" s="156" t="n">
        <f aca="false">AX230+AU230+AR230+AO230+AL230+AI230+AF230+AC230+Z230+W230+T230+Q230+N230+K230+H230+E230</f>
        <v>0</v>
      </c>
      <c r="BB230" s="157"/>
      <c r="BC230" s="134" t="n">
        <f aca="false">B230</f>
        <v>0</v>
      </c>
    </row>
    <row r="231" customFormat="false" ht="15.75" hidden="false" customHeight="true" outlineLevel="0" collapsed="false">
      <c r="A231" s="147" t="str">
        <f aca="false">Rezultati!A234</f>
        <v>Zaļie Pumpuri</v>
      </c>
      <c r="B231" s="147" t="n">
        <f aca="false">Rezultati!B234</f>
        <v>0</v>
      </c>
      <c r="C231" s="257"/>
      <c r="D231" s="258"/>
      <c r="E231" s="258"/>
      <c r="F231" s="257"/>
      <c r="G231" s="258"/>
      <c r="H231" s="258"/>
      <c r="I231" s="257"/>
      <c r="J231" s="258"/>
      <c r="K231" s="258"/>
      <c r="L231" s="257"/>
      <c r="M231" s="258"/>
      <c r="N231" s="258"/>
      <c r="O231" s="257"/>
      <c r="P231" s="258"/>
      <c r="Q231" s="258"/>
      <c r="R231" s="257"/>
      <c r="S231" s="258"/>
      <c r="T231" s="258"/>
      <c r="U231" s="257"/>
      <c r="V231" s="258"/>
      <c r="W231" s="258"/>
      <c r="X231" s="257"/>
      <c r="Y231" s="258"/>
      <c r="Z231" s="258"/>
      <c r="AA231" s="261"/>
      <c r="AB231" s="262"/>
      <c r="AC231" s="262"/>
      <c r="AD231" s="261"/>
      <c r="AE231" s="262"/>
      <c r="AF231" s="262"/>
      <c r="AG231" s="261"/>
      <c r="AH231" s="262"/>
      <c r="AI231" s="262"/>
      <c r="AJ231" s="261"/>
      <c r="AK231" s="262"/>
      <c r="AL231" s="262"/>
      <c r="AM231" s="261"/>
      <c r="AN231" s="262"/>
      <c r="AO231" s="262"/>
      <c r="AP231" s="253"/>
      <c r="AQ231" s="254"/>
      <c r="AR231" s="254"/>
      <c r="AS231" s="261"/>
      <c r="AT231" s="262"/>
      <c r="AU231" s="262"/>
      <c r="AV231" s="261"/>
      <c r="AW231" s="262"/>
      <c r="AX231" s="262"/>
      <c r="AY231" s="155" t="n">
        <f aca="false">C231+F231+I231+L231+O231+R231+U231+X231+AA231+AD231+AG231+AJ231+AM231+AP231+AS231+AV231</f>
        <v>0</v>
      </c>
      <c r="AZ231" s="155" t="n">
        <f aca="false">AW231+AT231+AQ231+AN231+AK231+AH231+AE231+AB231+Y231+V231+S231+P231+M231+J231+G231+D231</f>
        <v>0</v>
      </c>
      <c r="BA231" s="156" t="n">
        <f aca="false">AX231+AU231+AR231+AO231+AL231+AI231+AF231+AC231+Z231+W231+T231+Q231+N231+K231+H231+E231</f>
        <v>0</v>
      </c>
      <c r="BB231" s="157"/>
      <c r="BC231" s="134" t="n">
        <f aca="false">B231</f>
        <v>0</v>
      </c>
    </row>
    <row r="232" customFormat="false" ht="15.75" hidden="false" customHeight="true" outlineLevel="0" collapsed="false">
      <c r="A232" s="291" t="str">
        <f aca="false">Rezultati!A235</f>
        <v>Zaļie Pumpuri</v>
      </c>
      <c r="B232" s="291" t="str">
        <f aca="false">Rezultati!B235</f>
        <v>Guna Sedleniece</v>
      </c>
      <c r="C232" s="265"/>
      <c r="D232" s="266"/>
      <c r="E232" s="266"/>
      <c r="F232" s="265"/>
      <c r="G232" s="266"/>
      <c r="H232" s="266"/>
      <c r="I232" s="265"/>
      <c r="J232" s="266"/>
      <c r="K232" s="266"/>
      <c r="L232" s="265"/>
      <c r="M232" s="266"/>
      <c r="N232" s="266"/>
      <c r="O232" s="265"/>
      <c r="P232" s="266"/>
      <c r="Q232" s="266"/>
      <c r="R232" s="265"/>
      <c r="S232" s="266"/>
      <c r="T232" s="266"/>
      <c r="U232" s="265"/>
      <c r="V232" s="266"/>
      <c r="W232" s="266"/>
      <c r="X232" s="265"/>
      <c r="Y232" s="266"/>
      <c r="Z232" s="266"/>
      <c r="AA232" s="261" t="n">
        <v>0</v>
      </c>
      <c r="AB232" s="262" t="n">
        <v>3</v>
      </c>
      <c r="AC232" s="262" t="n">
        <v>0</v>
      </c>
      <c r="AD232" s="261" t="n">
        <v>0</v>
      </c>
      <c r="AE232" s="262" t="n">
        <v>3</v>
      </c>
      <c r="AF232" s="262" t="n">
        <v>0</v>
      </c>
      <c r="AG232" s="261" t="n">
        <v>0</v>
      </c>
      <c r="AH232" s="262" t="n">
        <v>3</v>
      </c>
      <c r="AI232" s="262" t="n">
        <v>0</v>
      </c>
      <c r="AJ232" s="261" t="n">
        <v>1</v>
      </c>
      <c r="AK232" s="262" t="n">
        <v>2</v>
      </c>
      <c r="AL232" s="262" t="n">
        <v>0</v>
      </c>
      <c r="AM232" s="261"/>
      <c r="AN232" s="262"/>
      <c r="AO232" s="262"/>
      <c r="AP232" s="253"/>
      <c r="AQ232" s="254"/>
      <c r="AR232" s="254"/>
      <c r="AS232" s="261" t="n">
        <v>1</v>
      </c>
      <c r="AT232" s="262" t="n">
        <v>2</v>
      </c>
      <c r="AU232" s="262" t="n">
        <v>0</v>
      </c>
      <c r="AV232" s="261" t="n">
        <v>0</v>
      </c>
      <c r="AW232" s="262" t="n">
        <v>3</v>
      </c>
      <c r="AX232" s="262" t="n">
        <v>0</v>
      </c>
      <c r="AY232" s="155" t="n">
        <f aca="false">C232+F232+I232+L232+O232+R232+U232+X232+AA232+AD232+AG232+AJ232+AM232+AP232+AS232+AV232</f>
        <v>2</v>
      </c>
      <c r="AZ232" s="155" t="n">
        <f aca="false">AW232+AT232+AQ232+AN232+AK232+AH232+AE232+AB232+Y232+V232+S232+P232+M232+J232+G232+D232</f>
        <v>16</v>
      </c>
      <c r="BA232" s="156" t="n">
        <f aca="false">AX232+AU232+AR232+AO232+AL232+AI232+AF232+AC232+Z232+W232+T232+Q232+N232+K232+H232+E232</f>
        <v>0</v>
      </c>
      <c r="BB232" s="157"/>
      <c r="BC232" s="134" t="str">
        <f aca="false">B232</f>
        <v>Guna Sedleniece</v>
      </c>
    </row>
    <row r="233" customFormat="false" ht="15.75" hidden="false" customHeight="true" outlineLevel="0" collapsed="false">
      <c r="A233" s="291" t="str">
        <f aca="false">Rezultati!A236</f>
        <v>Zaļie Pumpuri</v>
      </c>
      <c r="B233" s="291" t="str">
        <f aca="false">Rezultati!B236</f>
        <v>Indra Segliņa</v>
      </c>
      <c r="C233" s="265"/>
      <c r="D233" s="266"/>
      <c r="E233" s="266"/>
      <c r="F233" s="265"/>
      <c r="G233" s="266"/>
      <c r="H233" s="266"/>
      <c r="I233" s="265"/>
      <c r="J233" s="266"/>
      <c r="K233" s="266"/>
      <c r="L233" s="265"/>
      <c r="M233" s="266"/>
      <c r="N233" s="266"/>
      <c r="O233" s="265"/>
      <c r="P233" s="266"/>
      <c r="Q233" s="266"/>
      <c r="R233" s="265"/>
      <c r="S233" s="266"/>
      <c r="T233" s="266"/>
      <c r="U233" s="265"/>
      <c r="V233" s="266"/>
      <c r="W233" s="266"/>
      <c r="X233" s="265"/>
      <c r="Y233" s="266"/>
      <c r="Z233" s="266"/>
      <c r="AA233" s="261" t="n">
        <v>0</v>
      </c>
      <c r="AB233" s="262" t="n">
        <v>3</v>
      </c>
      <c r="AC233" s="262" t="n">
        <v>0</v>
      </c>
      <c r="AD233" s="261" t="n">
        <v>0</v>
      </c>
      <c r="AE233" s="262" t="n">
        <v>3</v>
      </c>
      <c r="AF233" s="262" t="n">
        <v>0</v>
      </c>
      <c r="AG233" s="261" t="n">
        <v>0</v>
      </c>
      <c r="AH233" s="262" t="n">
        <v>3</v>
      </c>
      <c r="AI233" s="262" t="n">
        <v>0</v>
      </c>
      <c r="AJ233" s="261"/>
      <c r="AK233" s="262"/>
      <c r="AL233" s="262"/>
      <c r="AM233" s="261"/>
      <c r="AN233" s="262"/>
      <c r="AO233" s="262"/>
      <c r="AP233" s="253"/>
      <c r="AQ233" s="254"/>
      <c r="AR233" s="254"/>
      <c r="AS233" s="261" t="n">
        <v>0</v>
      </c>
      <c r="AT233" s="262" t="n">
        <v>3</v>
      </c>
      <c r="AU233" s="262" t="n">
        <v>0</v>
      </c>
      <c r="AV233" s="261" t="n">
        <v>0</v>
      </c>
      <c r="AW233" s="262" t="n">
        <v>3</v>
      </c>
      <c r="AX233" s="262" t="n">
        <v>0</v>
      </c>
      <c r="AY233" s="155" t="n">
        <f aca="false">C233+F233+I233+L233+O233+R233+U233+X233+AA233+AD233+AG233+AJ233+AM233+AP233+AS233+AV233</f>
        <v>0</v>
      </c>
      <c r="AZ233" s="155" t="n">
        <f aca="false">AW233+AT233+AQ233+AN233+AK233+AH233+AE233+AB233+Y233+V233+S233+P233+M233+J233+G233+D233</f>
        <v>15</v>
      </c>
      <c r="BA233" s="156" t="n">
        <f aca="false">AX233+AU233+AR233+AO233+AL233+AI233+AF233+AC233+Z233+W233+T233+Q233+N233+K233+H233+E233</f>
        <v>0</v>
      </c>
      <c r="BB233" s="157"/>
      <c r="BC233" s="134" t="str">
        <f aca="false">B233</f>
        <v>Indra Segliņa</v>
      </c>
    </row>
    <row r="234" customFormat="false" ht="15.75" hidden="false" customHeight="true" outlineLevel="0" collapsed="false">
      <c r="A234" s="147" t="str">
        <f aca="false">Rezultati!A237</f>
        <v>Zaļie Pumpuri</v>
      </c>
      <c r="B234" s="147" t="str">
        <f aca="false">Rezultati!B237</f>
        <v>aklais rezultāts</v>
      </c>
      <c r="C234" s="277"/>
      <c r="D234" s="278"/>
      <c r="E234" s="278"/>
      <c r="F234" s="277"/>
      <c r="G234" s="278"/>
      <c r="H234" s="278"/>
      <c r="I234" s="277"/>
      <c r="J234" s="278"/>
      <c r="K234" s="278"/>
      <c r="L234" s="277"/>
      <c r="M234" s="278"/>
      <c r="N234" s="278"/>
      <c r="O234" s="277"/>
      <c r="P234" s="278"/>
      <c r="Q234" s="278"/>
      <c r="R234" s="277"/>
      <c r="S234" s="278"/>
      <c r="T234" s="278"/>
      <c r="U234" s="277"/>
      <c r="V234" s="278"/>
      <c r="W234" s="278"/>
      <c r="X234" s="277"/>
      <c r="Y234" s="278"/>
      <c r="Z234" s="278"/>
      <c r="AA234" s="272"/>
      <c r="AB234" s="273"/>
      <c r="AC234" s="273"/>
      <c r="AD234" s="272"/>
      <c r="AE234" s="273"/>
      <c r="AF234" s="273"/>
      <c r="AG234" s="272"/>
      <c r="AH234" s="273"/>
      <c r="AI234" s="273"/>
      <c r="AJ234" s="272" t="n">
        <v>0</v>
      </c>
      <c r="AK234" s="273" t="n">
        <v>3</v>
      </c>
      <c r="AL234" s="273" t="n">
        <v>0</v>
      </c>
      <c r="AM234" s="272"/>
      <c r="AN234" s="273"/>
      <c r="AO234" s="273"/>
      <c r="AP234" s="253"/>
      <c r="AQ234" s="254"/>
      <c r="AR234" s="254"/>
      <c r="AS234" s="272"/>
      <c r="AT234" s="273"/>
      <c r="AU234" s="273"/>
      <c r="AV234" s="272"/>
      <c r="AW234" s="273"/>
      <c r="AX234" s="273"/>
      <c r="AY234" s="155" t="n">
        <f aca="false">C234+F234+I234+L234+O234+R234+U234+X234+AA234+AD234+AG234+AJ234+AM234+AP234+AS234+AV234</f>
        <v>0</v>
      </c>
      <c r="AZ234" s="155" t="n">
        <f aca="false">AW234+AT234+AQ234+AN234+AK234+AH234+AE234+AB234+Y234+V234+S234+P234+M234+J234+G234+D234</f>
        <v>3</v>
      </c>
      <c r="BA234" s="156" t="n">
        <f aca="false">AX234+AU234+AR234+AO234+AL234+AI234+AF234+AC234+Z234+W234+T234+Q234+N234+K234+H234+E234</f>
        <v>0</v>
      </c>
      <c r="BB234" s="157"/>
      <c r="BC234" s="134" t="str">
        <f aca="false">B234</f>
        <v>aklais rezultāts</v>
      </c>
    </row>
    <row r="235" customFormat="false" ht="15.75" hidden="false" customHeight="true" outlineLevel="0" collapsed="false">
      <c r="A235" s="147" t="str">
        <f aca="false">Rezultati!A238</f>
        <v>Zaļie Pumpuri</v>
      </c>
      <c r="B235" s="147" t="n">
        <f aca="false">Rezultati!B238</f>
        <v>0</v>
      </c>
      <c r="C235" s="181"/>
      <c r="D235" s="182"/>
      <c r="E235" s="182"/>
      <c r="F235" s="181"/>
      <c r="G235" s="182"/>
      <c r="H235" s="182"/>
      <c r="I235" s="181"/>
      <c r="J235" s="182"/>
      <c r="K235" s="182"/>
      <c r="L235" s="181"/>
      <c r="M235" s="182"/>
      <c r="N235" s="182"/>
      <c r="O235" s="181"/>
      <c r="P235" s="182"/>
      <c r="Q235" s="182"/>
      <c r="R235" s="181"/>
      <c r="S235" s="182"/>
      <c r="T235" s="182"/>
      <c r="U235" s="181"/>
      <c r="V235" s="182"/>
      <c r="W235" s="182"/>
      <c r="X235" s="181"/>
      <c r="Y235" s="182"/>
      <c r="Z235" s="182"/>
      <c r="AA235" s="269"/>
      <c r="AB235" s="270"/>
      <c r="AC235" s="270"/>
      <c r="AD235" s="269"/>
      <c r="AE235" s="270"/>
      <c r="AF235" s="270"/>
      <c r="AG235" s="269"/>
      <c r="AH235" s="270"/>
      <c r="AI235" s="270"/>
      <c r="AJ235" s="269"/>
      <c r="AK235" s="270"/>
      <c r="AL235" s="270"/>
      <c r="AM235" s="269"/>
      <c r="AN235" s="270"/>
      <c r="AO235" s="270"/>
      <c r="AP235" s="267"/>
      <c r="AQ235" s="268"/>
      <c r="AR235" s="268"/>
      <c r="AS235" s="269"/>
      <c r="AT235" s="270"/>
      <c r="AU235" s="270"/>
      <c r="AV235" s="269"/>
      <c r="AW235" s="270"/>
      <c r="AX235" s="270"/>
      <c r="AY235" s="155" t="n">
        <f aca="false">C235+F235+I235+L235+O235+R235+U235+X235+AA235+AD235+AG235+AJ235+AM235+AP235+AS235+AV235</f>
        <v>0</v>
      </c>
      <c r="AZ235" s="155" t="n">
        <f aca="false">AW235+AT235+AQ235+AN235+AK235+AH235+AE235+AB235+Y235+V235+S235+P235+M235+J235+G235+D235</f>
        <v>0</v>
      </c>
      <c r="BA235" s="156" t="n">
        <f aca="false">AX235+AU235+AR235+AO235+AL235+AI235+AF235+AC235+Z235+W235+T235+Q235+N235+K235+H235+E235</f>
        <v>0</v>
      </c>
      <c r="BB235" s="157"/>
      <c r="BC235" s="134" t="n">
        <f aca="false">B235</f>
        <v>0</v>
      </c>
    </row>
    <row r="236" customFormat="false" ht="15.75" hidden="false" customHeight="true" outlineLevel="0" collapsed="false">
      <c r="A236" s="147" t="str">
        <f aca="false">Rezultati!A239</f>
        <v>Lursoft</v>
      </c>
      <c r="B236" s="147" t="n">
        <f aca="false">Rezultati!B239</f>
        <v>0</v>
      </c>
      <c r="C236" s="251"/>
      <c r="D236" s="252"/>
      <c r="E236" s="252"/>
      <c r="F236" s="251"/>
      <c r="G236" s="252"/>
      <c r="H236" s="252"/>
      <c r="I236" s="251"/>
      <c r="J236" s="252"/>
      <c r="K236" s="252"/>
      <c r="L236" s="251"/>
      <c r="M236" s="252"/>
      <c r="N236" s="252"/>
      <c r="O236" s="251"/>
      <c r="P236" s="252"/>
      <c r="Q236" s="252"/>
      <c r="R236" s="251"/>
      <c r="S236" s="252"/>
      <c r="T236" s="252"/>
      <c r="U236" s="251"/>
      <c r="V236" s="252"/>
      <c r="W236" s="252"/>
      <c r="X236" s="251"/>
      <c r="Y236" s="252"/>
      <c r="Z236" s="252"/>
      <c r="AA236" s="255"/>
      <c r="AB236" s="256"/>
      <c r="AC236" s="256"/>
      <c r="AD236" s="255"/>
      <c r="AE236" s="256"/>
      <c r="AF236" s="256"/>
      <c r="AG236" s="255"/>
      <c r="AH236" s="256"/>
      <c r="AI236" s="256"/>
      <c r="AJ236" s="255"/>
      <c r="AK236" s="256"/>
      <c r="AL236" s="256"/>
      <c r="AM236" s="255"/>
      <c r="AN236" s="256"/>
      <c r="AO236" s="256"/>
      <c r="AP236" s="255"/>
      <c r="AQ236" s="256"/>
      <c r="AR236" s="256"/>
      <c r="AS236" s="253"/>
      <c r="AT236" s="254"/>
      <c r="AU236" s="254"/>
      <c r="AV236" s="255"/>
      <c r="AW236" s="256"/>
      <c r="AX236" s="256"/>
      <c r="AY236" s="155" t="n">
        <f aca="false">C236+F236+I236+L236+O236+R236+U236+X236+AA236+AD236+AG236+AJ236+AM236+AP236+AS236+AV236</f>
        <v>0</v>
      </c>
      <c r="AZ236" s="155" t="n">
        <f aca="false">AW236+AT236+AQ236+AN236+AK236+AH236+AE236+AB236+Y236+V236+S236+P236+M236+J236+G236+D236</f>
        <v>0</v>
      </c>
      <c r="BA236" s="156" t="n">
        <f aca="false">AX236+AU236+AR236+AO236+AL236+AI236+AF236+AC236+Z236+W236+T236+Q236+N236+K236+H236+E236</f>
        <v>0</v>
      </c>
      <c r="BB236" s="157" t="str">
        <f aca="false">AS130</f>
        <v>Lursoft</v>
      </c>
      <c r="BC236" s="134" t="n">
        <f aca="false">B236</f>
        <v>0</v>
      </c>
    </row>
    <row r="237" customFormat="false" ht="15.75" hidden="false" customHeight="true" outlineLevel="0" collapsed="false">
      <c r="A237" s="147" t="str">
        <f aca="false">Rezultati!A240</f>
        <v>Lursoft</v>
      </c>
      <c r="B237" s="147" t="str">
        <f aca="false">Rezultati!B240</f>
        <v>Mārtiņš Vaicekovskis</v>
      </c>
      <c r="C237" s="257"/>
      <c r="D237" s="258"/>
      <c r="E237" s="258"/>
      <c r="F237" s="257"/>
      <c r="G237" s="258"/>
      <c r="H237" s="258"/>
      <c r="I237" s="257"/>
      <c r="J237" s="258"/>
      <c r="K237" s="258"/>
      <c r="L237" s="257"/>
      <c r="M237" s="258"/>
      <c r="N237" s="258"/>
      <c r="O237" s="257"/>
      <c r="P237" s="258"/>
      <c r="Q237" s="258"/>
      <c r="R237" s="257"/>
      <c r="S237" s="258"/>
      <c r="T237" s="258"/>
      <c r="U237" s="257"/>
      <c r="V237" s="258"/>
      <c r="W237" s="258"/>
      <c r="X237" s="257"/>
      <c r="Y237" s="258"/>
      <c r="Z237" s="258"/>
      <c r="AA237" s="259" t="n">
        <v>0</v>
      </c>
      <c r="AB237" s="260" t="n">
        <v>3</v>
      </c>
      <c r="AC237" s="260" t="n">
        <v>0</v>
      </c>
      <c r="AD237" s="259" t="n">
        <v>0</v>
      </c>
      <c r="AE237" s="260" t="n">
        <v>3</v>
      </c>
      <c r="AF237" s="260" t="n">
        <v>0</v>
      </c>
      <c r="AG237" s="259" t="n">
        <v>2</v>
      </c>
      <c r="AH237" s="260" t="n">
        <v>1</v>
      </c>
      <c r="AI237" s="260" t="n">
        <v>0</v>
      </c>
      <c r="AJ237" s="259" t="n">
        <v>2</v>
      </c>
      <c r="AK237" s="260" t="n">
        <v>1</v>
      </c>
      <c r="AL237" s="260" t="n">
        <v>0</v>
      </c>
      <c r="AM237" s="259" t="n">
        <v>2</v>
      </c>
      <c r="AN237" s="260" t="n">
        <v>1</v>
      </c>
      <c r="AO237" s="260" t="n">
        <v>0</v>
      </c>
      <c r="AP237" s="259" t="n">
        <v>2</v>
      </c>
      <c r="AQ237" s="260" t="n">
        <v>1</v>
      </c>
      <c r="AR237" s="260" t="n">
        <v>0</v>
      </c>
      <c r="AS237" s="253"/>
      <c r="AT237" s="254"/>
      <c r="AU237" s="254"/>
      <c r="AV237" s="259"/>
      <c r="AW237" s="260"/>
      <c r="AX237" s="260"/>
      <c r="AY237" s="155" t="n">
        <f aca="false">C237+F237+I237+L237+O237+R237+U237+X237+AA237+AD237+AG237+AJ237+AM237+AP237+AS237+AV237</f>
        <v>8</v>
      </c>
      <c r="AZ237" s="155" t="n">
        <f aca="false">AW237+AT237+AQ237+AN237+AK237+AH237+AE237+AB237+Y237+V237+S237+P237+M237+J237+G237+D237</f>
        <v>10</v>
      </c>
      <c r="BA237" s="156" t="n">
        <f aca="false">AX237+AU237+AR237+AO237+AL237+AI237+AF237+AC237+Z237+W237+T237+Q237+N237+K237+H237+E237</f>
        <v>0</v>
      </c>
      <c r="BB237" s="157"/>
      <c r="BC237" s="134" t="str">
        <f aca="false">B237</f>
        <v>Mārtiņš Vaicekovskis</v>
      </c>
    </row>
    <row r="238" customFormat="false" ht="15.75" hidden="false" customHeight="true" outlineLevel="0" collapsed="false">
      <c r="A238" s="147" t="str">
        <f aca="false">Rezultati!A241</f>
        <v>Lursoft</v>
      </c>
      <c r="B238" s="147" t="str">
        <f aca="false">Rezultati!B241</f>
        <v>Mārtiņš Belickis</v>
      </c>
      <c r="C238" s="257"/>
      <c r="D238" s="258"/>
      <c r="E238" s="258"/>
      <c r="F238" s="257"/>
      <c r="G238" s="258"/>
      <c r="H238" s="258"/>
      <c r="I238" s="257"/>
      <c r="J238" s="258"/>
      <c r="K238" s="258"/>
      <c r="L238" s="257"/>
      <c r="M238" s="258"/>
      <c r="N238" s="258"/>
      <c r="O238" s="257"/>
      <c r="P238" s="258"/>
      <c r="Q238" s="258"/>
      <c r="R238" s="257"/>
      <c r="S238" s="258"/>
      <c r="T238" s="258"/>
      <c r="U238" s="257"/>
      <c r="V238" s="258"/>
      <c r="W238" s="258"/>
      <c r="X238" s="257"/>
      <c r="Y238" s="258"/>
      <c r="Z238" s="258"/>
      <c r="AA238" s="261" t="n">
        <v>0</v>
      </c>
      <c r="AB238" s="262" t="n">
        <v>3</v>
      </c>
      <c r="AC238" s="262" t="n">
        <v>0</v>
      </c>
      <c r="AD238" s="261" t="n">
        <v>0</v>
      </c>
      <c r="AE238" s="262" t="n">
        <v>3</v>
      </c>
      <c r="AF238" s="262" t="n">
        <v>0</v>
      </c>
      <c r="AG238" s="261"/>
      <c r="AH238" s="262"/>
      <c r="AI238" s="262"/>
      <c r="AJ238" s="261"/>
      <c r="AK238" s="262"/>
      <c r="AL238" s="262"/>
      <c r="AM238" s="261" t="n">
        <v>1</v>
      </c>
      <c r="AN238" s="262" t="n">
        <v>2</v>
      </c>
      <c r="AO238" s="262" t="n">
        <v>0</v>
      </c>
      <c r="AP238" s="261"/>
      <c r="AQ238" s="262"/>
      <c r="AR238" s="262"/>
      <c r="AS238" s="253"/>
      <c r="AT238" s="254"/>
      <c r="AU238" s="254"/>
      <c r="AV238" s="261"/>
      <c r="AW238" s="262"/>
      <c r="AX238" s="262"/>
      <c r="AY238" s="155" t="n">
        <f aca="false">C238+F238+I238+L238+O238+R238+U238+X238+AA238+AD238+AG238+AJ238+AM238+AP238+AS238+AV238</f>
        <v>1</v>
      </c>
      <c r="AZ238" s="155" t="n">
        <f aca="false">AW238+AT238+AQ238+AN238+AK238+AH238+AE238+AB238+Y238+V238+S238+P238+M238+J238+G238+D238</f>
        <v>8</v>
      </c>
      <c r="BA238" s="156" t="n">
        <f aca="false">AX238+AU238+AR238+AO238+AL238+AI238+AF238+AC238+Z238+W238+T238+Q238+N238+K238+H238+E238</f>
        <v>0</v>
      </c>
      <c r="BB238" s="157"/>
      <c r="BC238" s="134" t="str">
        <f aca="false">B238</f>
        <v>Mārtiņš Belickis</v>
      </c>
    </row>
    <row r="239" customFormat="false" ht="15.75" hidden="false" customHeight="true" outlineLevel="0" collapsed="false">
      <c r="A239" s="147" t="str">
        <f aca="false">Rezultati!A242</f>
        <v>Lursoft</v>
      </c>
      <c r="B239" s="147" t="str">
        <f aca="false">Rezultati!B242</f>
        <v>Elvijs Bokanovs</v>
      </c>
      <c r="C239" s="257"/>
      <c r="D239" s="258"/>
      <c r="E239" s="258"/>
      <c r="F239" s="257"/>
      <c r="G239" s="258"/>
      <c r="H239" s="258"/>
      <c r="I239" s="257"/>
      <c r="J239" s="258"/>
      <c r="K239" s="258"/>
      <c r="L239" s="257"/>
      <c r="M239" s="258"/>
      <c r="N239" s="258"/>
      <c r="O239" s="257"/>
      <c r="P239" s="258"/>
      <c r="Q239" s="258"/>
      <c r="R239" s="257"/>
      <c r="S239" s="258"/>
      <c r="T239" s="258"/>
      <c r="U239" s="257"/>
      <c r="V239" s="258"/>
      <c r="W239" s="258"/>
      <c r="X239" s="257"/>
      <c r="Y239" s="258"/>
      <c r="Z239" s="258"/>
      <c r="AA239" s="261"/>
      <c r="AB239" s="262"/>
      <c r="AC239" s="262"/>
      <c r="AD239" s="261" t="n">
        <v>1</v>
      </c>
      <c r="AE239" s="262" t="n">
        <v>2</v>
      </c>
      <c r="AF239" s="262" t="n">
        <v>0</v>
      </c>
      <c r="AG239" s="261"/>
      <c r="AH239" s="262"/>
      <c r="AI239" s="262"/>
      <c r="AJ239" s="261" t="n">
        <v>2</v>
      </c>
      <c r="AK239" s="262" t="n">
        <v>1</v>
      </c>
      <c r="AL239" s="262" t="n">
        <v>0</v>
      </c>
      <c r="AM239" s="261" t="n">
        <v>1</v>
      </c>
      <c r="AN239" s="262" t="n">
        <v>2</v>
      </c>
      <c r="AO239" s="262" t="n">
        <v>0</v>
      </c>
      <c r="AP239" s="261" t="n">
        <v>2</v>
      </c>
      <c r="AQ239" s="262" t="n">
        <v>1</v>
      </c>
      <c r="AR239" s="262" t="n">
        <v>0</v>
      </c>
      <c r="AS239" s="253"/>
      <c r="AT239" s="254"/>
      <c r="AU239" s="254"/>
      <c r="AV239" s="261"/>
      <c r="AW239" s="262"/>
      <c r="AX239" s="262"/>
      <c r="AY239" s="155" t="n">
        <f aca="false">C239+F239+I239+L239+O239+R239+U239+X239+AA239+AD239+AG239+AJ239+AM239+AP239+AS239+AV239</f>
        <v>6</v>
      </c>
      <c r="AZ239" s="155" t="n">
        <f aca="false">AW239+AT239+AQ239+AN239+AK239+AH239+AE239+AB239+Y239+V239+S239+P239+M239+J239+G239+D239</f>
        <v>6</v>
      </c>
      <c r="BA239" s="156" t="n">
        <f aca="false">AX239+AU239+AR239+AO239+AL239+AI239+AF239+AC239+Z239+W239+T239+Q239+N239+K239+H239+E239</f>
        <v>0</v>
      </c>
      <c r="BB239" s="157"/>
      <c r="BC239" s="134" t="str">
        <f aca="false">B239</f>
        <v>Elvijs Bokanovs</v>
      </c>
    </row>
    <row r="240" customFormat="false" ht="15.75" hidden="false" customHeight="true" outlineLevel="0" collapsed="false">
      <c r="A240" s="147" t="str">
        <f aca="false">Rezultati!A243</f>
        <v>Lursoft</v>
      </c>
      <c r="B240" s="147" t="n">
        <f aca="false">Rezultati!B243</f>
        <v>0</v>
      </c>
      <c r="C240" s="265"/>
      <c r="D240" s="266"/>
      <c r="E240" s="266"/>
      <c r="F240" s="265"/>
      <c r="G240" s="266"/>
      <c r="H240" s="266"/>
      <c r="I240" s="265"/>
      <c r="J240" s="266"/>
      <c r="K240" s="266"/>
      <c r="L240" s="265"/>
      <c r="M240" s="266"/>
      <c r="N240" s="266"/>
      <c r="O240" s="265"/>
      <c r="P240" s="266"/>
      <c r="Q240" s="266"/>
      <c r="R240" s="265"/>
      <c r="S240" s="266"/>
      <c r="T240" s="266"/>
      <c r="U240" s="265"/>
      <c r="V240" s="266"/>
      <c r="W240" s="266"/>
      <c r="X240" s="265"/>
      <c r="Y240" s="266"/>
      <c r="Z240" s="266"/>
      <c r="AA240" s="261"/>
      <c r="AB240" s="262"/>
      <c r="AC240" s="262"/>
      <c r="AD240" s="261"/>
      <c r="AE240" s="262"/>
      <c r="AF240" s="262"/>
      <c r="AG240" s="261"/>
      <c r="AH240" s="262"/>
      <c r="AI240" s="262"/>
      <c r="AJ240" s="261"/>
      <c r="AK240" s="262"/>
      <c r="AL240" s="262"/>
      <c r="AM240" s="261"/>
      <c r="AN240" s="262"/>
      <c r="AO240" s="262"/>
      <c r="AP240" s="261"/>
      <c r="AQ240" s="262"/>
      <c r="AR240" s="262"/>
      <c r="AS240" s="253"/>
      <c r="AT240" s="254"/>
      <c r="AU240" s="254"/>
      <c r="AV240" s="261"/>
      <c r="AW240" s="262"/>
      <c r="AX240" s="262"/>
      <c r="AY240" s="155" t="n">
        <f aca="false">C240+F240+I240+L240+O240+R240+U240+X240+AA240+AD240+AG240+AJ240+AM240+AP240+AS240+AV240</f>
        <v>0</v>
      </c>
      <c r="AZ240" s="155" t="n">
        <f aca="false">AW240+AT240+AQ240+AN240+AK240+AH240+AE240+AB240+Y240+V240+S240+P240+M240+J240+G240+D240</f>
        <v>0</v>
      </c>
      <c r="BA240" s="156" t="n">
        <f aca="false">AX240+AU240+AR240+AO240+AL240+AI240+AF240+AC240+Z240+W240+T240+Q240+N240+K240+H240+E240</f>
        <v>0</v>
      </c>
      <c r="BB240" s="157"/>
      <c r="BC240" s="134" t="n">
        <f aca="false">B240</f>
        <v>0</v>
      </c>
    </row>
    <row r="241" customFormat="false" ht="15.75" hidden="false" customHeight="true" outlineLevel="0" collapsed="false">
      <c r="A241" s="147" t="str">
        <f aca="false">Rezultati!A244</f>
        <v>Lursoft</v>
      </c>
      <c r="B241" s="147" t="str">
        <f aca="false">Rezultati!B244</f>
        <v>Ģirts Ķēbers</v>
      </c>
      <c r="C241" s="265"/>
      <c r="D241" s="266"/>
      <c r="E241" s="266"/>
      <c r="F241" s="265"/>
      <c r="G241" s="266"/>
      <c r="H241" s="266"/>
      <c r="I241" s="265"/>
      <c r="J241" s="266"/>
      <c r="K241" s="266"/>
      <c r="L241" s="265"/>
      <c r="M241" s="266"/>
      <c r="N241" s="266"/>
      <c r="O241" s="265"/>
      <c r="P241" s="266"/>
      <c r="Q241" s="266"/>
      <c r="R241" s="265"/>
      <c r="S241" s="266"/>
      <c r="T241" s="266"/>
      <c r="U241" s="265"/>
      <c r="V241" s="266"/>
      <c r="W241" s="266"/>
      <c r="X241" s="265"/>
      <c r="Y241" s="266"/>
      <c r="Z241" s="266"/>
      <c r="AA241" s="261" t="n">
        <v>3</v>
      </c>
      <c r="AB241" s="262" t="n">
        <v>0</v>
      </c>
      <c r="AC241" s="262" t="n">
        <v>0</v>
      </c>
      <c r="AD241" s="261"/>
      <c r="AE241" s="262"/>
      <c r="AF241" s="262"/>
      <c r="AG241" s="261" t="n">
        <v>2</v>
      </c>
      <c r="AH241" s="262" t="n">
        <v>1</v>
      </c>
      <c r="AI241" s="262" t="n">
        <v>0</v>
      </c>
      <c r="AJ241" s="261" t="n">
        <v>3</v>
      </c>
      <c r="AK241" s="262" t="n">
        <v>0</v>
      </c>
      <c r="AL241" s="262" t="n">
        <v>0</v>
      </c>
      <c r="AM241" s="261"/>
      <c r="AN241" s="262"/>
      <c r="AO241" s="262"/>
      <c r="AP241" s="261" t="n">
        <v>3</v>
      </c>
      <c r="AQ241" s="262" t="n">
        <v>0</v>
      </c>
      <c r="AR241" s="262" t="n">
        <v>0</v>
      </c>
      <c r="AS241" s="253"/>
      <c r="AT241" s="254"/>
      <c r="AU241" s="254"/>
      <c r="AV241" s="261"/>
      <c r="AW241" s="262"/>
      <c r="AX241" s="262"/>
      <c r="AY241" s="155" t="n">
        <f aca="false">C241+F241+I241+L241+O241+R241+U241+X241+AA241+AD241+AG241+AJ241+AM241+AP241+AS241+AV241</f>
        <v>11</v>
      </c>
      <c r="AZ241" s="155" t="n">
        <f aca="false">AW241+AT241+AQ241+AN241+AK241+AH241+AE241+AB241+Y241+V241+S241+P241+M241+J241+G241+D241</f>
        <v>1</v>
      </c>
      <c r="BA241" s="156" t="n">
        <f aca="false">AX241+AU241+AR241+AO241+AL241+AI241+AF241+AC241+Z241+W241+T241+Q241+N241+K241+H241+E241</f>
        <v>0</v>
      </c>
      <c r="BB241" s="157"/>
      <c r="BC241" s="134" t="str">
        <f aca="false">B241</f>
        <v>Ģirts Ķēbers</v>
      </c>
    </row>
    <row r="242" customFormat="false" ht="15.75" hidden="false" customHeight="true" outlineLevel="0" collapsed="false">
      <c r="A242" s="147" t="str">
        <f aca="false">Rezultati!A245</f>
        <v>Lursoft</v>
      </c>
      <c r="B242" s="147" t="n">
        <f aca="false">Rezultati!B245</f>
        <v>0</v>
      </c>
      <c r="C242" s="277"/>
      <c r="D242" s="278"/>
      <c r="E242" s="278"/>
      <c r="F242" s="277"/>
      <c r="G242" s="278"/>
      <c r="H242" s="278"/>
      <c r="I242" s="277"/>
      <c r="J242" s="278"/>
      <c r="K242" s="278"/>
      <c r="L242" s="277"/>
      <c r="M242" s="278"/>
      <c r="N242" s="278"/>
      <c r="O242" s="277"/>
      <c r="P242" s="278"/>
      <c r="Q242" s="278"/>
      <c r="R242" s="277"/>
      <c r="S242" s="278"/>
      <c r="T242" s="278"/>
      <c r="U242" s="277"/>
      <c r="V242" s="278"/>
      <c r="W242" s="278"/>
      <c r="X242" s="277"/>
      <c r="Y242" s="278"/>
      <c r="Z242" s="278"/>
      <c r="AA242" s="272"/>
      <c r="AB242" s="273"/>
      <c r="AC242" s="273"/>
      <c r="AD242" s="272"/>
      <c r="AE242" s="273"/>
      <c r="AF242" s="273"/>
      <c r="AG242" s="272"/>
      <c r="AH242" s="273"/>
      <c r="AI242" s="273"/>
      <c r="AJ242" s="272"/>
      <c r="AK242" s="273"/>
      <c r="AL242" s="273"/>
      <c r="AM242" s="272"/>
      <c r="AN242" s="273"/>
      <c r="AO242" s="273"/>
      <c r="AP242" s="272"/>
      <c r="AQ242" s="273"/>
      <c r="AR242" s="273"/>
      <c r="AS242" s="253"/>
      <c r="AT242" s="254"/>
      <c r="AU242" s="254"/>
      <c r="AV242" s="272"/>
      <c r="AW242" s="273"/>
      <c r="AX242" s="273"/>
      <c r="AY242" s="155" t="n">
        <f aca="false">C242+F242+I242+L242+O242+R242+U242+X242+AA242+AD242+AG242+AJ242+AM242+AP242+AS242+AV242</f>
        <v>0</v>
      </c>
      <c r="AZ242" s="155" t="n">
        <f aca="false">AW242+AT242+AQ242+AN242+AK242+AH242+AE242+AB242+Y242+V242+S242+P242+M242+J242+G242+D242</f>
        <v>0</v>
      </c>
      <c r="BA242" s="156" t="n">
        <f aca="false">AX242+AU242+AR242+AO242+AL242+AI242+AF242+AC242+Z242+W242+T242+Q242+N242+K242+H242+E242</f>
        <v>0</v>
      </c>
      <c r="BB242" s="157"/>
      <c r="BC242" s="134" t="n">
        <f aca="false">B242</f>
        <v>0</v>
      </c>
    </row>
    <row r="243" customFormat="false" ht="15.75" hidden="false" customHeight="true" outlineLevel="0" collapsed="false">
      <c r="A243" s="147" t="str">
        <f aca="false">Rezultati!A246</f>
        <v>Lursoft</v>
      </c>
      <c r="B243" s="147" t="n">
        <f aca="false">Rezultati!B246</f>
        <v>0</v>
      </c>
      <c r="C243" s="181"/>
      <c r="D243" s="182"/>
      <c r="E243" s="182"/>
      <c r="F243" s="181"/>
      <c r="G243" s="182"/>
      <c r="H243" s="182"/>
      <c r="I243" s="181"/>
      <c r="J243" s="182"/>
      <c r="K243" s="182"/>
      <c r="L243" s="181"/>
      <c r="M243" s="182"/>
      <c r="N243" s="182"/>
      <c r="O243" s="181"/>
      <c r="P243" s="182"/>
      <c r="Q243" s="182"/>
      <c r="R243" s="181"/>
      <c r="S243" s="182"/>
      <c r="T243" s="182"/>
      <c r="U243" s="181"/>
      <c r="V243" s="182"/>
      <c r="W243" s="182"/>
      <c r="X243" s="181"/>
      <c r="Y243" s="182"/>
      <c r="Z243" s="182"/>
      <c r="AA243" s="269"/>
      <c r="AB243" s="270"/>
      <c r="AC243" s="270"/>
      <c r="AD243" s="269"/>
      <c r="AE243" s="270"/>
      <c r="AF243" s="270"/>
      <c r="AG243" s="269"/>
      <c r="AH243" s="270"/>
      <c r="AI243" s="270"/>
      <c r="AJ243" s="269"/>
      <c r="AK243" s="270"/>
      <c r="AL243" s="270"/>
      <c r="AM243" s="269"/>
      <c r="AN243" s="270"/>
      <c r="AO243" s="270"/>
      <c r="AP243" s="269"/>
      <c r="AQ243" s="270"/>
      <c r="AR243" s="270"/>
      <c r="AS243" s="267"/>
      <c r="AT243" s="268"/>
      <c r="AU243" s="268"/>
      <c r="AV243" s="269"/>
      <c r="AW243" s="270"/>
      <c r="AX243" s="270"/>
      <c r="AY243" s="155" t="n">
        <f aca="false">C243+F243+I243+L243+O243+R243+U243+X243+AA243+AD243+AG243+AJ243+AM243+AP243+AS243+AV243</f>
        <v>0</v>
      </c>
      <c r="AZ243" s="155" t="n">
        <f aca="false">AW243+AT243+AQ243+AN243+AK243+AH243+AE243+AB243+Y243+V243+S243+P243+M243+J243+G243+D243</f>
        <v>0</v>
      </c>
      <c r="BA243" s="156" t="n">
        <f aca="false">AX243+AU243+AR243+AO243+AL243+AI243+AF243+AC243+Z243+W243+T243+Q243+N243+K243+H243+E243</f>
        <v>0</v>
      </c>
      <c r="BB243" s="157"/>
      <c r="BC243" s="134" t="n">
        <f aca="false">B243</f>
        <v>0</v>
      </c>
    </row>
    <row r="244" customFormat="false" ht="15.75" hidden="false" customHeight="true" outlineLevel="0" collapsed="false">
      <c r="A244" s="147" t="str">
        <f aca="false">Rezultati!A247</f>
        <v>Molotov</v>
      </c>
      <c r="B244" s="147" t="str">
        <f aca="false">Rezultati!B247</f>
        <v>Jānis Cimdiņš</v>
      </c>
      <c r="C244" s="251"/>
      <c r="D244" s="252"/>
      <c r="E244" s="252"/>
      <c r="F244" s="251"/>
      <c r="G244" s="252"/>
      <c r="H244" s="252"/>
      <c r="I244" s="251"/>
      <c r="J244" s="252"/>
      <c r="K244" s="252"/>
      <c r="L244" s="251"/>
      <c r="M244" s="252"/>
      <c r="N244" s="252"/>
      <c r="O244" s="251"/>
      <c r="P244" s="252"/>
      <c r="Q244" s="252"/>
      <c r="R244" s="251"/>
      <c r="S244" s="252"/>
      <c r="T244" s="252"/>
      <c r="U244" s="251"/>
      <c r="V244" s="252"/>
      <c r="W244" s="252"/>
      <c r="X244" s="251"/>
      <c r="Y244" s="252"/>
      <c r="Z244" s="252"/>
      <c r="AA244" s="255"/>
      <c r="AB244" s="256"/>
      <c r="AC244" s="256"/>
      <c r="AD244" s="255" t="n">
        <v>0</v>
      </c>
      <c r="AE244" s="256" t="n">
        <v>3</v>
      </c>
      <c r="AF244" s="256" t="n">
        <v>0</v>
      </c>
      <c r="AG244" s="255" t="n">
        <v>1</v>
      </c>
      <c r="AH244" s="256" t="n">
        <v>2</v>
      </c>
      <c r="AI244" s="256" t="n">
        <v>0</v>
      </c>
      <c r="AJ244" s="255" t="n">
        <v>0</v>
      </c>
      <c r="AK244" s="256" t="n">
        <v>3</v>
      </c>
      <c r="AL244" s="256" t="n">
        <v>0</v>
      </c>
      <c r="AM244" s="255"/>
      <c r="AN244" s="256"/>
      <c r="AO244" s="256"/>
      <c r="AP244" s="255"/>
      <c r="AQ244" s="256"/>
      <c r="AR244" s="256"/>
      <c r="AS244" s="255"/>
      <c r="AT244" s="256"/>
      <c r="AU244" s="256"/>
      <c r="AV244" s="253"/>
      <c r="AW244" s="254"/>
      <c r="AX244" s="254"/>
      <c r="AY244" s="155" t="n">
        <f aca="false">C244+F244+I244+L244+O244+R244+U244+X244+AA244+AD244+AG244+AJ244+AM244+AP244+AS244+AV244</f>
        <v>1</v>
      </c>
      <c r="AZ244" s="155" t="n">
        <f aca="false">AW244+AT244+AQ244+AN244+AK244+AH244+AE244+AB244+Y244+V244+S244+P244+M244+J244+G244+D244</f>
        <v>8</v>
      </c>
      <c r="BA244" s="156" t="n">
        <f aca="false">AX244+AU244+AR244+AO244+AL244+AI244+AF244+AC244+Z244+W244+T244+Q244+N244+K244+H244+E244</f>
        <v>0</v>
      </c>
      <c r="BB244" s="157" t="str">
        <f aca="false">AV130</f>
        <v>Molotov</v>
      </c>
      <c r="BC244" s="134" t="str">
        <f aca="false">B244</f>
        <v>Jānis Cimdiņš</v>
      </c>
    </row>
    <row r="245" customFormat="false" ht="15.75" hidden="false" customHeight="true" outlineLevel="0" collapsed="false">
      <c r="A245" s="147" t="str">
        <f aca="false">Rezultati!A248</f>
        <v>Molotov</v>
      </c>
      <c r="B245" s="147" t="str">
        <f aca="false">Rezultati!B248</f>
        <v>Edgars Cimdiņš</v>
      </c>
      <c r="C245" s="257"/>
      <c r="D245" s="258"/>
      <c r="E245" s="258"/>
      <c r="F245" s="257"/>
      <c r="G245" s="258"/>
      <c r="H245" s="258"/>
      <c r="I245" s="257"/>
      <c r="J245" s="258"/>
      <c r="K245" s="258"/>
      <c r="L245" s="257"/>
      <c r="M245" s="258"/>
      <c r="N245" s="258"/>
      <c r="O245" s="257"/>
      <c r="P245" s="258"/>
      <c r="Q245" s="258"/>
      <c r="R245" s="257"/>
      <c r="S245" s="258"/>
      <c r="T245" s="258"/>
      <c r="U245" s="257"/>
      <c r="V245" s="258"/>
      <c r="W245" s="258"/>
      <c r="X245" s="257"/>
      <c r="Y245" s="258"/>
      <c r="Z245" s="258"/>
      <c r="AA245" s="259" t="n">
        <v>1</v>
      </c>
      <c r="AB245" s="260" t="n">
        <v>2</v>
      </c>
      <c r="AC245" s="260" t="n">
        <v>0</v>
      </c>
      <c r="AD245" s="259" t="n">
        <v>2</v>
      </c>
      <c r="AE245" s="260" t="n">
        <v>1</v>
      </c>
      <c r="AF245" s="260" t="n">
        <v>0</v>
      </c>
      <c r="AG245" s="259" t="n">
        <v>2</v>
      </c>
      <c r="AH245" s="260" t="n">
        <v>1</v>
      </c>
      <c r="AI245" s="260" t="n">
        <v>0</v>
      </c>
      <c r="AJ245" s="259" t="n">
        <v>1</v>
      </c>
      <c r="AK245" s="260" t="n">
        <v>2</v>
      </c>
      <c r="AL245" s="260" t="n">
        <v>0</v>
      </c>
      <c r="AM245" s="259"/>
      <c r="AN245" s="260"/>
      <c r="AO245" s="260"/>
      <c r="AP245" s="259"/>
      <c r="AQ245" s="260"/>
      <c r="AR245" s="260"/>
      <c r="AS245" s="259"/>
      <c r="AT245" s="260"/>
      <c r="AU245" s="260"/>
      <c r="AV245" s="253"/>
      <c r="AW245" s="254"/>
      <c r="AX245" s="254"/>
      <c r="AY245" s="155" t="n">
        <f aca="false">C245+F245+I245+L245+O245+R245+U245+X245+AA245+AD245+AG245+AJ245+AM245+AP245+AS245+AV245</f>
        <v>6</v>
      </c>
      <c r="AZ245" s="155" t="n">
        <f aca="false">AW245+AT245+AQ245+AN245+AK245+AH245+AE245+AB245+Y245+V245+S245+P245+M245+J245+G245+D245</f>
        <v>6</v>
      </c>
      <c r="BA245" s="156" t="n">
        <f aca="false">AX245+AU245+AR245+AO245+AL245+AI245+AF245+AC245+Z245+W245+T245+Q245+N245+K245+H245+E245</f>
        <v>0</v>
      </c>
      <c r="BB245" s="157"/>
      <c r="BC245" s="134" t="str">
        <f aca="false">B245</f>
        <v>Edgars Cimdiņš</v>
      </c>
    </row>
    <row r="246" customFormat="false" ht="15.75" hidden="false" customHeight="true" outlineLevel="0" collapsed="false">
      <c r="A246" s="147" t="str">
        <f aca="false">Rezultati!A249</f>
        <v>Molotov</v>
      </c>
      <c r="B246" s="147" t="str">
        <f aca="false">Rezultati!B249</f>
        <v>Viktors Gorohovs</v>
      </c>
      <c r="C246" s="257"/>
      <c r="D246" s="258"/>
      <c r="E246" s="258"/>
      <c r="F246" s="257"/>
      <c r="G246" s="258"/>
      <c r="H246" s="258"/>
      <c r="I246" s="257"/>
      <c r="J246" s="258"/>
      <c r="K246" s="258"/>
      <c r="L246" s="257"/>
      <c r="M246" s="258"/>
      <c r="N246" s="258"/>
      <c r="O246" s="257"/>
      <c r="P246" s="258"/>
      <c r="Q246" s="258"/>
      <c r="R246" s="257"/>
      <c r="S246" s="258"/>
      <c r="T246" s="258"/>
      <c r="U246" s="257"/>
      <c r="V246" s="258"/>
      <c r="W246" s="258"/>
      <c r="X246" s="257"/>
      <c r="Y246" s="258"/>
      <c r="Z246" s="258"/>
      <c r="AA246" s="261"/>
      <c r="AB246" s="262"/>
      <c r="AC246" s="262"/>
      <c r="AD246" s="261" t="n">
        <v>2</v>
      </c>
      <c r="AE246" s="262" t="n">
        <v>1</v>
      </c>
      <c r="AF246" s="262" t="n">
        <v>0</v>
      </c>
      <c r="AG246" s="261"/>
      <c r="AH246" s="262"/>
      <c r="AI246" s="262"/>
      <c r="AJ246" s="261"/>
      <c r="AK246" s="262"/>
      <c r="AL246" s="262"/>
      <c r="AM246" s="261"/>
      <c r="AN246" s="262"/>
      <c r="AO246" s="262"/>
      <c r="AP246" s="261"/>
      <c r="AQ246" s="262"/>
      <c r="AR246" s="262"/>
      <c r="AS246" s="261"/>
      <c r="AT246" s="262"/>
      <c r="AU246" s="262"/>
      <c r="AV246" s="253"/>
      <c r="AW246" s="254"/>
      <c r="AX246" s="254"/>
      <c r="AY246" s="155" t="n">
        <f aca="false">C246+F246+I246+L246+O246+R246+U246+X246+AA246+AD246+AG246+AJ246+AM246+AP246+AS246+AV246</f>
        <v>2</v>
      </c>
      <c r="AZ246" s="155" t="n">
        <f aca="false">AW246+AT246+AQ246+AN246+AK246+AH246+AE246+AB246+Y246+V246+S246+P246+M246+J246+G246+D246</f>
        <v>1</v>
      </c>
      <c r="BA246" s="156" t="n">
        <f aca="false">AX246+AU246+AR246+AO246+AL246+AI246+AF246+AC246+Z246+W246+T246+Q246+N246+K246+H246+E246</f>
        <v>0</v>
      </c>
      <c r="BB246" s="157"/>
      <c r="BC246" s="134" t="str">
        <f aca="false">B246</f>
        <v>Viktors Gorohovs</v>
      </c>
    </row>
    <row r="247" customFormat="false" ht="15.75" hidden="false" customHeight="true" outlineLevel="0" collapsed="false">
      <c r="A247" s="147" t="str">
        <f aca="false">Rezultati!A250</f>
        <v>Molotov</v>
      </c>
      <c r="B247" s="147" t="str">
        <f aca="false">Rezultati!B250</f>
        <v>Artūrs Zigulins</v>
      </c>
      <c r="C247" s="257"/>
      <c r="D247" s="258"/>
      <c r="E247" s="258"/>
      <c r="F247" s="257"/>
      <c r="G247" s="258"/>
      <c r="H247" s="258"/>
      <c r="I247" s="257"/>
      <c r="J247" s="258"/>
      <c r="K247" s="258"/>
      <c r="L247" s="257"/>
      <c r="M247" s="258"/>
      <c r="N247" s="258"/>
      <c r="O247" s="257"/>
      <c r="P247" s="258"/>
      <c r="Q247" s="258"/>
      <c r="R247" s="257"/>
      <c r="S247" s="258"/>
      <c r="T247" s="258"/>
      <c r="U247" s="257"/>
      <c r="V247" s="258"/>
      <c r="W247" s="258"/>
      <c r="X247" s="257"/>
      <c r="Y247" s="258"/>
      <c r="Z247" s="258"/>
      <c r="AA247" s="261"/>
      <c r="AB247" s="262"/>
      <c r="AC247" s="262"/>
      <c r="AD247" s="261"/>
      <c r="AE247" s="262"/>
      <c r="AF247" s="262"/>
      <c r="AG247" s="261"/>
      <c r="AH247" s="262"/>
      <c r="AI247" s="262"/>
      <c r="AJ247" s="261"/>
      <c r="AK247" s="262"/>
      <c r="AL247" s="262"/>
      <c r="AM247" s="261"/>
      <c r="AN247" s="262"/>
      <c r="AO247" s="262"/>
      <c r="AP247" s="261"/>
      <c r="AQ247" s="262"/>
      <c r="AR247" s="262"/>
      <c r="AS247" s="261"/>
      <c r="AT247" s="262"/>
      <c r="AU247" s="262"/>
      <c r="AV247" s="253"/>
      <c r="AW247" s="254"/>
      <c r="AX247" s="254"/>
      <c r="AY247" s="155" t="n">
        <f aca="false">C247+F247+I247+L247+O247+R247+U247+X247+AA247+AD247+AG247+AJ247+AM247+AP247+AS247+AV247</f>
        <v>0</v>
      </c>
      <c r="AZ247" s="155" t="n">
        <f aca="false">AW247+AT247+AQ247+AN247+AK247+AH247+AE247+AB247+Y247+V247+S247+P247+M247+J247+G247+D247</f>
        <v>0</v>
      </c>
      <c r="BA247" s="156" t="n">
        <f aca="false">AX247+AU247+AR247+AO247+AL247+AI247+AF247+AC247+Z247+W247+T247+Q247+N247+K247+H247+E247</f>
        <v>0</v>
      </c>
      <c r="BB247" s="157"/>
      <c r="BC247" s="134" t="str">
        <f aca="false">B247</f>
        <v>Artūrs Zigulins</v>
      </c>
    </row>
    <row r="248" customFormat="false" ht="15.75" hidden="false" customHeight="true" outlineLevel="0" collapsed="false">
      <c r="A248" s="147" t="str">
        <f aca="false">Rezultati!A251</f>
        <v>Molotov</v>
      </c>
      <c r="B248" s="147" t="str">
        <f aca="false">Rezultati!B251</f>
        <v>Sabīne Koļesnikova</v>
      </c>
      <c r="C248" s="265"/>
      <c r="D248" s="266"/>
      <c r="E248" s="266"/>
      <c r="F248" s="265"/>
      <c r="G248" s="266"/>
      <c r="H248" s="266"/>
      <c r="I248" s="265"/>
      <c r="J248" s="266"/>
      <c r="K248" s="266"/>
      <c r="L248" s="265"/>
      <c r="M248" s="266"/>
      <c r="N248" s="266"/>
      <c r="O248" s="265"/>
      <c r="P248" s="266"/>
      <c r="Q248" s="266"/>
      <c r="R248" s="265"/>
      <c r="S248" s="266"/>
      <c r="T248" s="266"/>
      <c r="U248" s="265"/>
      <c r="V248" s="266"/>
      <c r="W248" s="266"/>
      <c r="X248" s="265"/>
      <c r="Y248" s="266"/>
      <c r="Z248" s="266"/>
      <c r="AA248" s="261"/>
      <c r="AB248" s="262"/>
      <c r="AC248" s="262"/>
      <c r="AD248" s="261"/>
      <c r="AE248" s="262"/>
      <c r="AF248" s="262"/>
      <c r="AG248" s="261"/>
      <c r="AH248" s="262"/>
      <c r="AI248" s="262"/>
      <c r="AJ248" s="261"/>
      <c r="AK248" s="262"/>
      <c r="AL248" s="262"/>
      <c r="AM248" s="261"/>
      <c r="AN248" s="262"/>
      <c r="AO248" s="262"/>
      <c r="AP248" s="261"/>
      <c r="AQ248" s="262"/>
      <c r="AR248" s="262"/>
      <c r="AS248" s="261"/>
      <c r="AT248" s="262"/>
      <c r="AU248" s="262"/>
      <c r="AV248" s="253"/>
      <c r="AW248" s="254"/>
      <c r="AX248" s="254"/>
      <c r="AY248" s="155" t="n">
        <f aca="false">C248+F248+I248+L248+O248+R248+U248+X248+AA248+AD248+AG248+AJ248+AM248+AP248+AS248+AV248</f>
        <v>0</v>
      </c>
      <c r="AZ248" s="155" t="n">
        <f aca="false">AW248+AT248+AQ248+AN248+AK248+AH248+AE248+AB248+Y248+V248+S248+P248+M248+J248+G248+D248</f>
        <v>0</v>
      </c>
      <c r="BA248" s="156" t="n">
        <f aca="false">AX248+AU248+AR248+AO248+AL248+AI248+AF248+AC248+Z248+W248+T248+Q248+N248+K248+H248+E248</f>
        <v>0</v>
      </c>
      <c r="BB248" s="157"/>
      <c r="BC248" s="134" t="str">
        <f aca="false">B248</f>
        <v>Sabīne Koļesnikova</v>
      </c>
    </row>
    <row r="249" customFormat="false" ht="15.75" hidden="false" customHeight="true" outlineLevel="0" collapsed="false">
      <c r="A249" s="147" t="str">
        <f aca="false">Rezultati!A252</f>
        <v>Molotov</v>
      </c>
      <c r="B249" s="147" t="str">
        <f aca="false">Rezultati!B252</f>
        <v>Marta Kāne</v>
      </c>
      <c r="C249" s="265"/>
      <c r="D249" s="266"/>
      <c r="E249" s="266"/>
      <c r="F249" s="265"/>
      <c r="G249" s="266"/>
      <c r="H249" s="266"/>
      <c r="I249" s="265"/>
      <c r="J249" s="266"/>
      <c r="K249" s="266"/>
      <c r="L249" s="265"/>
      <c r="M249" s="266"/>
      <c r="N249" s="266"/>
      <c r="O249" s="265"/>
      <c r="P249" s="266"/>
      <c r="Q249" s="266"/>
      <c r="R249" s="265"/>
      <c r="S249" s="266"/>
      <c r="T249" s="266"/>
      <c r="U249" s="265"/>
      <c r="V249" s="266"/>
      <c r="W249" s="266"/>
      <c r="X249" s="265"/>
      <c r="Y249" s="266"/>
      <c r="Z249" s="266"/>
      <c r="AA249" s="261"/>
      <c r="AB249" s="262"/>
      <c r="AC249" s="262"/>
      <c r="AD249" s="261"/>
      <c r="AE249" s="262"/>
      <c r="AF249" s="262"/>
      <c r="AG249" s="261"/>
      <c r="AH249" s="262"/>
      <c r="AI249" s="262"/>
      <c r="AJ249" s="261"/>
      <c r="AK249" s="262"/>
      <c r="AL249" s="262"/>
      <c r="AM249" s="261"/>
      <c r="AN249" s="262"/>
      <c r="AO249" s="262"/>
      <c r="AP249" s="261"/>
      <c r="AQ249" s="262"/>
      <c r="AR249" s="262"/>
      <c r="AS249" s="261"/>
      <c r="AT249" s="262"/>
      <c r="AU249" s="262"/>
      <c r="AV249" s="253"/>
      <c r="AW249" s="254"/>
      <c r="AX249" s="254"/>
      <c r="AY249" s="155" t="n">
        <f aca="false">C249+F249+I249+L249+O249+R249+U249+X249+AA249+AD249+AG249+AJ249+AM249+AP249+AS249+AV249</f>
        <v>0</v>
      </c>
      <c r="AZ249" s="155" t="n">
        <f aca="false">AW249+AT249+AQ249+AN249+AK249+AH249+AE249+AB249+Y249+V249+S249+P249+M249+J249+G249+D249</f>
        <v>0</v>
      </c>
      <c r="BA249" s="156" t="n">
        <f aca="false">AX249+AU249+AR249+AO249+AL249+AI249+AF249+AC249+Z249+W249+T249+Q249+N249+K249+H249+E249</f>
        <v>0</v>
      </c>
      <c r="BB249" s="157"/>
      <c r="BC249" s="134" t="str">
        <f aca="false">B249</f>
        <v>Marta Kāne</v>
      </c>
    </row>
    <row r="250" customFormat="false" ht="15.75" hidden="false" customHeight="true" outlineLevel="0" collapsed="false">
      <c r="A250" s="147" t="str">
        <f aca="false">Rezultati!A253</f>
        <v>Molotov</v>
      </c>
      <c r="B250" s="147" t="str">
        <f aca="false">Rezultati!B255</f>
        <v>Tomass Ozols</v>
      </c>
      <c r="C250" s="265"/>
      <c r="D250" s="266"/>
      <c r="E250" s="266"/>
      <c r="F250" s="265"/>
      <c r="G250" s="266"/>
      <c r="H250" s="266"/>
      <c r="I250" s="265"/>
      <c r="J250" s="266"/>
      <c r="K250" s="266"/>
      <c r="L250" s="265"/>
      <c r="M250" s="266"/>
      <c r="N250" s="266"/>
      <c r="O250" s="265"/>
      <c r="P250" s="266"/>
      <c r="Q250" s="266"/>
      <c r="R250" s="265"/>
      <c r="S250" s="266"/>
      <c r="T250" s="266"/>
      <c r="U250" s="265"/>
      <c r="V250" s="266"/>
      <c r="W250" s="266"/>
      <c r="X250" s="265"/>
      <c r="Y250" s="266"/>
      <c r="Z250" s="266"/>
      <c r="AA250" s="261"/>
      <c r="AB250" s="262"/>
      <c r="AC250" s="262"/>
      <c r="AD250" s="261"/>
      <c r="AE250" s="262"/>
      <c r="AF250" s="262"/>
      <c r="AG250" s="261"/>
      <c r="AH250" s="262"/>
      <c r="AI250" s="262"/>
      <c r="AJ250" s="261"/>
      <c r="AK250" s="262"/>
      <c r="AL250" s="262"/>
      <c r="AM250" s="261" t="n">
        <v>0</v>
      </c>
      <c r="AN250" s="262" t="n">
        <v>3</v>
      </c>
      <c r="AO250" s="262" t="n">
        <v>0</v>
      </c>
      <c r="AP250" s="261" t="n">
        <v>3</v>
      </c>
      <c r="AQ250" s="262" t="n">
        <v>0</v>
      </c>
      <c r="AR250" s="262" t="n">
        <v>0</v>
      </c>
      <c r="AS250" s="261"/>
      <c r="AT250" s="262"/>
      <c r="AU250" s="262"/>
      <c r="AV250" s="253"/>
      <c r="AW250" s="254"/>
      <c r="AX250" s="254"/>
      <c r="AY250" s="155" t="n">
        <f aca="false">C250+F250+I250+L250+O250+R250+U250+X250+AA250+AD250+AG250+AJ250+AM250+AP250+AS250+AV250</f>
        <v>3</v>
      </c>
      <c r="AZ250" s="155" t="n">
        <f aca="false">AW250+AT250+AQ250+AN250+AK250+AH250+AE250+AB250+Y250+V250+S250+P250+M250+J250+G250+D250</f>
        <v>3</v>
      </c>
      <c r="BA250" s="156" t="n">
        <f aca="false">AX250+AU250+AR250+AO250+AL250+AI250+AF250+AC250+Z250+W250+T250+Q250+N250+K250+H250+E250</f>
        <v>0</v>
      </c>
      <c r="BB250" s="157"/>
      <c r="BC250" s="134" t="str">
        <f aca="false">B250</f>
        <v>Tomass Ozols</v>
      </c>
    </row>
    <row r="251" customFormat="false" ht="15.75" hidden="false" customHeight="true" outlineLevel="0" collapsed="false">
      <c r="A251" s="147" t="str">
        <f aca="false">Rezultati!A256</f>
        <v>Molotov</v>
      </c>
      <c r="B251" s="147" t="str">
        <f aca="false">Rezultati!B256</f>
        <v>Artūrs Pugejs</v>
      </c>
      <c r="C251" s="277"/>
      <c r="D251" s="278"/>
      <c r="E251" s="278"/>
      <c r="F251" s="277"/>
      <c r="G251" s="278"/>
      <c r="H251" s="278"/>
      <c r="I251" s="277"/>
      <c r="J251" s="278"/>
      <c r="K251" s="278"/>
      <c r="L251" s="277"/>
      <c r="M251" s="278"/>
      <c r="N251" s="278"/>
      <c r="O251" s="277"/>
      <c r="P251" s="278"/>
      <c r="Q251" s="278"/>
      <c r="R251" s="277"/>
      <c r="S251" s="278"/>
      <c r="T251" s="278"/>
      <c r="U251" s="277"/>
      <c r="V251" s="278"/>
      <c r="W251" s="278"/>
      <c r="X251" s="277"/>
      <c r="Y251" s="278"/>
      <c r="Z251" s="278"/>
      <c r="AA251" s="272" t="n">
        <v>2</v>
      </c>
      <c r="AB251" s="273" t="n">
        <v>1</v>
      </c>
      <c r="AC251" s="273" t="n">
        <v>0</v>
      </c>
      <c r="AD251" s="272"/>
      <c r="AE251" s="273"/>
      <c r="AF251" s="273"/>
      <c r="AG251" s="272"/>
      <c r="AH251" s="273"/>
      <c r="AI251" s="273"/>
      <c r="AJ251" s="272"/>
      <c r="AK251" s="273"/>
      <c r="AL251" s="273"/>
      <c r="AM251" s="272" t="n">
        <v>2</v>
      </c>
      <c r="AN251" s="273" t="n">
        <v>1</v>
      </c>
      <c r="AO251" s="273" t="n">
        <v>0</v>
      </c>
      <c r="AP251" s="272" t="n">
        <v>3</v>
      </c>
      <c r="AQ251" s="273" t="n">
        <v>0</v>
      </c>
      <c r="AR251" s="273" t="n">
        <v>0</v>
      </c>
      <c r="AS251" s="272"/>
      <c r="AT251" s="273"/>
      <c r="AU251" s="273"/>
      <c r="AV251" s="253"/>
      <c r="AW251" s="254"/>
      <c r="AX251" s="254"/>
      <c r="AY251" s="155" t="n">
        <f aca="false">C251+F251+I251+L251+O251+R251+U251+X251+AA251+AD251+AG251+AJ251+AM251+AP251+AS251+AV251</f>
        <v>7</v>
      </c>
      <c r="AZ251" s="155" t="n">
        <f aca="false">AW251+AT251+AQ251+AN251+AK251+AH251+AE251+AB251+Y251+V251+S251+P251+M251+J251+G251+D251</f>
        <v>2</v>
      </c>
      <c r="BA251" s="156" t="n">
        <f aca="false">AX251+AU251+AR251+AO251+AL251+AI251+AF251+AC251+Z251+W251+T251+Q251+N251+K251+H251+E251</f>
        <v>0</v>
      </c>
      <c r="BB251" s="157"/>
      <c r="BC251" s="134" t="str">
        <f aca="false">B251</f>
        <v>Artūrs Pugejs</v>
      </c>
    </row>
    <row r="252" customFormat="false" ht="15.75" hidden="false" customHeight="true" outlineLevel="0" collapsed="false">
      <c r="A252" s="147" t="str">
        <f aca="false">Rezultati!A257</f>
        <v>Molotov</v>
      </c>
      <c r="B252" s="147" t="str">
        <f aca="false">Rezultati!B254</f>
        <v>Sergejs Popovs</v>
      </c>
      <c r="C252" s="242"/>
      <c r="D252" s="243"/>
      <c r="E252" s="243"/>
      <c r="F252" s="242"/>
      <c r="G252" s="243"/>
      <c r="H252" s="243"/>
      <c r="I252" s="242"/>
      <c r="J252" s="243"/>
      <c r="K252" s="243"/>
      <c r="L252" s="242"/>
      <c r="M252" s="243"/>
      <c r="N252" s="243"/>
      <c r="O252" s="242"/>
      <c r="P252" s="243"/>
      <c r="Q252" s="243"/>
      <c r="R252" s="242"/>
      <c r="S252" s="243"/>
      <c r="T252" s="243"/>
      <c r="U252" s="242"/>
      <c r="V252" s="243"/>
      <c r="W252" s="243"/>
      <c r="X252" s="242"/>
      <c r="Y252" s="243"/>
      <c r="Z252" s="243"/>
      <c r="AA252" s="269"/>
      <c r="AB252" s="270"/>
      <c r="AC252" s="270"/>
      <c r="AD252" s="269"/>
      <c r="AE252" s="270"/>
      <c r="AF252" s="270"/>
      <c r="AG252" s="269"/>
      <c r="AH252" s="270"/>
      <c r="AI252" s="270"/>
      <c r="AJ252" s="269"/>
      <c r="AK252" s="270"/>
      <c r="AL252" s="270"/>
      <c r="AM252" s="269"/>
      <c r="AN252" s="270"/>
      <c r="AO252" s="270"/>
      <c r="AP252" s="269" t="n">
        <v>3</v>
      </c>
      <c r="AQ252" s="270" t="n">
        <v>0</v>
      </c>
      <c r="AR252" s="270" t="n">
        <v>0</v>
      </c>
      <c r="AS252" s="269"/>
      <c r="AT252" s="270"/>
      <c r="AU252" s="270"/>
      <c r="AV252" s="267"/>
      <c r="AW252" s="268"/>
      <c r="AX252" s="268"/>
      <c r="AY252" s="155" t="n">
        <f aca="false">C252+F252+I252+L252+O252+R252+U252+X252+AA252+AD252+AG252+AJ252+AM252+AP252+AS252+AV252</f>
        <v>3</v>
      </c>
      <c r="AZ252" s="155" t="n">
        <f aca="false">AW252+AT252+AQ252+AN252+AK252+AH252+AE252+AB252+Y252+V252+S252+P252+M252+J252+G252+D252</f>
        <v>0</v>
      </c>
      <c r="BA252" s="156" t="n">
        <f aca="false">AX252+AU252+AR252+AO252+AL252+AI252+AF252+AC252+Z252+W252+T252+Q252+N252+K252+H252+E252</f>
        <v>0</v>
      </c>
      <c r="BB252" s="157"/>
      <c r="BC252" s="134" t="str">
        <f aca="false">B252</f>
        <v>Sergejs Popovs</v>
      </c>
    </row>
  </sheetData>
  <mergeCells count="70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AY3"/>
    <mergeCell ref="AZ2:AZ3"/>
    <mergeCell ref="BA2:BA3"/>
    <mergeCell ref="BB4:BB14"/>
    <mergeCell ref="BB15:BB21"/>
    <mergeCell ref="BB22:BB28"/>
    <mergeCell ref="BB29:BB36"/>
    <mergeCell ref="BB37:BB45"/>
    <mergeCell ref="BB46:BB52"/>
    <mergeCell ref="BB53:BB59"/>
    <mergeCell ref="BB60:BB66"/>
    <mergeCell ref="BB67:BB73"/>
    <mergeCell ref="BB74:BB80"/>
    <mergeCell ref="BB81:BB87"/>
    <mergeCell ref="BB88:BB94"/>
    <mergeCell ref="BB95:BB101"/>
    <mergeCell ref="BB102:BB109"/>
    <mergeCell ref="BB110:BB117"/>
    <mergeCell ref="BB118:BB126"/>
    <mergeCell ref="C130:E130"/>
    <mergeCell ref="F130:H130"/>
    <mergeCell ref="I130:K130"/>
    <mergeCell ref="L130:N130"/>
    <mergeCell ref="O130:Q130"/>
    <mergeCell ref="R130:T130"/>
    <mergeCell ref="U130:W130"/>
    <mergeCell ref="X130:Z130"/>
    <mergeCell ref="AA130:AC130"/>
    <mergeCell ref="AD130:AF130"/>
    <mergeCell ref="AG130:AI130"/>
    <mergeCell ref="AJ130:AL130"/>
    <mergeCell ref="AM130:AO130"/>
    <mergeCell ref="AP130:AR130"/>
    <mergeCell ref="AS130:AU130"/>
    <mergeCell ref="AV130:AX130"/>
    <mergeCell ref="AY130:AY131"/>
    <mergeCell ref="AZ130:AZ131"/>
    <mergeCell ref="BA130:BA131"/>
    <mergeCell ref="BB132:BB142"/>
    <mergeCell ref="BB143:BB149"/>
    <mergeCell ref="BB150:BB156"/>
    <mergeCell ref="BB157:BB163"/>
    <mergeCell ref="BB164:BB171"/>
    <mergeCell ref="BB172:BB178"/>
    <mergeCell ref="BB179:BB185"/>
    <mergeCell ref="BB186:BB192"/>
    <mergeCell ref="BB193:BB199"/>
    <mergeCell ref="BB200:BB206"/>
    <mergeCell ref="BB207:BB213"/>
    <mergeCell ref="BB214:BB220"/>
    <mergeCell ref="BB221:BB227"/>
    <mergeCell ref="BB228:BB235"/>
    <mergeCell ref="BB236:BB243"/>
    <mergeCell ref="BB244:BB25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Roman,Parasts"&amp;12&amp;A</oddHeader>
    <oddFooter>&amp;C&amp;"Times New Roman,Parasts"&amp;12Lappuse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Z25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pane xSplit="4" ySplit="3" topLeftCell="AA58" activePane="bottomRight" state="frozen"/>
      <selection pane="topLeft" activeCell="A1" activeCellId="0" sqref="A1"/>
      <selection pane="topRight" activeCell="AA1" activeCellId="0" sqref="AA1"/>
      <selection pane="bottomLeft" activeCell="A58" activeCellId="0" sqref="A58"/>
      <selection pane="bottomRight" activeCell="AQ117" activeCellId="0" sqref="AQ117"/>
    </sheetView>
  </sheetViews>
  <sheetFormatPr defaultRowHeight="12.75"/>
  <cols>
    <col collapsed="false" hidden="false" max="1" min="1" style="0" width="34.7091836734694"/>
    <col collapsed="false" hidden="false" max="2" min="2" style="0" width="30.4285714285714"/>
    <col collapsed="false" hidden="false" max="4" min="3" style="0" width="12.7091836734694"/>
    <col collapsed="false" hidden="false" max="5" min="5" style="0" width="5.85714285714286"/>
    <col collapsed="false" hidden="false" max="6" min="6" style="0" width="6.4234693877551"/>
    <col collapsed="false" hidden="false" max="9" min="7" style="0" width="5.85714285714286"/>
    <col collapsed="false" hidden="false" max="10" min="10" style="0" width="6.4234693877551"/>
    <col collapsed="false" hidden="false" max="12" min="11" style="0" width="5.85714285714286"/>
    <col collapsed="false" hidden="false" max="13" min="13" style="0" width="6.4234693877551"/>
    <col collapsed="false" hidden="false" max="15" min="14" style="0" width="5.85714285714286"/>
    <col collapsed="false" hidden="false" max="16" min="16" style="0" width="6.4234693877551"/>
    <col collapsed="false" hidden="false" max="18" min="17" style="0" width="5.85714285714286"/>
    <col collapsed="false" hidden="false" max="19" min="19" style="0" width="6.4234693877551"/>
    <col collapsed="false" hidden="false" max="21" min="20" style="0" width="5.85714285714286"/>
    <col collapsed="false" hidden="false" max="22" min="22" style="0" width="6.4234693877551"/>
    <col collapsed="false" hidden="false" max="24" min="23" style="0" width="5.85714285714286"/>
    <col collapsed="false" hidden="false" max="25" min="25" style="0" width="6.4234693877551"/>
    <col collapsed="false" hidden="false" max="27" min="26" style="0" width="5.85714285714286"/>
    <col collapsed="false" hidden="false" max="28" min="28" style="0" width="6.4234693877551"/>
    <col collapsed="false" hidden="false" max="30" min="29" style="0" width="5.85714285714286"/>
    <col collapsed="false" hidden="false" max="31" min="31" style="0" width="6.4234693877551"/>
    <col collapsed="false" hidden="false" max="33" min="32" style="0" width="5.85714285714286"/>
    <col collapsed="false" hidden="false" max="34" min="34" style="0" width="6.4234693877551"/>
    <col collapsed="false" hidden="false" max="36" min="35" style="0" width="5.85714285714286"/>
    <col collapsed="false" hidden="false" max="37" min="37" style="0" width="6.4234693877551"/>
    <col collapsed="false" hidden="false" max="39" min="38" style="0" width="5.85714285714286"/>
    <col collapsed="false" hidden="false" max="40" min="40" style="0" width="6.4234693877551"/>
    <col collapsed="false" hidden="false" max="42" min="41" style="0" width="5.85714285714286"/>
    <col collapsed="false" hidden="false" max="43" min="43" style="0" width="6.4234693877551"/>
    <col collapsed="false" hidden="false" max="45" min="44" style="0" width="5.85714285714286"/>
    <col collapsed="false" hidden="false" max="46" min="46" style="0" width="6.4234693877551"/>
    <col collapsed="false" hidden="false" max="48" min="47" style="0" width="5.85714285714286"/>
    <col collapsed="false" hidden="false" max="50" min="49" style="0" width="6.4234693877551"/>
    <col collapsed="false" hidden="false" max="51" min="51" style="0" width="5.85714285714286"/>
    <col collapsed="false" hidden="false" max="52" min="52" style="0" width="6.4234693877551"/>
    <col collapsed="false" hidden="false" max="53" min="53" style="0" width="9.5765306122449"/>
    <col collapsed="false" hidden="false" max="54" min="54" style="0" width="8.70918367346939"/>
    <col collapsed="false" hidden="false" max="55" min="55" style="0" width="21.1377551020408"/>
    <col collapsed="false" hidden="false" max="56" min="56" style="0" width="20.1428571428571"/>
    <col collapsed="false" hidden="false" max="57" min="57" style="0" width="6.28061224489796"/>
    <col collapsed="false" hidden="false" max="58" min="58" style="0" width="26.7091836734694"/>
    <col collapsed="false" hidden="false" max="66" min="59" style="0" width="8.70918367346939"/>
    <col collapsed="false" hidden="false" max="67" min="67" style="0" width="10.7091836734694"/>
    <col collapsed="false" hidden="false" max="78" min="68" style="0" width="8.70918367346939"/>
    <col collapsed="false" hidden="false" max="1025" min="79" style="0" width="14.4285714285714"/>
  </cols>
  <sheetData>
    <row r="1" customFormat="false" ht="12.75" hidden="false" customHeight="true" outlineLevel="0" collapsed="false">
      <c r="A1" s="129"/>
      <c r="B1" s="130"/>
      <c r="C1" s="130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2"/>
      <c r="BC1" s="132"/>
      <c r="BD1" s="292"/>
      <c r="BE1" s="133"/>
      <c r="BF1" s="134"/>
      <c r="BG1" s="135"/>
      <c r="BH1" s="136"/>
      <c r="BI1" s="136"/>
      <c r="BJ1" s="136"/>
      <c r="BK1" s="136"/>
      <c r="BL1" s="136"/>
      <c r="BM1" s="136"/>
      <c r="BN1" s="136"/>
      <c r="BO1" s="135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customFormat="false" ht="27.75" hidden="false" customHeight="true" outlineLevel="0" collapsed="false">
      <c r="A2" s="137"/>
      <c r="B2" s="133"/>
      <c r="C2" s="293" t="s">
        <v>157</v>
      </c>
      <c r="D2" s="293"/>
      <c r="E2" s="138" t="str">
        <f aca="false">Rezultati!A4</f>
        <v>BASK APS</v>
      </c>
      <c r="F2" s="138"/>
      <c r="G2" s="138"/>
      <c r="H2" s="139" t="str">
        <f aca="false">Rezultati!A15</f>
        <v>Ten Pin</v>
      </c>
      <c r="I2" s="139"/>
      <c r="J2" s="139"/>
      <c r="K2" s="139" t="str">
        <f aca="false">Rezultati!A22</f>
        <v>Jaunie Buki</v>
      </c>
      <c r="L2" s="139"/>
      <c r="M2" s="139"/>
      <c r="N2" s="140" t="str">
        <f aca="false">Rezultati!A30</f>
        <v>Wolverine</v>
      </c>
      <c r="O2" s="140"/>
      <c r="P2" s="140"/>
      <c r="Q2" s="139" t="str">
        <f aca="false">Rezultati!A39</f>
        <v>Wolfpack</v>
      </c>
      <c r="R2" s="139"/>
      <c r="S2" s="139"/>
      <c r="T2" s="141" t="str">
        <f aca="false">Rezultati!A48</f>
        <v>RR Dziednieks</v>
      </c>
      <c r="U2" s="141"/>
      <c r="V2" s="141"/>
      <c r="W2" s="141" t="str">
        <f aca="false">Rezultati!A55</f>
        <v>Liquid Time</v>
      </c>
      <c r="X2" s="141"/>
      <c r="Y2" s="141"/>
      <c r="Z2" s="142" t="str">
        <f aca="false">A62</f>
        <v>Returned</v>
      </c>
      <c r="AA2" s="142"/>
      <c r="AB2" s="142"/>
      <c r="AC2" s="142" t="str">
        <f aca="false">A69</f>
        <v>SIB</v>
      </c>
      <c r="AD2" s="142"/>
      <c r="AE2" s="142"/>
      <c r="AF2" s="142" t="str">
        <f aca="false">A76</f>
        <v>CAPAROL</v>
      </c>
      <c r="AG2" s="142"/>
      <c r="AH2" s="142"/>
      <c r="AI2" s="142" t="str">
        <f aca="false">A83</f>
        <v>Sun Ball</v>
      </c>
      <c r="AJ2" s="142"/>
      <c r="AK2" s="142"/>
      <c r="AL2" s="142" t="str">
        <f aca="false">A90</f>
        <v>Universal Services</v>
      </c>
      <c r="AM2" s="142"/>
      <c r="AN2" s="142"/>
      <c r="AO2" s="142" t="str">
        <f aca="false">A97</f>
        <v>Pārdaugavas AVANGARDS</v>
      </c>
      <c r="AP2" s="142"/>
      <c r="AQ2" s="142"/>
      <c r="AR2" s="142" t="str">
        <f aca="false">A104</f>
        <v>Šarmageddon</v>
      </c>
      <c r="AS2" s="142"/>
      <c r="AT2" s="142"/>
      <c r="AU2" s="142" t="str">
        <f aca="false">A113</f>
        <v>NB Seniors</v>
      </c>
      <c r="AV2" s="142"/>
      <c r="AW2" s="142"/>
      <c r="AX2" s="142" t="str">
        <f aca="false">A121</f>
        <v>ALDENS Holding</v>
      </c>
      <c r="AY2" s="142"/>
      <c r="AZ2" s="142"/>
      <c r="BA2" s="143" t="s">
        <v>17</v>
      </c>
      <c r="BB2" s="143" t="s">
        <v>16</v>
      </c>
      <c r="BC2" s="294" t="s">
        <v>9</v>
      </c>
      <c r="BD2" s="295" t="s">
        <v>158</v>
      </c>
      <c r="BE2" s="133"/>
      <c r="BF2" s="134"/>
      <c r="BG2" s="135"/>
      <c r="BH2" s="136"/>
      <c r="BI2" s="136"/>
      <c r="BJ2" s="136"/>
      <c r="BK2" s="136"/>
      <c r="BL2" s="136"/>
      <c r="BM2" s="136"/>
      <c r="BN2" s="136"/>
      <c r="BO2" s="135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3" customFormat="false" ht="13.5" hidden="false" customHeight="true" outlineLevel="0" collapsed="false">
      <c r="A3" s="145" t="s">
        <v>3</v>
      </c>
      <c r="B3" s="145" t="s">
        <v>14</v>
      </c>
      <c r="C3" s="296" t="s">
        <v>159</v>
      </c>
      <c r="D3" s="297" t="s">
        <v>160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3"/>
      <c r="BB3" s="143"/>
      <c r="BC3" s="294"/>
      <c r="BD3" s="295"/>
      <c r="BE3" s="133"/>
      <c r="BF3" s="134"/>
      <c r="BG3" s="135"/>
      <c r="BH3" s="136"/>
      <c r="BI3" s="136"/>
      <c r="BJ3" s="136"/>
      <c r="BK3" s="136"/>
      <c r="BL3" s="136"/>
      <c r="BM3" s="136"/>
      <c r="BN3" s="136"/>
      <c r="BO3" s="135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</row>
    <row r="4" customFormat="false" ht="15.75" hidden="false" customHeight="true" outlineLevel="0" collapsed="false">
      <c r="A4" s="147" t="str">
        <f aca="false">Punkti!A5</f>
        <v>BASK APS</v>
      </c>
      <c r="B4" s="148" t="s">
        <v>80</v>
      </c>
      <c r="C4" s="298" t="n">
        <v>0</v>
      </c>
      <c r="D4" s="299" t="n">
        <f aca="false">Rezultati!C4*Rezultati!BB4</f>
        <v>0</v>
      </c>
      <c r="E4" s="149"/>
      <c r="F4" s="149"/>
      <c r="G4" s="150"/>
      <c r="H4" s="151" t="n">
        <v>147</v>
      </c>
      <c r="I4" s="152" t="n">
        <v>223</v>
      </c>
      <c r="J4" s="152" t="n">
        <v>156</v>
      </c>
      <c r="K4" s="151" t="n">
        <v>225</v>
      </c>
      <c r="L4" s="152" t="n">
        <v>255</v>
      </c>
      <c r="M4" s="152" t="n">
        <v>243</v>
      </c>
      <c r="N4" s="151" t="n">
        <v>221</v>
      </c>
      <c r="O4" s="152" t="n">
        <v>232</v>
      </c>
      <c r="P4" s="152" t="n">
        <v>252</v>
      </c>
      <c r="Q4" s="151" t="n">
        <v>200</v>
      </c>
      <c r="R4" s="152" t="n">
        <v>232</v>
      </c>
      <c r="S4" s="152" t="n">
        <v>209</v>
      </c>
      <c r="T4" s="288" t="n">
        <v>253</v>
      </c>
      <c r="U4" s="152" t="n">
        <v>206</v>
      </c>
      <c r="V4" s="152" t="n">
        <v>219</v>
      </c>
      <c r="W4" s="151" t="n">
        <v>222</v>
      </c>
      <c r="X4" s="152" t="n">
        <v>227</v>
      </c>
      <c r="Y4" s="152" t="n">
        <v>267</v>
      </c>
      <c r="Z4" s="151" t="n">
        <v>228</v>
      </c>
      <c r="AA4" s="152" t="n">
        <v>222</v>
      </c>
      <c r="AB4" s="152" t="n">
        <v>197</v>
      </c>
      <c r="AC4" s="153"/>
      <c r="AD4" s="154"/>
      <c r="AE4" s="154"/>
      <c r="AF4" s="153"/>
      <c r="AG4" s="154"/>
      <c r="AH4" s="154"/>
      <c r="AI4" s="153"/>
      <c r="AJ4" s="154"/>
      <c r="AK4" s="154"/>
      <c r="AL4" s="153"/>
      <c r="AM4" s="154"/>
      <c r="AN4" s="154"/>
      <c r="AO4" s="153"/>
      <c r="AP4" s="154"/>
      <c r="AQ4" s="154"/>
      <c r="AR4" s="153"/>
      <c r="AS4" s="154"/>
      <c r="AT4" s="154"/>
      <c r="AU4" s="153"/>
      <c r="AV4" s="154"/>
      <c r="AW4" s="154"/>
      <c r="AX4" s="153"/>
      <c r="AY4" s="154"/>
      <c r="AZ4" s="154"/>
      <c r="BA4" s="155" t="n">
        <f aca="false">SUM(Rezultati!E4:AZ4)</f>
        <v>4636</v>
      </c>
      <c r="BB4" s="156" t="n">
        <f aca="false">COUNT(Rezultati!E4:AZ4)</f>
        <v>21</v>
      </c>
      <c r="BC4" s="300" t="n">
        <f aca="false">SUM((Rezultati!BA4+Rezultati!BA5+Rezultati!BA6+BA12+BA11+BA13+BA10+Rezultati!BA7+Rezultati!BA8+Rezultati!BA9+Rezultati!BA14)/(Rezultati!BB4+BB11+BB13+Rezultati!BB5+Rezultati!BB6+Rezultati!BB7+Rezultati!BB8+Rezultati!BB9+BB10+BB12+Rezultati!BB14))</f>
        <v>195.174603174603</v>
      </c>
      <c r="BD4" s="301" t="n">
        <f aca="false">Rezultati!BA4/Rezultati!BB4</f>
        <v>220.761904761905</v>
      </c>
      <c r="BE4" s="157" t="str">
        <f aca="false">E2</f>
        <v>BASK APS</v>
      </c>
      <c r="BF4" s="134" t="str">
        <f aca="false">B4</f>
        <v>Artemijs Hudjakovs</v>
      </c>
      <c r="BG4" s="135"/>
      <c r="BH4" s="135"/>
      <c r="BI4" s="135"/>
      <c r="BJ4" s="135"/>
      <c r="BK4" s="135"/>
      <c r="BL4" s="135"/>
      <c r="BM4" s="135"/>
      <c r="BN4" s="135"/>
      <c r="BO4" s="158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</row>
    <row r="5" customFormat="false" ht="15.75" hidden="false" customHeight="true" outlineLevel="0" collapsed="false">
      <c r="A5" s="147" t="s">
        <v>35</v>
      </c>
      <c r="B5" s="159" t="s">
        <v>81</v>
      </c>
      <c r="C5" s="302" t="n">
        <v>0</v>
      </c>
      <c r="D5" s="299" t="n">
        <f aca="false">Rezultati!C5*Rezultati!BB5</f>
        <v>0</v>
      </c>
      <c r="E5" s="160"/>
      <c r="F5" s="160"/>
      <c r="G5" s="161"/>
      <c r="H5" s="162"/>
      <c r="I5" s="163"/>
      <c r="J5" s="163"/>
      <c r="K5" s="162"/>
      <c r="L5" s="163"/>
      <c r="M5" s="163"/>
      <c r="N5" s="162"/>
      <c r="O5" s="163"/>
      <c r="P5" s="163"/>
      <c r="Q5" s="162"/>
      <c r="R5" s="163"/>
      <c r="S5" s="163"/>
      <c r="T5" s="289"/>
      <c r="U5" s="163"/>
      <c r="V5" s="163"/>
      <c r="W5" s="162"/>
      <c r="X5" s="163"/>
      <c r="Y5" s="163"/>
      <c r="Z5" s="162"/>
      <c r="AA5" s="163"/>
      <c r="AB5" s="163"/>
      <c r="AC5" s="164"/>
      <c r="AD5" s="165"/>
      <c r="AE5" s="165"/>
      <c r="AF5" s="164"/>
      <c r="AG5" s="165"/>
      <c r="AH5" s="165"/>
      <c r="AI5" s="164"/>
      <c r="AJ5" s="165"/>
      <c r="AK5" s="165"/>
      <c r="AL5" s="164"/>
      <c r="AM5" s="165"/>
      <c r="AN5" s="165"/>
      <c r="AO5" s="164"/>
      <c r="AP5" s="165"/>
      <c r="AQ5" s="165"/>
      <c r="AR5" s="164"/>
      <c r="AS5" s="165"/>
      <c r="AT5" s="165"/>
      <c r="AU5" s="164"/>
      <c r="AV5" s="165"/>
      <c r="AW5" s="165"/>
      <c r="AX5" s="164"/>
      <c r="AY5" s="165"/>
      <c r="AZ5" s="165"/>
      <c r="BA5" s="303" t="n">
        <f aca="false">SUM(Rezultati!E5:AZ5)</f>
        <v>0</v>
      </c>
      <c r="BB5" s="304" t="n">
        <f aca="false">COUNT(Rezultati!E5:AZ5)</f>
        <v>0</v>
      </c>
      <c r="BC5" s="300"/>
      <c r="BD5" s="301" t="e">
        <f aca="false">Rezultati!BA5/Rezultati!BB5</f>
        <v>#DIV/0!</v>
      </c>
      <c r="BE5" s="157"/>
      <c r="BF5" s="134" t="str">
        <f aca="false">B5</f>
        <v>Edmunds Jansons</v>
      </c>
      <c r="BG5" s="135"/>
      <c r="BH5" s="135"/>
      <c r="BI5" s="135"/>
      <c r="BJ5" s="135"/>
      <c r="BK5" s="135"/>
      <c r="BL5" s="135"/>
      <c r="BM5" s="135"/>
      <c r="BN5" s="135"/>
      <c r="BO5" s="158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</row>
    <row r="6" customFormat="false" ht="15.75" hidden="false" customHeight="true" outlineLevel="0" collapsed="false">
      <c r="A6" s="147" t="s">
        <v>35</v>
      </c>
      <c r="B6" s="159" t="s">
        <v>82</v>
      </c>
      <c r="C6" s="302" t="n">
        <v>0</v>
      </c>
      <c r="D6" s="299" t="n">
        <f aca="false">Rezultati!C6*Rezultati!BB6</f>
        <v>0</v>
      </c>
      <c r="E6" s="160"/>
      <c r="F6" s="160"/>
      <c r="G6" s="161"/>
      <c r="H6" s="162"/>
      <c r="I6" s="163"/>
      <c r="J6" s="163"/>
      <c r="K6" s="162"/>
      <c r="L6" s="163"/>
      <c r="M6" s="163"/>
      <c r="N6" s="162"/>
      <c r="O6" s="163"/>
      <c r="P6" s="163"/>
      <c r="Q6" s="162"/>
      <c r="R6" s="163"/>
      <c r="S6" s="163"/>
      <c r="T6" s="289"/>
      <c r="U6" s="163"/>
      <c r="V6" s="163"/>
      <c r="W6" s="162"/>
      <c r="X6" s="163"/>
      <c r="Y6" s="163"/>
      <c r="Z6" s="162"/>
      <c r="AA6" s="163"/>
      <c r="AB6" s="163"/>
      <c r="AC6" s="164"/>
      <c r="AD6" s="165"/>
      <c r="AE6" s="165"/>
      <c r="AF6" s="164"/>
      <c r="AG6" s="165"/>
      <c r="AH6" s="165"/>
      <c r="AI6" s="164"/>
      <c r="AJ6" s="165"/>
      <c r="AK6" s="165"/>
      <c r="AL6" s="164"/>
      <c r="AM6" s="165"/>
      <c r="AN6" s="165"/>
      <c r="AO6" s="164"/>
      <c r="AP6" s="165"/>
      <c r="AQ6" s="165"/>
      <c r="AR6" s="164"/>
      <c r="AS6" s="165"/>
      <c r="AT6" s="165"/>
      <c r="AU6" s="164"/>
      <c r="AV6" s="165"/>
      <c r="AW6" s="165"/>
      <c r="AX6" s="164"/>
      <c r="AY6" s="165"/>
      <c r="AZ6" s="165"/>
      <c r="BA6" s="303" t="n">
        <f aca="false">SUM(Rezultati!E6:AZ6)</f>
        <v>0</v>
      </c>
      <c r="BB6" s="304" t="n">
        <f aca="false">COUNT(Rezultati!E6:AZ6)</f>
        <v>0</v>
      </c>
      <c r="BC6" s="300"/>
      <c r="BD6" s="301" t="e">
        <f aca="false">Rezultati!BA6/Rezultati!BB6</f>
        <v>#DIV/0!</v>
      </c>
      <c r="BE6" s="157"/>
      <c r="BF6" s="134" t="str">
        <f aca="false">B6</f>
        <v>Jānis Dzalbs</v>
      </c>
      <c r="BG6" s="135"/>
      <c r="BH6" s="135"/>
      <c r="BI6" s="135"/>
      <c r="BJ6" s="135"/>
      <c r="BK6" s="135"/>
      <c r="BL6" s="135"/>
      <c r="BM6" s="135"/>
      <c r="BN6" s="135"/>
      <c r="BO6" s="158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</row>
    <row r="7" customFormat="false" ht="15.75" hidden="false" customHeight="true" outlineLevel="0" collapsed="false">
      <c r="A7" s="147" t="s">
        <v>35</v>
      </c>
      <c r="B7" s="166" t="s">
        <v>83</v>
      </c>
      <c r="C7" s="302" t="n">
        <v>0</v>
      </c>
      <c r="D7" s="299" t="n">
        <f aca="false">Rezultati!C7*Rezultati!BB7</f>
        <v>0</v>
      </c>
      <c r="E7" s="160"/>
      <c r="F7" s="160"/>
      <c r="G7" s="161"/>
      <c r="H7" s="162"/>
      <c r="I7" s="163"/>
      <c r="J7" s="163"/>
      <c r="K7" s="162" t="n">
        <v>199</v>
      </c>
      <c r="L7" s="163" t="n">
        <v>170</v>
      </c>
      <c r="M7" s="163" t="n">
        <v>177</v>
      </c>
      <c r="N7" s="162"/>
      <c r="O7" s="163"/>
      <c r="P7" s="163"/>
      <c r="Q7" s="162" t="n">
        <v>133</v>
      </c>
      <c r="R7" s="163" t="n">
        <v>215</v>
      </c>
      <c r="S7" s="163" t="n">
        <v>213</v>
      </c>
      <c r="T7" s="289"/>
      <c r="U7" s="163"/>
      <c r="V7" s="163"/>
      <c r="W7" s="162"/>
      <c r="X7" s="163"/>
      <c r="Y7" s="163"/>
      <c r="Z7" s="162"/>
      <c r="AA7" s="163"/>
      <c r="AB7" s="163"/>
      <c r="AC7" s="164"/>
      <c r="AD7" s="165"/>
      <c r="AE7" s="165"/>
      <c r="AF7" s="164"/>
      <c r="AG7" s="165"/>
      <c r="AH7" s="165"/>
      <c r="AI7" s="164"/>
      <c r="AJ7" s="165"/>
      <c r="AK7" s="165"/>
      <c r="AL7" s="164"/>
      <c r="AM7" s="165"/>
      <c r="AN7" s="165"/>
      <c r="AO7" s="164"/>
      <c r="AP7" s="165"/>
      <c r="AQ7" s="165"/>
      <c r="AR7" s="164"/>
      <c r="AS7" s="165"/>
      <c r="AT7" s="165"/>
      <c r="AU7" s="164"/>
      <c r="AV7" s="165"/>
      <c r="AW7" s="165"/>
      <c r="AX7" s="164"/>
      <c r="AY7" s="165"/>
      <c r="AZ7" s="165"/>
      <c r="BA7" s="303" t="n">
        <f aca="false">SUM(Rezultati!E7:AZ7)</f>
        <v>1107</v>
      </c>
      <c r="BB7" s="304" t="n">
        <f aca="false">COUNT(Rezultati!E7:AZ7)</f>
        <v>6</v>
      </c>
      <c r="BC7" s="300"/>
      <c r="BD7" s="301" t="n">
        <f aca="false">Rezultati!BA7/Rezultati!BB7</f>
        <v>184.5</v>
      </c>
      <c r="BE7" s="157"/>
      <c r="BF7" s="134" t="str">
        <f aca="false">B7</f>
        <v>Sergejs Ļeonovs</v>
      </c>
      <c r="BG7" s="135"/>
      <c r="BH7" s="135"/>
      <c r="BI7" s="135"/>
      <c r="BJ7" s="135"/>
      <c r="BK7" s="135"/>
      <c r="BL7" s="135"/>
      <c r="BM7" s="135"/>
      <c r="BN7" s="135"/>
      <c r="BO7" s="158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</row>
    <row r="8" customFormat="false" ht="15.75" hidden="false" customHeight="true" outlineLevel="0" collapsed="false">
      <c r="A8" s="167" t="s">
        <v>35</v>
      </c>
      <c r="B8" s="168" t="s">
        <v>84</v>
      </c>
      <c r="C8" s="305" t="n">
        <v>8</v>
      </c>
      <c r="D8" s="306" t="n">
        <f aca="false">Rezultati!C8*Rezultati!BB8</f>
        <v>168</v>
      </c>
      <c r="E8" s="160"/>
      <c r="F8" s="160"/>
      <c r="G8" s="161"/>
      <c r="H8" s="169" t="n">
        <v>217</v>
      </c>
      <c r="I8" s="170" t="n">
        <v>219</v>
      </c>
      <c r="J8" s="170" t="n">
        <v>149</v>
      </c>
      <c r="K8" s="169" t="n">
        <v>190</v>
      </c>
      <c r="L8" s="170" t="n">
        <v>187</v>
      </c>
      <c r="M8" s="170" t="n">
        <v>180</v>
      </c>
      <c r="N8" s="169" t="n">
        <v>194</v>
      </c>
      <c r="O8" s="170" t="n">
        <v>218</v>
      </c>
      <c r="P8" s="170" t="n">
        <v>187</v>
      </c>
      <c r="Q8" s="169" t="n">
        <v>162</v>
      </c>
      <c r="R8" s="170" t="n">
        <v>141</v>
      </c>
      <c r="S8" s="170" t="n">
        <v>166</v>
      </c>
      <c r="T8" s="290" t="n">
        <v>228</v>
      </c>
      <c r="U8" s="170" t="n">
        <v>190</v>
      </c>
      <c r="V8" s="170" t="n">
        <v>195</v>
      </c>
      <c r="W8" s="169" t="n">
        <v>188</v>
      </c>
      <c r="X8" s="170" t="n">
        <v>198</v>
      </c>
      <c r="Y8" s="170" t="n">
        <v>211</v>
      </c>
      <c r="Z8" s="169" t="n">
        <v>202</v>
      </c>
      <c r="AA8" s="170" t="n">
        <v>162</v>
      </c>
      <c r="AB8" s="170" t="n">
        <v>224</v>
      </c>
      <c r="AC8" s="171"/>
      <c r="AD8" s="172"/>
      <c r="AE8" s="172"/>
      <c r="AF8" s="171"/>
      <c r="AG8" s="172"/>
      <c r="AH8" s="172"/>
      <c r="AI8" s="171"/>
      <c r="AJ8" s="172"/>
      <c r="AK8" s="172"/>
      <c r="AL8" s="171"/>
      <c r="AM8" s="172"/>
      <c r="AN8" s="172"/>
      <c r="AO8" s="171"/>
      <c r="AP8" s="172"/>
      <c r="AQ8" s="172"/>
      <c r="AR8" s="171"/>
      <c r="AS8" s="172"/>
      <c r="AT8" s="172"/>
      <c r="AU8" s="171"/>
      <c r="AV8" s="172"/>
      <c r="AW8" s="172"/>
      <c r="AX8" s="171"/>
      <c r="AY8" s="172"/>
      <c r="AZ8" s="172"/>
      <c r="BA8" s="303" t="n">
        <f aca="false">SUM(Rezultati!E8:AZ8)</f>
        <v>4008</v>
      </c>
      <c r="BB8" s="304" t="n">
        <f aca="false">COUNT(Rezultati!E8:AZ8)</f>
        <v>21</v>
      </c>
      <c r="BC8" s="300"/>
      <c r="BD8" s="301" t="n">
        <f aca="false">Rezultati!BA8/Rezultati!BB8</f>
        <v>190.857142857143</v>
      </c>
      <c r="BE8" s="157"/>
      <c r="BF8" s="134" t="str">
        <f aca="false">B8</f>
        <v>Karīna Maslova</v>
      </c>
      <c r="BG8" s="135"/>
      <c r="BH8" s="135"/>
      <c r="BI8" s="135"/>
      <c r="BJ8" s="135"/>
      <c r="BK8" s="135"/>
      <c r="BL8" s="135"/>
      <c r="BM8" s="135"/>
      <c r="BN8" s="135"/>
      <c r="BO8" s="158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</row>
    <row r="9" customFormat="false" ht="16.5" hidden="false" customHeight="true" outlineLevel="0" collapsed="false">
      <c r="A9" s="167" t="s">
        <v>35</v>
      </c>
      <c r="B9" s="168"/>
      <c r="C9" s="305" t="n">
        <v>8</v>
      </c>
      <c r="D9" s="306" t="n">
        <f aca="false">Rezultati!C9*Rezultati!BB9</f>
        <v>0</v>
      </c>
      <c r="E9" s="160"/>
      <c r="F9" s="160"/>
      <c r="G9" s="161"/>
      <c r="H9" s="169"/>
      <c r="I9" s="170"/>
      <c r="J9" s="170"/>
      <c r="K9" s="169"/>
      <c r="L9" s="170"/>
      <c r="M9" s="170"/>
      <c r="N9" s="169"/>
      <c r="O9" s="170"/>
      <c r="P9" s="170"/>
      <c r="Q9" s="169"/>
      <c r="R9" s="170"/>
      <c r="S9" s="170"/>
      <c r="T9" s="290"/>
      <c r="U9" s="170"/>
      <c r="V9" s="170"/>
      <c r="W9" s="169"/>
      <c r="X9" s="170"/>
      <c r="Y9" s="170"/>
      <c r="Z9" s="169"/>
      <c r="AA9" s="170"/>
      <c r="AB9" s="170"/>
      <c r="AC9" s="171"/>
      <c r="AD9" s="172"/>
      <c r="AE9" s="172"/>
      <c r="AF9" s="171"/>
      <c r="AG9" s="172"/>
      <c r="AH9" s="172"/>
      <c r="AI9" s="171"/>
      <c r="AJ9" s="172"/>
      <c r="AK9" s="172"/>
      <c r="AL9" s="171"/>
      <c r="AM9" s="172"/>
      <c r="AN9" s="172"/>
      <c r="AO9" s="171"/>
      <c r="AP9" s="172"/>
      <c r="AQ9" s="172"/>
      <c r="AR9" s="171"/>
      <c r="AS9" s="172"/>
      <c r="AT9" s="172"/>
      <c r="AU9" s="171"/>
      <c r="AV9" s="172"/>
      <c r="AW9" s="172"/>
      <c r="AX9" s="171"/>
      <c r="AY9" s="172"/>
      <c r="AZ9" s="172"/>
      <c r="BA9" s="303" t="n">
        <f aca="false">SUM(Rezultati!E9:AZ9)</f>
        <v>0</v>
      </c>
      <c r="BB9" s="304" t="n">
        <f aca="false">COUNT(Rezultati!E9:AZ9)</f>
        <v>0</v>
      </c>
      <c r="BC9" s="300"/>
      <c r="BD9" s="301" t="e">
        <f aca="false">Rezultati!BA9/Rezultati!BB9</f>
        <v>#DIV/0!</v>
      </c>
      <c r="BE9" s="157"/>
      <c r="BF9" s="134" t="n">
        <f aca="false">B9</f>
        <v>0</v>
      </c>
      <c r="BG9" s="135"/>
      <c r="BH9" s="135"/>
      <c r="BI9" s="135"/>
      <c r="BJ9" s="135"/>
      <c r="BK9" s="135"/>
      <c r="BL9" s="135"/>
      <c r="BM9" s="135"/>
      <c r="BN9" s="135"/>
      <c r="BO9" s="158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</row>
    <row r="10" customFormat="false" ht="16.5" hidden="false" customHeight="true" outlineLevel="0" collapsed="false">
      <c r="A10" s="147" t="s">
        <v>35</v>
      </c>
      <c r="B10" s="173" t="s">
        <v>85</v>
      </c>
      <c r="C10" s="307" t="n">
        <v>0</v>
      </c>
      <c r="D10" s="299" t="n">
        <f aca="false">Rezultati!C10*Rezultati!BB10</f>
        <v>0</v>
      </c>
      <c r="E10" s="160"/>
      <c r="F10" s="160"/>
      <c r="G10" s="161"/>
      <c r="H10" s="174"/>
      <c r="I10" s="175"/>
      <c r="J10" s="175"/>
      <c r="K10" s="174"/>
      <c r="L10" s="175"/>
      <c r="M10" s="175"/>
      <c r="N10" s="174"/>
      <c r="O10" s="175"/>
      <c r="P10" s="175"/>
      <c r="Q10" s="174"/>
      <c r="R10" s="175"/>
      <c r="S10" s="175"/>
      <c r="T10" s="178" t="n">
        <v>128</v>
      </c>
      <c r="U10" s="175" t="n">
        <v>172</v>
      </c>
      <c r="V10" s="175" t="n">
        <v>225</v>
      </c>
      <c r="W10" s="174"/>
      <c r="X10" s="175"/>
      <c r="Y10" s="175"/>
      <c r="Z10" s="174"/>
      <c r="AA10" s="175"/>
      <c r="AB10" s="175"/>
      <c r="AC10" s="176"/>
      <c r="AD10" s="177"/>
      <c r="AE10" s="177"/>
      <c r="AF10" s="176"/>
      <c r="AG10" s="177"/>
      <c r="AH10" s="177"/>
      <c r="AI10" s="176"/>
      <c r="AJ10" s="177"/>
      <c r="AK10" s="177"/>
      <c r="AL10" s="176"/>
      <c r="AM10" s="177"/>
      <c r="AN10" s="177"/>
      <c r="AO10" s="176"/>
      <c r="AP10" s="177"/>
      <c r="AQ10" s="177"/>
      <c r="AR10" s="176"/>
      <c r="AS10" s="177"/>
      <c r="AT10" s="177"/>
      <c r="AU10" s="176"/>
      <c r="AV10" s="177"/>
      <c r="AW10" s="177"/>
      <c r="AX10" s="176"/>
      <c r="AY10" s="177"/>
      <c r="AZ10" s="177"/>
      <c r="BA10" s="303" t="n">
        <f aca="false">SUM(Rezultati!E10:AZ10)</f>
        <v>525</v>
      </c>
      <c r="BB10" s="304" t="n">
        <f aca="false">COUNT(Rezultati!E10:AZ10)</f>
        <v>3</v>
      </c>
      <c r="BC10" s="300"/>
      <c r="BD10" s="301" t="n">
        <f aca="false">Rezultati!BA10/Rezultati!BB10</f>
        <v>175</v>
      </c>
      <c r="BE10" s="157"/>
      <c r="BF10" s="134" t="str">
        <f aca="false">B10</f>
        <v>Igors Plade</v>
      </c>
      <c r="BG10" s="135"/>
      <c r="BH10" s="135"/>
      <c r="BI10" s="135"/>
      <c r="BJ10" s="135"/>
      <c r="BK10" s="135"/>
      <c r="BL10" s="135"/>
      <c r="BM10" s="135"/>
      <c r="BN10" s="135"/>
      <c r="BO10" s="158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</row>
    <row r="11" customFormat="false" ht="16.5" hidden="false" customHeight="true" outlineLevel="0" collapsed="false">
      <c r="A11" s="147" t="s">
        <v>35</v>
      </c>
      <c r="B11" s="173" t="s">
        <v>86</v>
      </c>
      <c r="C11" s="307" t="n">
        <v>0</v>
      </c>
      <c r="D11" s="299" t="n">
        <f aca="false">Rezultati!C11*Rezultati!BB11</f>
        <v>0</v>
      </c>
      <c r="E11" s="160"/>
      <c r="F11" s="160"/>
      <c r="G11" s="161"/>
      <c r="H11" s="169" t="n">
        <v>198</v>
      </c>
      <c r="I11" s="170" t="n">
        <v>171</v>
      </c>
      <c r="J11" s="170" t="n">
        <v>212</v>
      </c>
      <c r="K11" s="169"/>
      <c r="L11" s="170"/>
      <c r="M11" s="170"/>
      <c r="N11" s="169"/>
      <c r="O11" s="170"/>
      <c r="P11" s="170"/>
      <c r="Q11" s="169"/>
      <c r="R11" s="170"/>
      <c r="S11" s="170"/>
      <c r="T11" s="178"/>
      <c r="U11" s="175"/>
      <c r="V11" s="175"/>
      <c r="W11" s="169" t="n">
        <v>164</v>
      </c>
      <c r="X11" s="170" t="n">
        <v>146</v>
      </c>
      <c r="Y11" s="170" t="n">
        <v>186</v>
      </c>
      <c r="Z11" s="174" t="n">
        <v>146</v>
      </c>
      <c r="AA11" s="175" t="n">
        <v>173</v>
      </c>
      <c r="AB11" s="175" t="n">
        <v>145</v>
      </c>
      <c r="AC11" s="176"/>
      <c r="AD11" s="177"/>
      <c r="AE11" s="177"/>
      <c r="AF11" s="176"/>
      <c r="AG11" s="177"/>
      <c r="AH11" s="177"/>
      <c r="AI11" s="176"/>
      <c r="AJ11" s="177"/>
      <c r="AK11" s="177"/>
      <c r="AL11" s="176"/>
      <c r="AM11" s="177"/>
      <c r="AN11" s="177"/>
      <c r="AO11" s="176"/>
      <c r="AP11" s="177"/>
      <c r="AQ11" s="177"/>
      <c r="AR11" s="176"/>
      <c r="AS11" s="177"/>
      <c r="AT11" s="177"/>
      <c r="AU11" s="176"/>
      <c r="AV11" s="177"/>
      <c r="AW11" s="177"/>
      <c r="AX11" s="176"/>
      <c r="AY11" s="177"/>
      <c r="AZ11" s="177"/>
      <c r="BA11" s="303" t="n">
        <f aca="false">SUM(Rezultati!E11:AZ11)</f>
        <v>1541</v>
      </c>
      <c r="BB11" s="304" t="n">
        <f aca="false">COUNT(Rezultati!E11:AZ11)</f>
        <v>9</v>
      </c>
      <c r="BC11" s="300"/>
      <c r="BD11" s="301" t="n">
        <f aca="false">Rezultati!BA11/Rezultati!BB11</f>
        <v>171.222222222222</v>
      </c>
      <c r="BE11" s="157"/>
      <c r="BF11" s="134" t="str">
        <f aca="false">B11</f>
        <v>Gints Aksiks</v>
      </c>
      <c r="BG11" s="135"/>
      <c r="BH11" s="135"/>
      <c r="BI11" s="135"/>
      <c r="BJ11" s="135"/>
      <c r="BK11" s="135"/>
      <c r="BL11" s="135"/>
      <c r="BM11" s="135"/>
      <c r="BN11" s="135"/>
      <c r="BO11" s="158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</row>
    <row r="12" customFormat="false" ht="16.5" hidden="false" customHeight="true" outlineLevel="0" collapsed="false">
      <c r="A12" s="147" t="s">
        <v>35</v>
      </c>
      <c r="B12" s="173" t="s">
        <v>91</v>
      </c>
      <c r="C12" s="308" t="n">
        <v>0</v>
      </c>
      <c r="D12" s="299" t="n">
        <f aca="false">Rezultati!C12*Rezultati!BB12</f>
        <v>0</v>
      </c>
      <c r="E12" s="160"/>
      <c r="F12" s="160"/>
      <c r="G12" s="161"/>
      <c r="H12" s="174"/>
      <c r="I12" s="175"/>
      <c r="J12" s="175"/>
      <c r="K12" s="174"/>
      <c r="L12" s="175"/>
      <c r="M12" s="175"/>
      <c r="N12" s="174" t="n">
        <v>155</v>
      </c>
      <c r="O12" s="175" t="n">
        <v>174</v>
      </c>
      <c r="P12" s="175" t="n">
        <v>150</v>
      </c>
      <c r="Q12" s="174"/>
      <c r="R12" s="175"/>
      <c r="S12" s="175"/>
      <c r="T12" s="178"/>
      <c r="U12" s="175"/>
      <c r="V12" s="175"/>
      <c r="W12" s="174"/>
      <c r="X12" s="175"/>
      <c r="Y12" s="175"/>
      <c r="Z12" s="174"/>
      <c r="AA12" s="175"/>
      <c r="AB12" s="175"/>
      <c r="AC12" s="176"/>
      <c r="AD12" s="177"/>
      <c r="AE12" s="177"/>
      <c r="AF12" s="176"/>
      <c r="AG12" s="177"/>
      <c r="AH12" s="177"/>
      <c r="AI12" s="176"/>
      <c r="AJ12" s="177"/>
      <c r="AK12" s="177"/>
      <c r="AL12" s="176"/>
      <c r="AM12" s="177"/>
      <c r="AN12" s="177"/>
      <c r="AO12" s="176"/>
      <c r="AP12" s="177"/>
      <c r="AQ12" s="177"/>
      <c r="AR12" s="176"/>
      <c r="AS12" s="177"/>
      <c r="AT12" s="177"/>
      <c r="AU12" s="176"/>
      <c r="AV12" s="177"/>
      <c r="AW12" s="177"/>
      <c r="AX12" s="176"/>
      <c r="AY12" s="177"/>
      <c r="AZ12" s="177"/>
      <c r="BA12" s="303" t="n">
        <f aca="false">SUM(Rezultati!E12:AZ12)</f>
        <v>479</v>
      </c>
      <c r="BB12" s="304" t="n">
        <f aca="false">COUNT(Rezultati!E12:AZ12)</f>
        <v>3</v>
      </c>
      <c r="BC12" s="300"/>
      <c r="BD12" s="301" t="n">
        <f aca="false">Rezultati!BA12/Rezultati!BB12</f>
        <v>159.666666666667</v>
      </c>
      <c r="BE12" s="157"/>
      <c r="BF12" s="134" t="str">
        <f aca="false">B12</f>
        <v>aklais rezultāts</v>
      </c>
      <c r="BG12" s="135"/>
      <c r="BH12" s="135"/>
      <c r="BI12" s="135"/>
      <c r="BJ12" s="135"/>
      <c r="BK12" s="135"/>
      <c r="BL12" s="135"/>
      <c r="BM12" s="135"/>
      <c r="BN12" s="135"/>
      <c r="BO12" s="158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</row>
    <row r="13" customFormat="false" ht="16.5" hidden="false" customHeight="true" outlineLevel="0" collapsed="false">
      <c r="A13" s="147" t="s">
        <v>35</v>
      </c>
      <c r="B13" s="173"/>
      <c r="C13" s="308" t="n">
        <v>8</v>
      </c>
      <c r="D13" s="306" t="n">
        <f aca="false">Rezultati!C13*Rezultati!BB13</f>
        <v>0</v>
      </c>
      <c r="E13" s="160"/>
      <c r="F13" s="160"/>
      <c r="G13" s="161"/>
      <c r="H13" s="174"/>
      <c r="I13" s="175"/>
      <c r="J13" s="175"/>
      <c r="K13" s="174"/>
      <c r="L13" s="175"/>
      <c r="M13" s="175"/>
      <c r="N13" s="174"/>
      <c r="O13" s="175"/>
      <c r="P13" s="175"/>
      <c r="Q13" s="174"/>
      <c r="R13" s="175"/>
      <c r="S13" s="175"/>
      <c r="T13" s="178"/>
      <c r="U13" s="175"/>
      <c r="V13" s="175"/>
      <c r="W13" s="174"/>
      <c r="X13" s="175"/>
      <c r="Y13" s="175"/>
      <c r="Z13" s="174"/>
      <c r="AA13" s="175"/>
      <c r="AB13" s="175"/>
      <c r="AC13" s="176"/>
      <c r="AD13" s="177"/>
      <c r="AE13" s="177"/>
      <c r="AF13" s="176"/>
      <c r="AG13" s="177"/>
      <c r="AH13" s="177"/>
      <c r="AI13" s="176"/>
      <c r="AJ13" s="177"/>
      <c r="AK13" s="177"/>
      <c r="AL13" s="176"/>
      <c r="AM13" s="177"/>
      <c r="AN13" s="177"/>
      <c r="AO13" s="176"/>
      <c r="AP13" s="177"/>
      <c r="AQ13" s="177"/>
      <c r="AR13" s="176"/>
      <c r="AS13" s="177"/>
      <c r="AT13" s="177"/>
      <c r="AU13" s="176"/>
      <c r="AV13" s="177"/>
      <c r="AW13" s="177"/>
      <c r="AX13" s="176"/>
      <c r="AY13" s="177"/>
      <c r="AZ13" s="177"/>
      <c r="BA13" s="303" t="n">
        <f aca="false">SUM(Rezultati!E13:AZ13)</f>
        <v>0</v>
      </c>
      <c r="BB13" s="304" t="n">
        <f aca="false">COUNT(Rezultati!E13:AZ13)</f>
        <v>0</v>
      </c>
      <c r="BC13" s="300"/>
      <c r="BD13" s="301" t="e">
        <f aca="false">Rezultati!BA13/Rezultati!BB13</f>
        <v>#DIV/0!</v>
      </c>
      <c r="BE13" s="157"/>
      <c r="BF13" s="134" t="n">
        <f aca="false">B13</f>
        <v>0</v>
      </c>
      <c r="BG13" s="135"/>
      <c r="BH13" s="135"/>
      <c r="BI13" s="135"/>
      <c r="BJ13" s="135"/>
      <c r="BK13" s="135"/>
      <c r="BL13" s="135"/>
      <c r="BM13" s="135"/>
      <c r="BN13" s="135"/>
      <c r="BO13" s="158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</row>
    <row r="14" customFormat="false" ht="16.5" hidden="false" customHeight="true" outlineLevel="0" collapsed="false">
      <c r="A14" s="147" t="s">
        <v>35</v>
      </c>
      <c r="B14" s="173"/>
      <c r="C14" s="309" t="n">
        <v>0</v>
      </c>
      <c r="D14" s="310" t="n">
        <f aca="false">Rezultati!C14*Rezultati!BB14</f>
        <v>0</v>
      </c>
      <c r="E14" s="160"/>
      <c r="F14" s="160"/>
      <c r="G14" s="161"/>
      <c r="H14" s="179"/>
      <c r="I14" s="180"/>
      <c r="J14" s="180"/>
      <c r="K14" s="179"/>
      <c r="L14" s="180"/>
      <c r="M14" s="180"/>
      <c r="N14" s="179"/>
      <c r="O14" s="180"/>
      <c r="P14" s="180"/>
      <c r="Q14" s="179"/>
      <c r="R14" s="180"/>
      <c r="S14" s="180"/>
      <c r="T14" s="179"/>
      <c r="U14" s="180"/>
      <c r="V14" s="180"/>
      <c r="W14" s="179"/>
      <c r="X14" s="180"/>
      <c r="Y14" s="180"/>
      <c r="Z14" s="179"/>
      <c r="AA14" s="180"/>
      <c r="AB14" s="180"/>
      <c r="AC14" s="181"/>
      <c r="AD14" s="182"/>
      <c r="AE14" s="182"/>
      <c r="AF14" s="181"/>
      <c r="AG14" s="182"/>
      <c r="AH14" s="182"/>
      <c r="AI14" s="181"/>
      <c r="AJ14" s="182"/>
      <c r="AK14" s="182"/>
      <c r="AL14" s="181"/>
      <c r="AM14" s="182"/>
      <c r="AN14" s="182"/>
      <c r="AO14" s="181"/>
      <c r="AP14" s="182"/>
      <c r="AQ14" s="182"/>
      <c r="AR14" s="181"/>
      <c r="AS14" s="182"/>
      <c r="AT14" s="182"/>
      <c r="AU14" s="181"/>
      <c r="AV14" s="182"/>
      <c r="AW14" s="182"/>
      <c r="AX14" s="181"/>
      <c r="AY14" s="182"/>
      <c r="AZ14" s="182"/>
      <c r="BA14" s="311" t="n">
        <f aca="false">SUM(Rezultati!E14:AZ14)</f>
        <v>0</v>
      </c>
      <c r="BB14" s="312" t="n">
        <f aca="false">COUNT(Rezultati!E14:AZ14)</f>
        <v>0</v>
      </c>
      <c r="BC14" s="300"/>
      <c r="BD14" s="301" t="e">
        <f aca="false">Rezultati!BA14/Rezultati!BB14</f>
        <v>#DIV/0!</v>
      </c>
      <c r="BE14" s="157"/>
      <c r="BF14" s="134" t="n">
        <f aca="false">B14</f>
        <v>0</v>
      </c>
      <c r="BG14" s="135"/>
      <c r="BH14" s="135"/>
      <c r="BI14" s="135"/>
      <c r="BJ14" s="135"/>
      <c r="BK14" s="135"/>
      <c r="BL14" s="135"/>
      <c r="BM14" s="135"/>
      <c r="BN14" s="135"/>
      <c r="BO14" s="158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</row>
    <row r="15" customFormat="false" ht="15.75" hidden="false" customHeight="true" outlineLevel="0" collapsed="false">
      <c r="A15" s="183" t="str">
        <f aca="false">Punkti!A8</f>
        <v>Ten Pin</v>
      </c>
      <c r="B15" s="148" t="s">
        <v>87</v>
      </c>
      <c r="C15" s="298" t="n">
        <v>0</v>
      </c>
      <c r="D15" s="313" t="n">
        <f aca="false">Rezultati!C15*Rezultati!BB15</f>
        <v>0</v>
      </c>
      <c r="E15" s="184" t="n">
        <v>190</v>
      </c>
      <c r="F15" s="185" t="n">
        <v>169</v>
      </c>
      <c r="G15" s="185" t="n">
        <v>188</v>
      </c>
      <c r="H15" s="186"/>
      <c r="I15" s="149"/>
      <c r="J15" s="149"/>
      <c r="K15" s="187" t="n">
        <v>186</v>
      </c>
      <c r="L15" s="185" t="n">
        <v>194</v>
      </c>
      <c r="M15" s="185" t="n">
        <v>165</v>
      </c>
      <c r="N15" s="187" t="n">
        <v>203</v>
      </c>
      <c r="O15" s="185" t="n">
        <v>217</v>
      </c>
      <c r="P15" s="185" t="n">
        <v>188</v>
      </c>
      <c r="Q15" s="187"/>
      <c r="R15" s="185"/>
      <c r="S15" s="185"/>
      <c r="T15" s="187"/>
      <c r="U15" s="185"/>
      <c r="V15" s="185"/>
      <c r="W15" s="187"/>
      <c r="X15" s="185"/>
      <c r="Y15" s="185"/>
      <c r="Z15" s="187"/>
      <c r="AA15" s="185"/>
      <c r="AB15" s="185"/>
      <c r="AC15" s="188"/>
      <c r="AD15" s="189"/>
      <c r="AE15" s="189"/>
      <c r="AF15" s="188"/>
      <c r="AG15" s="189"/>
      <c r="AH15" s="189"/>
      <c r="AI15" s="188"/>
      <c r="AJ15" s="189"/>
      <c r="AK15" s="189"/>
      <c r="AL15" s="188"/>
      <c r="AM15" s="189"/>
      <c r="AN15" s="189"/>
      <c r="AO15" s="188"/>
      <c r="AP15" s="189"/>
      <c r="AQ15" s="189"/>
      <c r="AR15" s="188"/>
      <c r="AS15" s="189"/>
      <c r="AT15" s="189"/>
      <c r="AU15" s="188"/>
      <c r="AV15" s="189"/>
      <c r="AW15" s="189"/>
      <c r="AX15" s="188"/>
      <c r="AY15" s="189"/>
      <c r="AZ15" s="189"/>
      <c r="BA15" s="155" t="n">
        <f aca="false">SUM(Rezultati!E15:AZ15)</f>
        <v>1700</v>
      </c>
      <c r="BB15" s="156" t="n">
        <f aca="false">COUNT(Rezultati!E15:AZ15)</f>
        <v>9</v>
      </c>
      <c r="BC15" s="300" t="n">
        <f aca="false">SUM((Rezultati!BA15+Rezultati!BA16+Rezultati!BA17+Rezultati!BA18+Rezultati!BA19+Rezultati!BA20+Rezultati!BA21)/(Rezultati!BB15+Rezultati!BB16+Rezultati!BB17+Rezultati!BB18+Rezultati!BB19+Rezultati!BB20+Rezultati!BB21))</f>
        <v>215.714285714286</v>
      </c>
      <c r="BD15" s="314" t="n">
        <f aca="false">Rezultati!BA15/Rezultati!BB15</f>
        <v>188.888888888889</v>
      </c>
      <c r="BE15" s="157" t="str">
        <f aca="false">H2</f>
        <v>Ten Pin</v>
      </c>
      <c r="BF15" s="134" t="str">
        <f aca="false">B15</f>
        <v>Ints Krievkalns</v>
      </c>
      <c r="BG15" s="135"/>
      <c r="BH15" s="135"/>
      <c r="BI15" s="135"/>
      <c r="BJ15" s="135"/>
      <c r="BK15" s="135"/>
      <c r="BL15" s="135"/>
      <c r="BM15" s="135"/>
      <c r="BN15" s="135"/>
      <c r="BO15" s="158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</row>
    <row r="16" customFormat="false" ht="15.75" hidden="false" customHeight="true" outlineLevel="0" collapsed="false">
      <c r="A16" s="167" t="s">
        <v>44</v>
      </c>
      <c r="B16" s="190" t="s">
        <v>88</v>
      </c>
      <c r="C16" s="305" t="n">
        <v>8</v>
      </c>
      <c r="D16" s="306" t="n">
        <f aca="false">Rezultati!C16*Rezultati!BB16</f>
        <v>144</v>
      </c>
      <c r="E16" s="191"/>
      <c r="F16" s="192"/>
      <c r="G16" s="192"/>
      <c r="H16" s="193"/>
      <c r="I16" s="160"/>
      <c r="J16" s="160"/>
      <c r="K16" s="194" t="n">
        <v>199</v>
      </c>
      <c r="L16" s="192" t="n">
        <v>257</v>
      </c>
      <c r="M16" s="192" t="n">
        <v>237</v>
      </c>
      <c r="N16" s="194" t="n">
        <v>192</v>
      </c>
      <c r="O16" s="192" t="n">
        <v>172</v>
      </c>
      <c r="P16" s="192" t="n">
        <v>163</v>
      </c>
      <c r="Q16" s="194" t="n">
        <v>201</v>
      </c>
      <c r="R16" s="192" t="n">
        <v>224</v>
      </c>
      <c r="S16" s="192" t="n">
        <v>180</v>
      </c>
      <c r="T16" s="194" t="n">
        <v>190</v>
      </c>
      <c r="U16" s="192" t="n">
        <v>245</v>
      </c>
      <c r="V16" s="192" t="n">
        <v>193</v>
      </c>
      <c r="W16" s="194" t="n">
        <v>205</v>
      </c>
      <c r="X16" s="192" t="n">
        <v>222</v>
      </c>
      <c r="Y16" s="192" t="n">
        <v>211</v>
      </c>
      <c r="Z16" s="194" t="n">
        <v>168</v>
      </c>
      <c r="AA16" s="192" t="n">
        <v>209</v>
      </c>
      <c r="AB16" s="192" t="n">
        <v>198</v>
      </c>
      <c r="AC16" s="195"/>
      <c r="AD16" s="196"/>
      <c r="AE16" s="196"/>
      <c r="AF16" s="195"/>
      <c r="AG16" s="196"/>
      <c r="AH16" s="196"/>
      <c r="AI16" s="195"/>
      <c r="AJ16" s="196"/>
      <c r="AK16" s="196"/>
      <c r="AL16" s="195"/>
      <c r="AM16" s="196"/>
      <c r="AN16" s="196"/>
      <c r="AO16" s="195"/>
      <c r="AP16" s="196"/>
      <c r="AQ16" s="196"/>
      <c r="AR16" s="195"/>
      <c r="AS16" s="196"/>
      <c r="AT16" s="196"/>
      <c r="AU16" s="195"/>
      <c r="AV16" s="196"/>
      <c r="AW16" s="196"/>
      <c r="AX16" s="195"/>
      <c r="AY16" s="196"/>
      <c r="AZ16" s="196"/>
      <c r="BA16" s="303" t="n">
        <f aca="false">SUM(Rezultati!E16:AZ16)</f>
        <v>3666</v>
      </c>
      <c r="BB16" s="304" t="n">
        <f aca="false">COUNT(Rezultati!E16:AZ16)</f>
        <v>18</v>
      </c>
      <c r="BC16" s="300"/>
      <c r="BD16" s="314" t="n">
        <f aca="false">Rezultati!BA16/Rezultati!BB16</f>
        <v>203.666666666667</v>
      </c>
      <c r="BE16" s="157"/>
      <c r="BF16" s="134" t="str">
        <f aca="false">B16</f>
        <v>Veronika Hudjakova</v>
      </c>
      <c r="BG16" s="135"/>
      <c r="BH16" s="135"/>
      <c r="BI16" s="135"/>
      <c r="BJ16" s="135"/>
      <c r="BK16" s="135"/>
      <c r="BL16" s="135"/>
      <c r="BM16" s="135"/>
      <c r="BN16" s="135"/>
      <c r="BO16" s="158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</row>
    <row r="17" customFormat="false" ht="15.75" hidden="false" customHeight="true" outlineLevel="0" collapsed="false">
      <c r="A17" s="147" t="s">
        <v>44</v>
      </c>
      <c r="B17" s="166" t="s">
        <v>89</v>
      </c>
      <c r="C17" s="302" t="n">
        <v>0</v>
      </c>
      <c r="D17" s="299" t="n">
        <f aca="false">Rezultati!C17*Rezultati!BB17</f>
        <v>0</v>
      </c>
      <c r="E17" s="191" t="n">
        <v>268</v>
      </c>
      <c r="F17" s="192" t="n">
        <v>210</v>
      </c>
      <c r="G17" s="192" t="n">
        <v>207</v>
      </c>
      <c r="H17" s="193"/>
      <c r="I17" s="160"/>
      <c r="J17" s="160"/>
      <c r="K17" s="194" t="n">
        <v>247</v>
      </c>
      <c r="L17" s="192" t="n">
        <v>258</v>
      </c>
      <c r="M17" s="192" t="n">
        <v>227</v>
      </c>
      <c r="N17" s="194"/>
      <c r="O17" s="192"/>
      <c r="P17" s="192"/>
      <c r="Q17" s="194" t="n">
        <v>162</v>
      </c>
      <c r="R17" s="192" t="n">
        <v>268</v>
      </c>
      <c r="S17" s="192" t="n">
        <v>173</v>
      </c>
      <c r="T17" s="194" t="n">
        <v>241</v>
      </c>
      <c r="U17" s="192" t="n">
        <v>179</v>
      </c>
      <c r="V17" s="192" t="n">
        <v>204</v>
      </c>
      <c r="W17" s="194" t="n">
        <v>224</v>
      </c>
      <c r="X17" s="192" t="n">
        <v>194</v>
      </c>
      <c r="Y17" s="192" t="n">
        <v>206</v>
      </c>
      <c r="Z17" s="194" t="n">
        <v>258</v>
      </c>
      <c r="AA17" s="192" t="n">
        <v>233</v>
      </c>
      <c r="AB17" s="192" t="n">
        <v>193</v>
      </c>
      <c r="AC17" s="195"/>
      <c r="AD17" s="196"/>
      <c r="AE17" s="196"/>
      <c r="AF17" s="195"/>
      <c r="AG17" s="196"/>
      <c r="AH17" s="196"/>
      <c r="AI17" s="195"/>
      <c r="AJ17" s="196"/>
      <c r="AK17" s="196"/>
      <c r="AL17" s="195"/>
      <c r="AM17" s="196"/>
      <c r="AN17" s="196"/>
      <c r="AO17" s="195"/>
      <c r="AP17" s="196"/>
      <c r="AQ17" s="196"/>
      <c r="AR17" s="195"/>
      <c r="AS17" s="196"/>
      <c r="AT17" s="196"/>
      <c r="AU17" s="195"/>
      <c r="AV17" s="196"/>
      <c r="AW17" s="196"/>
      <c r="AX17" s="195"/>
      <c r="AY17" s="196"/>
      <c r="AZ17" s="196"/>
      <c r="BA17" s="303" t="n">
        <f aca="false">SUM(Rezultati!E17:AZ17)</f>
        <v>3952</v>
      </c>
      <c r="BB17" s="304" t="n">
        <f aca="false">COUNT(Rezultati!E17:AZ17)</f>
        <v>18</v>
      </c>
      <c r="BC17" s="300"/>
      <c r="BD17" s="314" t="n">
        <f aca="false">Rezultati!BA17/Rezultati!BB17</f>
        <v>219.555555555556</v>
      </c>
      <c r="BE17" s="157"/>
      <c r="BF17" s="134" t="str">
        <f aca="false">B17</f>
        <v>Rihards Kovaļenko</v>
      </c>
      <c r="BG17" s="135"/>
      <c r="BH17" s="135"/>
      <c r="BI17" s="135"/>
      <c r="BJ17" s="135"/>
      <c r="BK17" s="135"/>
      <c r="BL17" s="135"/>
      <c r="BM17" s="135"/>
      <c r="BN17" s="135"/>
      <c r="BO17" s="158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</row>
    <row r="18" customFormat="false" ht="15.75" hidden="false" customHeight="true" outlineLevel="0" collapsed="false">
      <c r="A18" s="147" t="s">
        <v>44</v>
      </c>
      <c r="B18" s="166" t="s">
        <v>90</v>
      </c>
      <c r="C18" s="302" t="n">
        <v>0</v>
      </c>
      <c r="D18" s="299" t="n">
        <f aca="false">Rezultati!C18*Rezultati!BB18</f>
        <v>0</v>
      </c>
      <c r="E18" s="191" t="n">
        <v>219</v>
      </c>
      <c r="F18" s="192" t="n">
        <v>235</v>
      </c>
      <c r="G18" s="192" t="n">
        <v>224</v>
      </c>
      <c r="H18" s="193"/>
      <c r="I18" s="160"/>
      <c r="J18" s="160"/>
      <c r="K18" s="194"/>
      <c r="L18" s="192"/>
      <c r="M18" s="192"/>
      <c r="N18" s="194" t="n">
        <v>266</v>
      </c>
      <c r="O18" s="192" t="n">
        <v>223</v>
      </c>
      <c r="P18" s="192" t="n">
        <v>207</v>
      </c>
      <c r="Q18" s="194" t="n">
        <v>236</v>
      </c>
      <c r="R18" s="192" t="n">
        <v>288</v>
      </c>
      <c r="S18" s="192" t="n">
        <v>201</v>
      </c>
      <c r="T18" s="194" t="n">
        <v>239</v>
      </c>
      <c r="U18" s="192" t="n">
        <v>216</v>
      </c>
      <c r="V18" s="192" t="n">
        <v>229</v>
      </c>
      <c r="W18" s="194" t="n">
        <v>239</v>
      </c>
      <c r="X18" s="192" t="n">
        <v>265</v>
      </c>
      <c r="Y18" s="192" t="n">
        <v>259</v>
      </c>
      <c r="Z18" s="194" t="n">
        <v>212</v>
      </c>
      <c r="AA18" s="192" t="n">
        <v>251</v>
      </c>
      <c r="AB18" s="192" t="n">
        <v>263</v>
      </c>
      <c r="AC18" s="195"/>
      <c r="AD18" s="196"/>
      <c r="AE18" s="196"/>
      <c r="AF18" s="195"/>
      <c r="AG18" s="196"/>
      <c r="AH18" s="196"/>
      <c r="AI18" s="195"/>
      <c r="AJ18" s="196"/>
      <c r="AK18" s="196"/>
      <c r="AL18" s="195"/>
      <c r="AM18" s="196"/>
      <c r="AN18" s="196"/>
      <c r="AO18" s="195"/>
      <c r="AP18" s="196"/>
      <c r="AQ18" s="196"/>
      <c r="AR18" s="195"/>
      <c r="AS18" s="196"/>
      <c r="AT18" s="196"/>
      <c r="AU18" s="195"/>
      <c r="AV18" s="196"/>
      <c r="AW18" s="196"/>
      <c r="AX18" s="195"/>
      <c r="AY18" s="196"/>
      <c r="AZ18" s="196"/>
      <c r="BA18" s="303" t="n">
        <f aca="false">SUM(Rezultati!E18:AZ18)</f>
        <v>4272</v>
      </c>
      <c r="BB18" s="304" t="n">
        <f aca="false">COUNT(Rezultati!E18:AZ18)</f>
        <v>18</v>
      </c>
      <c r="BC18" s="300"/>
      <c r="BD18" s="314" t="n">
        <f aca="false">Rezultati!BA18/Rezultati!BB18</f>
        <v>237.333333333333</v>
      </c>
      <c r="BE18" s="157"/>
      <c r="BF18" s="134" t="str">
        <f aca="false">B18</f>
        <v>Artūrs Ļevikins</v>
      </c>
      <c r="BG18" s="135"/>
      <c r="BH18" s="135"/>
      <c r="BI18" s="135"/>
      <c r="BJ18" s="135"/>
      <c r="BK18" s="135"/>
      <c r="BL18" s="135"/>
      <c r="BM18" s="135"/>
      <c r="BN18" s="135"/>
      <c r="BO18" s="158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</row>
    <row r="19" customFormat="false" ht="15.75" hidden="false" customHeight="true" outlineLevel="0" collapsed="false">
      <c r="A19" s="147" t="s">
        <v>44</v>
      </c>
      <c r="B19" s="166" t="s">
        <v>91</v>
      </c>
      <c r="C19" s="302" t="n">
        <v>8</v>
      </c>
      <c r="D19" s="299" t="n">
        <f aca="false">Rezultati!C19*Rezultati!BB19</f>
        <v>0</v>
      </c>
      <c r="E19" s="197"/>
      <c r="F19" s="198"/>
      <c r="G19" s="198"/>
      <c r="H19" s="193"/>
      <c r="I19" s="160"/>
      <c r="J19" s="160"/>
      <c r="K19" s="199"/>
      <c r="L19" s="198"/>
      <c r="M19" s="198"/>
      <c r="N19" s="199"/>
      <c r="O19" s="198"/>
      <c r="P19" s="198"/>
      <c r="Q19" s="199"/>
      <c r="R19" s="198"/>
      <c r="S19" s="198"/>
      <c r="T19" s="199"/>
      <c r="U19" s="198"/>
      <c r="V19" s="198"/>
      <c r="W19" s="199"/>
      <c r="X19" s="198"/>
      <c r="Y19" s="198"/>
      <c r="Z19" s="199"/>
      <c r="AA19" s="198"/>
      <c r="AB19" s="198"/>
      <c r="AC19" s="200"/>
      <c r="AD19" s="201"/>
      <c r="AE19" s="201"/>
      <c r="AF19" s="200"/>
      <c r="AG19" s="201"/>
      <c r="AH19" s="201"/>
      <c r="AI19" s="200"/>
      <c r="AJ19" s="201"/>
      <c r="AK19" s="201"/>
      <c r="AL19" s="200"/>
      <c r="AM19" s="201"/>
      <c r="AN19" s="201"/>
      <c r="AO19" s="200"/>
      <c r="AP19" s="201"/>
      <c r="AQ19" s="201"/>
      <c r="AR19" s="200"/>
      <c r="AS19" s="201"/>
      <c r="AT19" s="201"/>
      <c r="AU19" s="200"/>
      <c r="AV19" s="201"/>
      <c r="AW19" s="201"/>
      <c r="AX19" s="200"/>
      <c r="AY19" s="201"/>
      <c r="AZ19" s="201"/>
      <c r="BA19" s="303" t="n">
        <f aca="false">SUM(Rezultati!E19:AZ19)</f>
        <v>0</v>
      </c>
      <c r="BB19" s="304" t="n">
        <f aca="false">COUNT(Rezultati!E19:AZ19)</f>
        <v>0</v>
      </c>
      <c r="BC19" s="300"/>
      <c r="BD19" s="314" t="e">
        <f aca="false">Rezultati!BA19/Rezultati!BB19</f>
        <v>#DIV/0!</v>
      </c>
      <c r="BE19" s="157"/>
      <c r="BF19" s="134" t="str">
        <f aca="false">B19</f>
        <v>aklais rezultāts</v>
      </c>
      <c r="BG19" s="135"/>
      <c r="BH19" s="135"/>
      <c r="BI19" s="135"/>
      <c r="BJ19" s="135"/>
      <c r="BK19" s="135"/>
      <c r="BL19" s="135"/>
      <c r="BM19" s="135"/>
      <c r="BN19" s="135"/>
      <c r="BO19" s="158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</row>
    <row r="20" customFormat="false" ht="16.5" hidden="false" customHeight="true" outlineLevel="0" collapsed="false">
      <c r="A20" s="147" t="s">
        <v>44</v>
      </c>
      <c r="B20" s="173"/>
      <c r="C20" s="307" t="n">
        <v>0</v>
      </c>
      <c r="D20" s="299" t="n">
        <f aca="false">Rezultati!C20*Rezultati!BB20</f>
        <v>0</v>
      </c>
      <c r="E20" s="197"/>
      <c r="F20" s="198"/>
      <c r="G20" s="198"/>
      <c r="H20" s="193"/>
      <c r="I20" s="160"/>
      <c r="J20" s="160"/>
      <c r="K20" s="199"/>
      <c r="L20" s="198"/>
      <c r="M20" s="198"/>
      <c r="N20" s="199"/>
      <c r="O20" s="198"/>
      <c r="P20" s="198"/>
      <c r="Q20" s="199"/>
      <c r="R20" s="198"/>
      <c r="S20" s="198"/>
      <c r="T20" s="199"/>
      <c r="U20" s="198"/>
      <c r="V20" s="198"/>
      <c r="W20" s="199"/>
      <c r="X20" s="198"/>
      <c r="Y20" s="198"/>
      <c r="Z20" s="199"/>
      <c r="AA20" s="198"/>
      <c r="AB20" s="198"/>
      <c r="AC20" s="200"/>
      <c r="AD20" s="201"/>
      <c r="AE20" s="201"/>
      <c r="AF20" s="200"/>
      <c r="AG20" s="201"/>
      <c r="AH20" s="201"/>
      <c r="AI20" s="200"/>
      <c r="AJ20" s="201"/>
      <c r="AK20" s="201"/>
      <c r="AL20" s="200"/>
      <c r="AM20" s="201"/>
      <c r="AN20" s="201"/>
      <c r="AO20" s="200"/>
      <c r="AP20" s="201"/>
      <c r="AQ20" s="201"/>
      <c r="AR20" s="200"/>
      <c r="AS20" s="201"/>
      <c r="AT20" s="201"/>
      <c r="AU20" s="200"/>
      <c r="AV20" s="201"/>
      <c r="AW20" s="201"/>
      <c r="AX20" s="200"/>
      <c r="AY20" s="201"/>
      <c r="AZ20" s="201"/>
      <c r="BA20" s="303" t="n">
        <f aca="false">SUM(Rezultati!E20:AZ20)</f>
        <v>0</v>
      </c>
      <c r="BB20" s="304" t="n">
        <f aca="false">COUNT(Rezultati!E20:AZ20)</f>
        <v>0</v>
      </c>
      <c r="BC20" s="300"/>
      <c r="BD20" s="314" t="e">
        <f aca="false">Rezultati!BA20/Rezultati!BB20</f>
        <v>#DIV/0!</v>
      </c>
      <c r="BE20" s="157"/>
      <c r="BF20" s="134" t="n">
        <f aca="false">B20</f>
        <v>0</v>
      </c>
      <c r="BG20" s="135"/>
      <c r="BH20" s="135"/>
      <c r="BI20" s="135"/>
      <c r="BJ20" s="135"/>
      <c r="BK20" s="135"/>
      <c r="BL20" s="135"/>
      <c r="BM20" s="135"/>
      <c r="BN20" s="135"/>
      <c r="BO20" s="158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</row>
    <row r="21" customFormat="false" ht="16.5" hidden="false" customHeight="true" outlineLevel="0" collapsed="false">
      <c r="A21" s="202" t="s">
        <v>44</v>
      </c>
      <c r="B21" s="203"/>
      <c r="C21" s="309" t="n">
        <v>0</v>
      </c>
      <c r="D21" s="310" t="n">
        <f aca="false">Rezultati!C21*Rezultati!BB21</f>
        <v>0</v>
      </c>
      <c r="E21" s="204"/>
      <c r="F21" s="180"/>
      <c r="G21" s="180"/>
      <c r="H21" s="193"/>
      <c r="I21" s="160"/>
      <c r="J21" s="160"/>
      <c r="K21" s="205"/>
      <c r="L21" s="206"/>
      <c r="M21" s="206"/>
      <c r="N21" s="179"/>
      <c r="O21" s="180"/>
      <c r="P21" s="180"/>
      <c r="Q21" s="205"/>
      <c r="R21" s="206"/>
      <c r="S21" s="206"/>
      <c r="T21" s="179"/>
      <c r="U21" s="180"/>
      <c r="V21" s="180"/>
      <c r="W21" s="205"/>
      <c r="X21" s="180"/>
      <c r="Y21" s="180"/>
      <c r="Z21" s="179"/>
      <c r="AA21" s="180"/>
      <c r="AB21" s="180"/>
      <c r="AC21" s="207"/>
      <c r="AD21" s="208"/>
      <c r="AE21" s="208"/>
      <c r="AF21" s="207"/>
      <c r="AG21" s="208"/>
      <c r="AH21" s="208"/>
      <c r="AI21" s="207"/>
      <c r="AJ21" s="208"/>
      <c r="AK21" s="208"/>
      <c r="AL21" s="207"/>
      <c r="AM21" s="208"/>
      <c r="AN21" s="208"/>
      <c r="AO21" s="207"/>
      <c r="AP21" s="208"/>
      <c r="AQ21" s="208"/>
      <c r="AR21" s="207"/>
      <c r="AS21" s="208"/>
      <c r="AT21" s="208"/>
      <c r="AU21" s="207"/>
      <c r="AV21" s="208"/>
      <c r="AW21" s="208"/>
      <c r="AX21" s="207"/>
      <c r="AY21" s="208"/>
      <c r="AZ21" s="208"/>
      <c r="BA21" s="311" t="n">
        <f aca="false">SUM(Rezultati!E21:AZ21)</f>
        <v>0</v>
      </c>
      <c r="BB21" s="312" t="n">
        <f aca="false">COUNT(Rezultati!E21:AZ21)</f>
        <v>0</v>
      </c>
      <c r="BC21" s="300"/>
      <c r="BD21" s="314" t="e">
        <f aca="false">Rezultati!BA21/Rezultati!BB21</f>
        <v>#DIV/0!</v>
      </c>
      <c r="BE21" s="157"/>
      <c r="BF21" s="134" t="n">
        <f aca="false">B21</f>
        <v>0</v>
      </c>
      <c r="BG21" s="135"/>
      <c r="BH21" s="135"/>
      <c r="BI21" s="135"/>
      <c r="BJ21" s="135"/>
      <c r="BK21" s="135"/>
      <c r="BL21" s="135"/>
      <c r="BM21" s="135"/>
      <c r="BN21" s="135"/>
      <c r="BO21" s="158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</row>
    <row r="22" customFormat="false" ht="16.5" hidden="false" customHeight="true" outlineLevel="0" collapsed="false">
      <c r="A22" s="183" t="str">
        <f aca="false">Punkti!A11</f>
        <v>Jaunie Buki</v>
      </c>
      <c r="B22" s="159" t="s">
        <v>92</v>
      </c>
      <c r="C22" s="298" t="n">
        <v>0</v>
      </c>
      <c r="D22" s="313" t="n">
        <f aca="false">Rezultati!C22*Rezultati!BB22</f>
        <v>0</v>
      </c>
      <c r="E22" s="184" t="n">
        <v>180</v>
      </c>
      <c r="F22" s="185" t="n">
        <v>191</v>
      </c>
      <c r="G22" s="185" t="n">
        <v>231</v>
      </c>
      <c r="H22" s="187" t="n">
        <v>181</v>
      </c>
      <c r="I22" s="185" t="n">
        <v>154</v>
      </c>
      <c r="J22" s="185" t="n">
        <v>179</v>
      </c>
      <c r="K22" s="193"/>
      <c r="L22" s="160"/>
      <c r="M22" s="160"/>
      <c r="N22" s="187"/>
      <c r="O22" s="185"/>
      <c r="P22" s="185"/>
      <c r="Q22" s="194" t="n">
        <v>182</v>
      </c>
      <c r="R22" s="192" t="n">
        <v>159</v>
      </c>
      <c r="S22" s="192" t="n">
        <v>167</v>
      </c>
      <c r="T22" s="187"/>
      <c r="U22" s="185"/>
      <c r="V22" s="185"/>
      <c r="W22" s="187"/>
      <c r="X22" s="185"/>
      <c r="Y22" s="185"/>
      <c r="Z22" s="187"/>
      <c r="AA22" s="185"/>
      <c r="AB22" s="185"/>
      <c r="AC22" s="209"/>
      <c r="AD22" s="189"/>
      <c r="AE22" s="189"/>
      <c r="AF22" s="188"/>
      <c r="AG22" s="189"/>
      <c r="AH22" s="189"/>
      <c r="AI22" s="188"/>
      <c r="AJ22" s="189"/>
      <c r="AK22" s="189"/>
      <c r="AL22" s="188"/>
      <c r="AM22" s="189"/>
      <c r="AN22" s="189"/>
      <c r="AO22" s="188"/>
      <c r="AP22" s="189"/>
      <c r="AQ22" s="189"/>
      <c r="AR22" s="188"/>
      <c r="AS22" s="189"/>
      <c r="AT22" s="189"/>
      <c r="AU22" s="188"/>
      <c r="AV22" s="189"/>
      <c r="AW22" s="189"/>
      <c r="AX22" s="188"/>
      <c r="AY22" s="189"/>
      <c r="AZ22" s="189"/>
      <c r="BA22" s="155" t="n">
        <f aca="false">SUM(Rezultati!E22:AZ22)</f>
        <v>1624</v>
      </c>
      <c r="BB22" s="156" t="n">
        <f aca="false">COUNT(Rezultati!E22:AZ22)</f>
        <v>9</v>
      </c>
      <c r="BC22" s="300" t="n">
        <f aca="false">SUM((Rezultati!BA22+Rezultati!BA23+Rezultati!BA24+Rezultati!BA25+Rezultati!BA26+Rezultati!BA27+Rezultati!BA28)/(Rezultati!BB22+Rezultati!BB23+Rezultati!BB24+Rezultati!BB25+Rezultati!BB26+Rezultati!BB27+Rezultati!BB28))</f>
        <v>196.746031746032</v>
      </c>
      <c r="BD22" s="314" t="n">
        <f aca="false">Rezultati!BA22/Rezultati!BB22</f>
        <v>180.444444444444</v>
      </c>
      <c r="BE22" s="157" t="str">
        <f aca="false">K2</f>
        <v>Jaunie Buki</v>
      </c>
      <c r="BF22" s="134" t="str">
        <f aca="false">B22</f>
        <v>Mārtiņš Vilnis</v>
      </c>
      <c r="BG22" s="135"/>
      <c r="BH22" s="135"/>
      <c r="BI22" s="135"/>
      <c r="BJ22" s="135"/>
      <c r="BK22" s="135"/>
      <c r="BL22" s="135"/>
      <c r="BM22" s="135"/>
      <c r="BN22" s="135"/>
      <c r="BO22" s="158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</row>
    <row r="23" customFormat="false" ht="15.75" hidden="false" customHeight="true" outlineLevel="0" collapsed="false">
      <c r="A23" s="147" t="s">
        <v>45</v>
      </c>
      <c r="B23" s="159" t="s">
        <v>93</v>
      </c>
      <c r="C23" s="307" t="n">
        <v>0</v>
      </c>
      <c r="D23" s="299" t="n">
        <f aca="false">Rezultati!C23*Rezultati!BB23</f>
        <v>0</v>
      </c>
      <c r="E23" s="191" t="n">
        <v>214</v>
      </c>
      <c r="F23" s="192" t="n">
        <v>198</v>
      </c>
      <c r="G23" s="192" t="n">
        <v>193</v>
      </c>
      <c r="H23" s="199" t="n">
        <v>181</v>
      </c>
      <c r="I23" s="198" t="n">
        <v>175</v>
      </c>
      <c r="J23" s="198" t="n">
        <v>181</v>
      </c>
      <c r="K23" s="193"/>
      <c r="L23" s="160"/>
      <c r="M23" s="160"/>
      <c r="N23" s="199" t="n">
        <v>206</v>
      </c>
      <c r="O23" s="198" t="n">
        <v>182</v>
      </c>
      <c r="P23" s="198" t="n">
        <v>226</v>
      </c>
      <c r="Q23" s="199"/>
      <c r="R23" s="198"/>
      <c r="S23" s="198"/>
      <c r="T23" s="199" t="n">
        <v>162</v>
      </c>
      <c r="U23" s="198" t="n">
        <v>208</v>
      </c>
      <c r="V23" s="198" t="n">
        <v>237</v>
      </c>
      <c r="W23" s="199"/>
      <c r="X23" s="198"/>
      <c r="Y23" s="198"/>
      <c r="Z23" s="199" t="n">
        <v>216</v>
      </c>
      <c r="AA23" s="198" t="n">
        <v>265</v>
      </c>
      <c r="AB23" s="198" t="n">
        <v>177</v>
      </c>
      <c r="AC23" s="210"/>
      <c r="AD23" s="201"/>
      <c r="AE23" s="201"/>
      <c r="AF23" s="200"/>
      <c r="AG23" s="201"/>
      <c r="AH23" s="201"/>
      <c r="AI23" s="200"/>
      <c r="AJ23" s="201"/>
      <c r="AK23" s="201"/>
      <c r="AL23" s="200"/>
      <c r="AM23" s="201"/>
      <c r="AN23" s="201"/>
      <c r="AO23" s="200"/>
      <c r="AP23" s="201"/>
      <c r="AQ23" s="201"/>
      <c r="AR23" s="200"/>
      <c r="AS23" s="201"/>
      <c r="AT23" s="201"/>
      <c r="AU23" s="200"/>
      <c r="AV23" s="201"/>
      <c r="AW23" s="201"/>
      <c r="AX23" s="200"/>
      <c r="AY23" s="201"/>
      <c r="AZ23" s="201"/>
      <c r="BA23" s="303" t="n">
        <f aca="false">SUM(Rezultati!E23:AZ23)</f>
        <v>3021</v>
      </c>
      <c r="BB23" s="304" t="n">
        <f aca="false">COUNT(Rezultati!E23:AZ23)</f>
        <v>15</v>
      </c>
      <c r="BC23" s="300"/>
      <c r="BD23" s="314" t="n">
        <f aca="false">Rezultati!BA23/Rezultati!BB23</f>
        <v>201.4</v>
      </c>
      <c r="BE23" s="157"/>
      <c r="BF23" s="134" t="str">
        <f aca="false">B23</f>
        <v>Ivars Vinters</v>
      </c>
      <c r="BG23" s="135"/>
      <c r="BH23" s="135"/>
      <c r="BI23" s="135"/>
      <c r="BJ23" s="135"/>
      <c r="BK23" s="135"/>
      <c r="BL23" s="135"/>
      <c r="BM23" s="135"/>
      <c r="BN23" s="135"/>
      <c r="BO23" s="158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</row>
    <row r="24" customFormat="false" ht="15.75" hidden="false" customHeight="true" outlineLevel="0" collapsed="false">
      <c r="A24" s="147" t="s">
        <v>45</v>
      </c>
      <c r="B24" s="159" t="s">
        <v>94</v>
      </c>
      <c r="C24" s="307" t="n">
        <v>0</v>
      </c>
      <c r="D24" s="299" t="n">
        <f aca="false">Rezultati!C24*Rezultati!BB24</f>
        <v>0</v>
      </c>
      <c r="E24" s="191" t="n">
        <v>214</v>
      </c>
      <c r="F24" s="192" t="n">
        <v>247</v>
      </c>
      <c r="G24" s="192" t="n">
        <v>223</v>
      </c>
      <c r="H24" s="199" t="n">
        <v>174</v>
      </c>
      <c r="I24" s="198" t="n">
        <v>224</v>
      </c>
      <c r="J24" s="198" t="n">
        <v>213</v>
      </c>
      <c r="K24" s="193"/>
      <c r="L24" s="160"/>
      <c r="M24" s="160"/>
      <c r="N24" s="199" t="n">
        <v>167</v>
      </c>
      <c r="O24" s="198" t="n">
        <v>202</v>
      </c>
      <c r="P24" s="198" t="n">
        <v>162</v>
      </c>
      <c r="Q24" s="199" t="n">
        <v>173</v>
      </c>
      <c r="R24" s="198" t="n">
        <v>223</v>
      </c>
      <c r="S24" s="198" t="n">
        <v>210</v>
      </c>
      <c r="T24" s="199" t="n">
        <v>176</v>
      </c>
      <c r="U24" s="198" t="n">
        <v>190</v>
      </c>
      <c r="V24" s="198" t="n">
        <v>204</v>
      </c>
      <c r="W24" s="199" t="n">
        <v>226</v>
      </c>
      <c r="X24" s="198" t="n">
        <v>235</v>
      </c>
      <c r="Y24" s="198" t="n">
        <v>246</v>
      </c>
      <c r="Z24" s="199" t="n">
        <v>174</v>
      </c>
      <c r="AA24" s="198" t="n">
        <v>200</v>
      </c>
      <c r="AB24" s="198" t="n">
        <v>180</v>
      </c>
      <c r="AC24" s="210"/>
      <c r="AD24" s="201"/>
      <c r="AE24" s="201"/>
      <c r="AF24" s="200"/>
      <c r="AG24" s="201"/>
      <c r="AH24" s="201"/>
      <c r="AI24" s="200"/>
      <c r="AJ24" s="201"/>
      <c r="AK24" s="201"/>
      <c r="AL24" s="200"/>
      <c r="AM24" s="201"/>
      <c r="AN24" s="201"/>
      <c r="AO24" s="200"/>
      <c r="AP24" s="201"/>
      <c r="AQ24" s="201"/>
      <c r="AR24" s="200"/>
      <c r="AS24" s="201"/>
      <c r="AT24" s="201"/>
      <c r="AU24" s="200"/>
      <c r="AV24" s="201"/>
      <c r="AW24" s="201"/>
      <c r="AX24" s="200"/>
      <c r="AY24" s="201"/>
      <c r="AZ24" s="201"/>
      <c r="BA24" s="303" t="n">
        <f aca="false">SUM(Rezultati!E24:AZ24)</f>
        <v>4263</v>
      </c>
      <c r="BB24" s="304" t="n">
        <f aca="false">COUNT(Rezultati!E24:AZ24)</f>
        <v>21</v>
      </c>
      <c r="BC24" s="300"/>
      <c r="BD24" s="314" t="n">
        <f aca="false">Rezultati!BA24/Rezultati!BB24</f>
        <v>203</v>
      </c>
      <c r="BE24" s="157"/>
      <c r="BF24" s="134" t="str">
        <f aca="false">B24</f>
        <v>Toms Pultraks</v>
      </c>
      <c r="BG24" s="135"/>
      <c r="BH24" s="135"/>
      <c r="BI24" s="135"/>
      <c r="BJ24" s="135"/>
      <c r="BK24" s="135"/>
      <c r="BL24" s="135"/>
      <c r="BM24" s="135"/>
      <c r="BN24" s="135"/>
      <c r="BO24" s="158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</row>
    <row r="25" customFormat="false" ht="15.75" hidden="false" customHeight="true" outlineLevel="0" collapsed="false">
      <c r="A25" s="147" t="s">
        <v>45</v>
      </c>
      <c r="B25" s="166" t="s">
        <v>95</v>
      </c>
      <c r="C25" s="307" t="n">
        <v>0</v>
      </c>
      <c r="D25" s="299" t="n">
        <f aca="false">Rezultati!C25*Rezultati!BB25</f>
        <v>0</v>
      </c>
      <c r="E25" s="191"/>
      <c r="F25" s="192"/>
      <c r="G25" s="192"/>
      <c r="H25" s="199"/>
      <c r="I25" s="198"/>
      <c r="J25" s="198"/>
      <c r="K25" s="193"/>
      <c r="L25" s="160"/>
      <c r="M25" s="160"/>
      <c r="N25" s="199"/>
      <c r="O25" s="198"/>
      <c r="P25" s="198"/>
      <c r="Q25" s="199"/>
      <c r="R25" s="198"/>
      <c r="S25" s="198"/>
      <c r="T25" s="199" t="n">
        <v>192</v>
      </c>
      <c r="U25" s="198" t="n">
        <v>152</v>
      </c>
      <c r="V25" s="198" t="n">
        <v>227</v>
      </c>
      <c r="W25" s="199"/>
      <c r="X25" s="198"/>
      <c r="Y25" s="198"/>
      <c r="Z25" s="199"/>
      <c r="AA25" s="198"/>
      <c r="AB25" s="198"/>
      <c r="AC25" s="210"/>
      <c r="AD25" s="201"/>
      <c r="AE25" s="201"/>
      <c r="AF25" s="200"/>
      <c r="AG25" s="201"/>
      <c r="AH25" s="201"/>
      <c r="AI25" s="200"/>
      <c r="AJ25" s="201"/>
      <c r="AK25" s="201"/>
      <c r="AL25" s="200"/>
      <c r="AM25" s="201"/>
      <c r="AN25" s="201"/>
      <c r="AO25" s="200"/>
      <c r="AP25" s="201"/>
      <c r="AQ25" s="201"/>
      <c r="AR25" s="200"/>
      <c r="AS25" s="201"/>
      <c r="AT25" s="201"/>
      <c r="AU25" s="200"/>
      <c r="AV25" s="201"/>
      <c r="AW25" s="201"/>
      <c r="AX25" s="200"/>
      <c r="AY25" s="201"/>
      <c r="AZ25" s="201"/>
      <c r="BA25" s="303" t="n">
        <f aca="false">SUM(Rezultati!E25:AZ25)</f>
        <v>571</v>
      </c>
      <c r="BB25" s="304" t="n">
        <f aca="false">COUNT(Rezultati!E25:AZ25)</f>
        <v>3</v>
      </c>
      <c r="BC25" s="300"/>
      <c r="BD25" s="314" t="n">
        <f aca="false">Rezultati!BA25/Rezultati!BB25</f>
        <v>190.333333333333</v>
      </c>
      <c r="BE25" s="157"/>
      <c r="BF25" s="134" t="str">
        <f aca="false">B25</f>
        <v>Arvīds Ermans</v>
      </c>
      <c r="BG25" s="135"/>
      <c r="BH25" s="135"/>
      <c r="BI25" s="135"/>
      <c r="BJ25" s="135"/>
      <c r="BK25" s="135"/>
      <c r="BL25" s="135"/>
      <c r="BM25" s="135"/>
      <c r="BN25" s="135"/>
      <c r="BO25" s="158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</row>
    <row r="26" customFormat="false" ht="15.75" hidden="false" customHeight="true" outlineLevel="0" collapsed="false">
      <c r="A26" s="147" t="s">
        <v>45</v>
      </c>
      <c r="B26" s="166" t="s">
        <v>96</v>
      </c>
      <c r="C26" s="307" t="n">
        <v>0</v>
      </c>
      <c r="D26" s="299" t="n">
        <f aca="false">Rezultati!C26*Rezultati!BB26</f>
        <v>0</v>
      </c>
      <c r="E26" s="197"/>
      <c r="F26" s="198"/>
      <c r="G26" s="198"/>
      <c r="H26" s="199"/>
      <c r="I26" s="198"/>
      <c r="J26" s="198"/>
      <c r="K26" s="193"/>
      <c r="L26" s="160"/>
      <c r="M26" s="160"/>
      <c r="N26" s="199"/>
      <c r="O26" s="198"/>
      <c r="P26" s="198"/>
      <c r="Q26" s="199"/>
      <c r="R26" s="198"/>
      <c r="S26" s="198"/>
      <c r="T26" s="199"/>
      <c r="U26" s="198"/>
      <c r="V26" s="198"/>
      <c r="W26" s="199" t="n">
        <v>211</v>
      </c>
      <c r="X26" s="198" t="n">
        <v>151</v>
      </c>
      <c r="Y26" s="198" t="n">
        <v>161</v>
      </c>
      <c r="Z26" s="199"/>
      <c r="AA26" s="198"/>
      <c r="AB26" s="198"/>
      <c r="AC26" s="210"/>
      <c r="AD26" s="201"/>
      <c r="AE26" s="201"/>
      <c r="AF26" s="200"/>
      <c r="AG26" s="201"/>
      <c r="AH26" s="201"/>
      <c r="AI26" s="200"/>
      <c r="AJ26" s="201"/>
      <c r="AK26" s="201"/>
      <c r="AL26" s="200"/>
      <c r="AM26" s="201"/>
      <c r="AN26" s="201"/>
      <c r="AO26" s="200"/>
      <c r="AP26" s="201"/>
      <c r="AQ26" s="201"/>
      <c r="AR26" s="200"/>
      <c r="AS26" s="201"/>
      <c r="AT26" s="201"/>
      <c r="AU26" s="200"/>
      <c r="AV26" s="201"/>
      <c r="AW26" s="201"/>
      <c r="AX26" s="200"/>
      <c r="AY26" s="201"/>
      <c r="AZ26" s="201"/>
      <c r="BA26" s="303" t="n">
        <f aca="false">SUM(Rezultati!E26:AZ26)</f>
        <v>523</v>
      </c>
      <c r="BB26" s="304" t="n">
        <f aca="false">COUNT(Rezultati!E26:AZ26)</f>
        <v>3</v>
      </c>
      <c r="BC26" s="300"/>
      <c r="BD26" s="314" t="n">
        <f aca="false">Rezultati!BA26/Rezultati!BB26</f>
        <v>174.333333333333</v>
      </c>
      <c r="BE26" s="157"/>
      <c r="BF26" s="134" t="str">
        <f aca="false">B26</f>
        <v>pieaicinātais spēlētājs</v>
      </c>
      <c r="BG26" s="135"/>
      <c r="BH26" s="135"/>
      <c r="BI26" s="135"/>
      <c r="BJ26" s="135"/>
      <c r="BK26" s="135"/>
      <c r="BL26" s="135"/>
      <c r="BM26" s="135"/>
      <c r="BN26" s="135"/>
      <c r="BO26" s="158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</row>
    <row r="27" customFormat="false" ht="15.75" hidden="false" customHeight="true" outlineLevel="0" collapsed="false">
      <c r="A27" s="202" t="s">
        <v>161</v>
      </c>
      <c r="B27" s="173" t="s">
        <v>141</v>
      </c>
      <c r="C27" s="307" t="n">
        <v>0</v>
      </c>
      <c r="D27" s="299" t="n">
        <f aca="false">Rezultati!C27*Rezultati!BB27</f>
        <v>0</v>
      </c>
      <c r="E27" s="197"/>
      <c r="F27" s="198"/>
      <c r="G27" s="198"/>
      <c r="H27" s="179"/>
      <c r="I27" s="180"/>
      <c r="J27" s="180"/>
      <c r="K27" s="193"/>
      <c r="L27" s="160"/>
      <c r="M27" s="160"/>
      <c r="N27" s="179" t="n">
        <v>196</v>
      </c>
      <c r="O27" s="180" t="n">
        <v>181</v>
      </c>
      <c r="P27" s="180" t="n">
        <v>237</v>
      </c>
      <c r="Q27" s="179" t="n">
        <v>184</v>
      </c>
      <c r="R27" s="180" t="n">
        <v>223</v>
      </c>
      <c r="S27" s="180" t="n">
        <v>193</v>
      </c>
      <c r="T27" s="179"/>
      <c r="U27" s="180"/>
      <c r="V27" s="180"/>
      <c r="W27" s="179" t="n">
        <v>177</v>
      </c>
      <c r="X27" s="180" t="n">
        <v>197</v>
      </c>
      <c r="Y27" s="180" t="n">
        <v>194</v>
      </c>
      <c r="Z27" s="179" t="n">
        <v>213</v>
      </c>
      <c r="AA27" s="180" t="n">
        <v>215</v>
      </c>
      <c r="AB27" s="180" t="n">
        <v>183</v>
      </c>
      <c r="AC27" s="211"/>
      <c r="AD27" s="208"/>
      <c r="AE27" s="208"/>
      <c r="AF27" s="212"/>
      <c r="AG27" s="208"/>
      <c r="AH27" s="208"/>
      <c r="AI27" s="212"/>
      <c r="AJ27" s="208"/>
      <c r="AK27" s="208"/>
      <c r="AL27" s="212"/>
      <c r="AM27" s="208"/>
      <c r="AN27" s="208"/>
      <c r="AO27" s="212"/>
      <c r="AP27" s="208"/>
      <c r="AQ27" s="208"/>
      <c r="AR27" s="212"/>
      <c r="AS27" s="208"/>
      <c r="AT27" s="208"/>
      <c r="AU27" s="212"/>
      <c r="AV27" s="208"/>
      <c r="AW27" s="208"/>
      <c r="AX27" s="212"/>
      <c r="AY27" s="208"/>
      <c r="AZ27" s="208"/>
      <c r="BA27" s="303" t="n">
        <f aca="false">SUM(Rezultati!E27:AZ27)</f>
        <v>2393</v>
      </c>
      <c r="BB27" s="304" t="n">
        <f aca="false">COUNT(Rezultati!E27:AZ27)</f>
        <v>12</v>
      </c>
      <c r="BC27" s="300"/>
      <c r="BD27" s="314" t="n">
        <f aca="false">Rezultati!BA27/Rezultati!BB27</f>
        <v>199.416666666667</v>
      </c>
      <c r="BE27" s="157"/>
      <c r="BF27" s="134" t="str">
        <f aca="false">B27</f>
        <v>Elvijs Udo Dimpers</v>
      </c>
      <c r="BG27" s="135"/>
      <c r="BH27" s="135"/>
      <c r="BI27" s="135"/>
      <c r="BJ27" s="135"/>
      <c r="BK27" s="135"/>
      <c r="BL27" s="135"/>
      <c r="BM27" s="135"/>
      <c r="BN27" s="135"/>
      <c r="BO27" s="158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</row>
    <row r="28" customFormat="false" ht="16.5" hidden="false" customHeight="true" outlineLevel="0" collapsed="false">
      <c r="A28" s="213" t="s">
        <v>45</v>
      </c>
      <c r="B28" s="214"/>
      <c r="C28" s="309" t="n">
        <v>0</v>
      </c>
      <c r="D28" s="310" t="n">
        <f aca="false">Rezultati!C28*Rezultati!BB28</f>
        <v>0</v>
      </c>
      <c r="E28" s="204"/>
      <c r="F28" s="180"/>
      <c r="G28" s="180"/>
      <c r="H28" s="205"/>
      <c r="I28" s="206"/>
      <c r="J28" s="206"/>
      <c r="K28" s="215"/>
      <c r="L28" s="216"/>
      <c r="M28" s="216"/>
      <c r="N28" s="205"/>
      <c r="O28" s="206"/>
      <c r="P28" s="206"/>
      <c r="Q28" s="205"/>
      <c r="R28" s="206"/>
      <c r="S28" s="206"/>
      <c r="T28" s="205"/>
      <c r="U28" s="206"/>
      <c r="V28" s="206"/>
      <c r="W28" s="205"/>
      <c r="X28" s="206"/>
      <c r="Y28" s="206"/>
      <c r="Z28" s="205"/>
      <c r="AA28" s="206"/>
      <c r="AB28" s="206"/>
      <c r="AC28" s="217"/>
      <c r="AD28" s="218"/>
      <c r="AE28" s="218"/>
      <c r="AF28" s="207"/>
      <c r="AG28" s="218"/>
      <c r="AH28" s="218"/>
      <c r="AI28" s="207"/>
      <c r="AJ28" s="218"/>
      <c r="AK28" s="218"/>
      <c r="AL28" s="207"/>
      <c r="AM28" s="218"/>
      <c r="AN28" s="218"/>
      <c r="AO28" s="207"/>
      <c r="AP28" s="218"/>
      <c r="AQ28" s="218"/>
      <c r="AR28" s="207"/>
      <c r="AS28" s="218"/>
      <c r="AT28" s="218"/>
      <c r="AU28" s="207"/>
      <c r="AV28" s="218"/>
      <c r="AW28" s="218"/>
      <c r="AX28" s="207"/>
      <c r="AY28" s="218"/>
      <c r="AZ28" s="218"/>
      <c r="BA28" s="311" t="n">
        <f aca="false">SUM(Rezultati!E28:AZ28)</f>
        <v>0</v>
      </c>
      <c r="BB28" s="312" t="n">
        <f aca="false">COUNT(Rezultati!E28:AZ28)</f>
        <v>0</v>
      </c>
      <c r="BC28" s="300"/>
      <c r="BD28" s="314" t="e">
        <f aca="false">Rezultati!BA28/Rezultati!BB28</f>
        <v>#DIV/0!</v>
      </c>
      <c r="BE28" s="157"/>
      <c r="BF28" s="134" t="n">
        <f aca="false">B28</f>
        <v>0</v>
      </c>
      <c r="BG28" s="135"/>
      <c r="BH28" s="135"/>
      <c r="BI28" s="135"/>
      <c r="BJ28" s="135"/>
      <c r="BK28" s="135"/>
      <c r="BL28" s="135"/>
      <c r="BM28" s="135"/>
      <c r="BN28" s="135"/>
      <c r="BO28" s="158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</row>
    <row r="29" customFormat="false" ht="16.5" hidden="false" customHeight="true" outlineLevel="0" collapsed="false">
      <c r="A29" s="219" t="str">
        <f aca="false">Punkti!A14</f>
        <v>Wolverine</v>
      </c>
      <c r="B29" s="148" t="s">
        <v>97</v>
      </c>
      <c r="C29" s="302" t="n">
        <v>0</v>
      </c>
      <c r="D29" s="315" t="n">
        <f aca="false">Rezultati!C29*Rezultati!BB29</f>
        <v>0</v>
      </c>
      <c r="E29" s="220"/>
      <c r="F29" s="221"/>
      <c r="G29" s="221"/>
      <c r="H29" s="194" t="n">
        <v>184</v>
      </c>
      <c r="I29" s="192" t="n">
        <v>184</v>
      </c>
      <c r="J29" s="192" t="n">
        <v>171</v>
      </c>
      <c r="K29" s="194" t="n">
        <v>180</v>
      </c>
      <c r="L29" s="192" t="n">
        <v>204</v>
      </c>
      <c r="M29" s="192" t="n">
        <v>186</v>
      </c>
      <c r="N29" s="193"/>
      <c r="O29" s="160"/>
      <c r="P29" s="160"/>
      <c r="Q29" s="194"/>
      <c r="R29" s="192"/>
      <c r="S29" s="192"/>
      <c r="T29" s="194"/>
      <c r="U29" s="192"/>
      <c r="V29" s="192"/>
      <c r="W29" s="187" t="n">
        <v>161</v>
      </c>
      <c r="X29" s="192" t="n">
        <v>133</v>
      </c>
      <c r="Y29" s="192" t="n">
        <v>203</v>
      </c>
      <c r="Z29" s="194"/>
      <c r="AA29" s="192"/>
      <c r="AB29" s="192"/>
      <c r="AC29" s="188"/>
      <c r="AD29" s="196"/>
      <c r="AE29" s="196"/>
      <c r="AF29" s="188"/>
      <c r="AG29" s="196"/>
      <c r="AH29" s="196"/>
      <c r="AI29" s="188"/>
      <c r="AJ29" s="196"/>
      <c r="AK29" s="196"/>
      <c r="AL29" s="188"/>
      <c r="AM29" s="196"/>
      <c r="AN29" s="196"/>
      <c r="AO29" s="188"/>
      <c r="AP29" s="196"/>
      <c r="AQ29" s="196"/>
      <c r="AR29" s="188"/>
      <c r="AS29" s="196"/>
      <c r="AT29" s="196"/>
      <c r="AU29" s="188"/>
      <c r="AV29" s="196"/>
      <c r="AW29" s="196"/>
      <c r="AX29" s="188"/>
      <c r="AY29" s="196"/>
      <c r="AZ29" s="196"/>
      <c r="BA29" s="155" t="n">
        <f aca="false">SUM(Rezultati!E29:AZ29)</f>
        <v>1606</v>
      </c>
      <c r="BB29" s="156" t="n">
        <f aca="false">COUNT(Rezultati!E29:AZ29)</f>
        <v>9</v>
      </c>
      <c r="BC29" s="300" t="n">
        <f aca="false">SUM((Rezultati!BA29+Rezultati!BA30+Rezultati!BA31+BA32+Rezultati!BA33+Rezultati!BA34+BA36+BA35+Rezultati!BA37+Rezultati!BA38)/(Rezultati!BB29+Rezultati!BB30+BB36+BB35+Rezultati!BB31+BB32+Rezultati!BB33+Rezultati!BB34+Rezultati!BB37+Rezultati!BB38))</f>
        <v>184.888888888889</v>
      </c>
      <c r="BD29" s="314" t="n">
        <f aca="false">Rezultati!BA29/Rezultati!BB29</f>
        <v>178.444444444444</v>
      </c>
      <c r="BE29" s="157" t="str">
        <f aca="false">N2</f>
        <v>Wolverine</v>
      </c>
      <c r="BF29" s="134" t="str">
        <f aca="false">B29</f>
        <v>Sergejs Kiseļovs</v>
      </c>
      <c r="BG29" s="135"/>
      <c r="BH29" s="135"/>
      <c r="BI29" s="135"/>
      <c r="BJ29" s="135"/>
      <c r="BK29" s="135"/>
      <c r="BL29" s="135"/>
      <c r="BM29" s="135"/>
      <c r="BN29" s="135"/>
      <c r="BO29" s="158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</row>
    <row r="30" customFormat="false" ht="16.5" hidden="false" customHeight="true" outlineLevel="0" collapsed="false">
      <c r="A30" s="147" t="s">
        <v>46</v>
      </c>
      <c r="B30" s="159" t="s">
        <v>98</v>
      </c>
      <c r="C30" s="307" t="n">
        <v>0</v>
      </c>
      <c r="D30" s="299" t="n">
        <f aca="false">Rezultati!C30*Rezultati!BB30</f>
        <v>0</v>
      </c>
      <c r="E30" s="222"/>
      <c r="F30" s="223"/>
      <c r="G30" s="223"/>
      <c r="H30" s="199"/>
      <c r="I30" s="198"/>
      <c r="J30" s="198"/>
      <c r="K30" s="199"/>
      <c r="L30" s="198"/>
      <c r="M30" s="198"/>
      <c r="N30" s="193"/>
      <c r="O30" s="160"/>
      <c r="P30" s="160"/>
      <c r="Q30" s="199"/>
      <c r="R30" s="198"/>
      <c r="S30" s="198"/>
      <c r="T30" s="199"/>
      <c r="U30" s="198"/>
      <c r="V30" s="198"/>
      <c r="W30" s="199" t="n">
        <v>132</v>
      </c>
      <c r="X30" s="198" t="n">
        <v>149</v>
      </c>
      <c r="Y30" s="198" t="n">
        <v>148</v>
      </c>
      <c r="Z30" s="199"/>
      <c r="AA30" s="198"/>
      <c r="AB30" s="198"/>
      <c r="AC30" s="200"/>
      <c r="AD30" s="201"/>
      <c r="AE30" s="201"/>
      <c r="AF30" s="200"/>
      <c r="AG30" s="201"/>
      <c r="AH30" s="201"/>
      <c r="AI30" s="200"/>
      <c r="AJ30" s="201"/>
      <c r="AK30" s="201"/>
      <c r="AL30" s="200"/>
      <c r="AM30" s="201"/>
      <c r="AN30" s="201"/>
      <c r="AO30" s="200"/>
      <c r="AP30" s="201"/>
      <c r="AQ30" s="201"/>
      <c r="AR30" s="200"/>
      <c r="AS30" s="201"/>
      <c r="AT30" s="201"/>
      <c r="AU30" s="200"/>
      <c r="AV30" s="201"/>
      <c r="AW30" s="201"/>
      <c r="AX30" s="200"/>
      <c r="AY30" s="201"/>
      <c r="AZ30" s="201"/>
      <c r="BA30" s="303" t="n">
        <f aca="false">SUM(Rezultati!E30:AZ30)</f>
        <v>429</v>
      </c>
      <c r="BB30" s="304" t="n">
        <f aca="false">COUNT(Rezultati!E30:AZ30)</f>
        <v>3</v>
      </c>
      <c r="BC30" s="300"/>
      <c r="BD30" s="314" t="n">
        <f aca="false">Rezultati!BA30/Rezultati!BB30</f>
        <v>143</v>
      </c>
      <c r="BE30" s="157"/>
      <c r="BF30" s="134" t="str">
        <f aca="false">B30</f>
        <v>Dmitrijs Dumcevs</v>
      </c>
      <c r="BG30" s="135"/>
      <c r="BH30" s="135"/>
      <c r="BI30" s="135"/>
      <c r="BJ30" s="135"/>
      <c r="BK30" s="135"/>
      <c r="BL30" s="135"/>
      <c r="BM30" s="135"/>
      <c r="BN30" s="135"/>
      <c r="BO30" s="158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</row>
    <row r="31" customFormat="false" ht="15.75" hidden="false" customHeight="true" outlineLevel="0" collapsed="false">
      <c r="A31" s="167" t="s">
        <v>46</v>
      </c>
      <c r="B31" s="168" t="s">
        <v>99</v>
      </c>
      <c r="C31" s="305" t="n">
        <v>8</v>
      </c>
      <c r="D31" s="306" t="n">
        <f aca="false">Rezultati!C31*Rezultati!BB31</f>
        <v>72</v>
      </c>
      <c r="E31" s="222"/>
      <c r="F31" s="223"/>
      <c r="G31" s="223"/>
      <c r="H31" s="199"/>
      <c r="I31" s="198"/>
      <c r="J31" s="198"/>
      <c r="K31" s="199"/>
      <c r="L31" s="198"/>
      <c r="M31" s="198"/>
      <c r="N31" s="193"/>
      <c r="O31" s="160"/>
      <c r="P31" s="160"/>
      <c r="Q31" s="199" t="n">
        <v>156</v>
      </c>
      <c r="R31" s="198" t="n">
        <v>166</v>
      </c>
      <c r="S31" s="198" t="n">
        <v>209</v>
      </c>
      <c r="T31" s="199" t="n">
        <f aca="false">153+8</f>
        <v>161</v>
      </c>
      <c r="U31" s="198" t="n">
        <f aca="false">177+8</f>
        <v>185</v>
      </c>
      <c r="V31" s="198" t="n">
        <v>200</v>
      </c>
      <c r="W31" s="199" t="n">
        <v>244</v>
      </c>
      <c r="X31" s="198" t="n">
        <v>183</v>
      </c>
      <c r="Y31" s="198" t="n">
        <v>220</v>
      </c>
      <c r="Z31" s="199"/>
      <c r="AA31" s="198"/>
      <c r="AB31" s="198"/>
      <c r="AC31" s="200"/>
      <c r="AD31" s="201"/>
      <c r="AE31" s="201"/>
      <c r="AF31" s="200"/>
      <c r="AG31" s="201"/>
      <c r="AH31" s="201"/>
      <c r="AI31" s="200"/>
      <c r="AJ31" s="201"/>
      <c r="AK31" s="201"/>
      <c r="AL31" s="200"/>
      <c r="AM31" s="201"/>
      <c r="AN31" s="201"/>
      <c r="AO31" s="200"/>
      <c r="AP31" s="201"/>
      <c r="AQ31" s="201"/>
      <c r="AR31" s="200"/>
      <c r="AS31" s="201"/>
      <c r="AT31" s="201"/>
      <c r="AU31" s="200"/>
      <c r="AV31" s="201"/>
      <c r="AW31" s="201"/>
      <c r="AX31" s="200"/>
      <c r="AY31" s="201"/>
      <c r="AZ31" s="201"/>
      <c r="BA31" s="303" t="n">
        <f aca="false">SUM(Rezultati!E31:AZ31)</f>
        <v>1724</v>
      </c>
      <c r="BB31" s="304" t="n">
        <f aca="false">COUNT(Rezultati!E31:AZ31)</f>
        <v>9</v>
      </c>
      <c r="BC31" s="300"/>
      <c r="BD31" s="314" t="n">
        <f aca="false">Rezultati!BA31/Rezultati!BB31</f>
        <v>191.555555555556</v>
      </c>
      <c r="BE31" s="157"/>
      <c r="BF31" s="134" t="str">
        <f aca="false">B31</f>
        <v>Liāna Ponomarenko</v>
      </c>
      <c r="BG31" s="135"/>
      <c r="BH31" s="135"/>
      <c r="BI31" s="135"/>
      <c r="BJ31" s="135"/>
      <c r="BK31" s="135"/>
      <c r="BL31" s="135"/>
      <c r="BM31" s="135"/>
      <c r="BN31" s="135"/>
      <c r="BO31" s="158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</row>
    <row r="32" customFormat="false" ht="15.75" hidden="false" customHeight="true" outlineLevel="0" collapsed="false">
      <c r="A32" s="147" t="s">
        <v>46</v>
      </c>
      <c r="B32" s="166" t="s">
        <v>102</v>
      </c>
      <c r="C32" s="307" t="n">
        <v>0</v>
      </c>
      <c r="D32" s="299" t="n">
        <f aca="false">Rezultati!C32*Rezultati!BB32</f>
        <v>0</v>
      </c>
      <c r="E32" s="222"/>
      <c r="F32" s="223"/>
      <c r="G32" s="223"/>
      <c r="H32" s="199"/>
      <c r="I32" s="198"/>
      <c r="J32" s="198"/>
      <c r="K32" s="199"/>
      <c r="L32" s="198"/>
      <c r="M32" s="198"/>
      <c r="N32" s="193"/>
      <c r="O32" s="160"/>
      <c r="P32" s="160"/>
      <c r="Q32" s="199"/>
      <c r="R32" s="198"/>
      <c r="S32" s="198"/>
      <c r="T32" s="199"/>
      <c r="U32" s="198"/>
      <c r="V32" s="198"/>
      <c r="W32" s="199"/>
      <c r="X32" s="198"/>
      <c r="Y32" s="198"/>
      <c r="Z32" s="199" t="n">
        <v>204</v>
      </c>
      <c r="AA32" s="198" t="n">
        <v>246</v>
      </c>
      <c r="AB32" s="198" t="n">
        <v>165</v>
      </c>
      <c r="AC32" s="200"/>
      <c r="AD32" s="201"/>
      <c r="AE32" s="201"/>
      <c r="AF32" s="200"/>
      <c r="AG32" s="201"/>
      <c r="AH32" s="201"/>
      <c r="AI32" s="200"/>
      <c r="AJ32" s="201"/>
      <c r="AK32" s="201"/>
      <c r="AL32" s="200"/>
      <c r="AM32" s="201"/>
      <c r="AN32" s="201"/>
      <c r="AO32" s="200"/>
      <c r="AP32" s="201"/>
      <c r="AQ32" s="201"/>
      <c r="AR32" s="200"/>
      <c r="AS32" s="201"/>
      <c r="AT32" s="201"/>
      <c r="AU32" s="200"/>
      <c r="AV32" s="201"/>
      <c r="AW32" s="201"/>
      <c r="AX32" s="200"/>
      <c r="AY32" s="201"/>
      <c r="AZ32" s="201"/>
      <c r="BA32" s="303" t="n">
        <f aca="false">SUM(Rezultati!E32:AZ32)</f>
        <v>615</v>
      </c>
      <c r="BB32" s="304" t="n">
        <f aca="false">COUNT(Rezultati!E32:AZ32)</f>
        <v>3</v>
      </c>
      <c r="BC32" s="300"/>
      <c r="BD32" s="314" t="n">
        <f aca="false">Rezultati!BA32/Rezultati!BB32</f>
        <v>205</v>
      </c>
      <c r="BE32" s="157"/>
      <c r="BF32" s="134" t="str">
        <f aca="false">B32</f>
        <v>Artūrs Zavjalovs</v>
      </c>
      <c r="BG32" s="135"/>
      <c r="BH32" s="135"/>
      <c r="BI32" s="135"/>
      <c r="BJ32" s="135"/>
      <c r="BK32" s="135"/>
      <c r="BL32" s="135"/>
      <c r="BM32" s="135"/>
      <c r="BN32" s="135"/>
      <c r="BO32" s="158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</row>
    <row r="33" customFormat="false" ht="15.75" hidden="false" customHeight="true" outlineLevel="0" collapsed="false">
      <c r="A33" s="147" t="s">
        <v>46</v>
      </c>
      <c r="B33" s="166" t="s">
        <v>100</v>
      </c>
      <c r="C33" s="307" t="n">
        <v>0</v>
      </c>
      <c r="D33" s="299" t="n">
        <f aca="false">Rezultati!C33*Rezultati!BB33</f>
        <v>0</v>
      </c>
      <c r="E33" s="222"/>
      <c r="F33" s="223"/>
      <c r="G33" s="223"/>
      <c r="H33" s="199" t="n">
        <v>158</v>
      </c>
      <c r="I33" s="198" t="n">
        <v>166</v>
      </c>
      <c r="J33" s="198" t="n">
        <v>214</v>
      </c>
      <c r="K33" s="199" t="n">
        <v>195</v>
      </c>
      <c r="L33" s="198" t="n">
        <v>198</v>
      </c>
      <c r="M33" s="198" t="n">
        <v>203</v>
      </c>
      <c r="N33" s="193"/>
      <c r="O33" s="160"/>
      <c r="P33" s="160"/>
      <c r="Q33" s="199"/>
      <c r="R33" s="198"/>
      <c r="S33" s="198"/>
      <c r="T33" s="199"/>
      <c r="U33" s="198"/>
      <c r="V33" s="198"/>
      <c r="W33" s="199"/>
      <c r="X33" s="198"/>
      <c r="Y33" s="198"/>
      <c r="Z33" s="199"/>
      <c r="AA33" s="198"/>
      <c r="AB33" s="198"/>
      <c r="AC33" s="200"/>
      <c r="AD33" s="201"/>
      <c r="AE33" s="201"/>
      <c r="AF33" s="200"/>
      <c r="AG33" s="201"/>
      <c r="AH33" s="201"/>
      <c r="AI33" s="200"/>
      <c r="AJ33" s="201"/>
      <c r="AK33" s="201"/>
      <c r="AL33" s="200"/>
      <c r="AM33" s="201"/>
      <c r="AN33" s="201"/>
      <c r="AO33" s="200"/>
      <c r="AP33" s="201"/>
      <c r="AQ33" s="201"/>
      <c r="AR33" s="200"/>
      <c r="AS33" s="201"/>
      <c r="AT33" s="201"/>
      <c r="AU33" s="200"/>
      <c r="AV33" s="201"/>
      <c r="AW33" s="201"/>
      <c r="AX33" s="200"/>
      <c r="AY33" s="201"/>
      <c r="AZ33" s="201"/>
      <c r="BA33" s="303" t="n">
        <f aca="false">SUM(Rezultati!E33:AZ33)</f>
        <v>1134</v>
      </c>
      <c r="BB33" s="304" t="n">
        <f aca="false">COUNT(Rezultati!E33:AZ33)</f>
        <v>6</v>
      </c>
      <c r="BC33" s="300"/>
      <c r="BD33" s="314" t="n">
        <f aca="false">Rezultati!BA33/Rezultati!BB33</f>
        <v>189</v>
      </c>
      <c r="BE33" s="157"/>
      <c r="BF33" s="134" t="str">
        <f aca="false">B33</f>
        <v>Aleksejs Jeļisejevs</v>
      </c>
      <c r="BG33" s="135"/>
      <c r="BH33" s="135"/>
      <c r="BI33" s="135"/>
      <c r="BJ33" s="135"/>
      <c r="BK33" s="135"/>
      <c r="BL33" s="135"/>
      <c r="BM33" s="135"/>
      <c r="BN33" s="135"/>
      <c r="BO33" s="158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</row>
    <row r="34" customFormat="false" ht="15.75" hidden="false" customHeight="true" outlineLevel="0" collapsed="false">
      <c r="A34" s="147" t="s">
        <v>46</v>
      </c>
      <c r="B34" s="166" t="s">
        <v>96</v>
      </c>
      <c r="C34" s="307" t="n">
        <v>0</v>
      </c>
      <c r="D34" s="299" t="n">
        <f aca="false">Rezultati!C34*Rezultati!BB34</f>
        <v>0</v>
      </c>
      <c r="E34" s="224"/>
      <c r="F34" s="225"/>
      <c r="G34" s="225"/>
      <c r="H34" s="199" t="n">
        <v>168</v>
      </c>
      <c r="I34" s="198" t="n">
        <v>175</v>
      </c>
      <c r="J34" s="198" t="n">
        <v>242</v>
      </c>
      <c r="K34" s="199" t="n">
        <v>145</v>
      </c>
      <c r="L34" s="198" t="n">
        <v>167</v>
      </c>
      <c r="M34" s="198" t="n">
        <v>145</v>
      </c>
      <c r="N34" s="193"/>
      <c r="O34" s="160"/>
      <c r="P34" s="160"/>
      <c r="Q34" s="199"/>
      <c r="R34" s="198"/>
      <c r="S34" s="198"/>
      <c r="T34" s="199"/>
      <c r="U34" s="198"/>
      <c r="V34" s="198"/>
      <c r="W34" s="199"/>
      <c r="X34" s="198"/>
      <c r="Y34" s="198"/>
      <c r="Z34" s="199" t="n">
        <v>185</v>
      </c>
      <c r="AA34" s="198" t="n">
        <v>177</v>
      </c>
      <c r="AB34" s="198" t="n">
        <v>243</v>
      </c>
      <c r="AC34" s="200"/>
      <c r="AD34" s="201"/>
      <c r="AE34" s="201"/>
      <c r="AF34" s="200"/>
      <c r="AG34" s="201"/>
      <c r="AH34" s="201"/>
      <c r="AI34" s="200"/>
      <c r="AJ34" s="201"/>
      <c r="AK34" s="201"/>
      <c r="AL34" s="200"/>
      <c r="AM34" s="201"/>
      <c r="AN34" s="201"/>
      <c r="AO34" s="200"/>
      <c r="AP34" s="201"/>
      <c r="AQ34" s="201"/>
      <c r="AR34" s="200"/>
      <c r="AS34" s="201"/>
      <c r="AT34" s="201"/>
      <c r="AU34" s="200"/>
      <c r="AV34" s="201"/>
      <c r="AW34" s="201"/>
      <c r="AX34" s="200"/>
      <c r="AY34" s="201"/>
      <c r="AZ34" s="201"/>
      <c r="BA34" s="303" t="n">
        <f aca="false">SUM(Rezultati!E34:AZ34)</f>
        <v>1647</v>
      </c>
      <c r="BB34" s="304" t="n">
        <f aca="false">COUNT(Rezultati!E34:AZ34)</f>
        <v>9</v>
      </c>
      <c r="BC34" s="300"/>
      <c r="BD34" s="314" t="n">
        <f aca="false">Rezultati!BA34/Rezultati!BB34</f>
        <v>183</v>
      </c>
      <c r="BE34" s="157"/>
      <c r="BF34" s="134" t="str">
        <f aca="false">B34</f>
        <v>pieaicinātais spēlētājs</v>
      </c>
      <c r="BG34" s="135"/>
      <c r="BH34" s="135"/>
      <c r="BI34" s="135"/>
      <c r="BJ34" s="135"/>
      <c r="BK34" s="135"/>
      <c r="BL34" s="135"/>
      <c r="BM34" s="135"/>
      <c r="BN34" s="135"/>
      <c r="BO34" s="158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</row>
    <row r="35" customFormat="false" ht="15.75" hidden="false" customHeight="true" outlineLevel="0" collapsed="false">
      <c r="A35" s="147" t="s">
        <v>46</v>
      </c>
      <c r="B35" s="166" t="s">
        <v>101</v>
      </c>
      <c r="C35" s="307" t="n">
        <v>0</v>
      </c>
      <c r="D35" s="299" t="n">
        <f aca="false">Rezultati!C35*Rezultati!BB35</f>
        <v>0</v>
      </c>
      <c r="E35" s="224"/>
      <c r="F35" s="225"/>
      <c r="G35" s="225"/>
      <c r="H35" s="199"/>
      <c r="I35" s="198"/>
      <c r="J35" s="198"/>
      <c r="K35" s="199"/>
      <c r="L35" s="198"/>
      <c r="M35" s="198"/>
      <c r="N35" s="193"/>
      <c r="O35" s="160"/>
      <c r="P35" s="160"/>
      <c r="Q35" s="199" t="n">
        <v>215</v>
      </c>
      <c r="R35" s="198" t="n">
        <v>177</v>
      </c>
      <c r="S35" s="198" t="n">
        <v>210</v>
      </c>
      <c r="T35" s="199"/>
      <c r="U35" s="198"/>
      <c r="V35" s="198"/>
      <c r="W35" s="199"/>
      <c r="X35" s="198"/>
      <c r="Y35" s="198"/>
      <c r="Z35" s="199" t="n">
        <v>300</v>
      </c>
      <c r="AA35" s="198" t="n">
        <v>280</v>
      </c>
      <c r="AB35" s="198" t="n">
        <v>210</v>
      </c>
      <c r="AC35" s="200"/>
      <c r="AD35" s="201"/>
      <c r="AE35" s="201"/>
      <c r="AF35" s="200"/>
      <c r="AG35" s="201"/>
      <c r="AH35" s="201"/>
      <c r="AI35" s="200"/>
      <c r="AJ35" s="201"/>
      <c r="AK35" s="201"/>
      <c r="AL35" s="200"/>
      <c r="AM35" s="201"/>
      <c r="AN35" s="201"/>
      <c r="AO35" s="200"/>
      <c r="AP35" s="201"/>
      <c r="AQ35" s="201"/>
      <c r="AR35" s="200"/>
      <c r="AS35" s="201"/>
      <c r="AT35" s="201"/>
      <c r="AU35" s="200"/>
      <c r="AV35" s="201"/>
      <c r="AW35" s="201"/>
      <c r="AX35" s="200"/>
      <c r="AY35" s="201"/>
      <c r="AZ35" s="201"/>
      <c r="BA35" s="303" t="n">
        <f aca="false">SUM(Rezultati!E35:AZ35)</f>
        <v>1392</v>
      </c>
      <c r="BB35" s="304" t="n">
        <f aca="false">COUNT(Rezultati!E35:AZ35)</f>
        <v>6</v>
      </c>
      <c r="BC35" s="300"/>
      <c r="BD35" s="314" t="n">
        <f aca="false">Rezultati!BA35/Rezultati!BB35</f>
        <v>232</v>
      </c>
      <c r="BE35" s="157"/>
      <c r="BF35" s="134" t="str">
        <f aca="false">B35</f>
        <v>Tomass Tereščenko</v>
      </c>
      <c r="BG35" s="135"/>
      <c r="BH35" s="135"/>
      <c r="BI35" s="135"/>
      <c r="BJ35" s="135"/>
      <c r="BK35" s="135"/>
      <c r="BL35" s="135"/>
      <c r="BM35" s="135"/>
      <c r="BN35" s="135"/>
      <c r="BO35" s="158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</row>
    <row r="36" customFormat="false" ht="15.75" hidden="false" customHeight="true" outlineLevel="0" collapsed="false">
      <c r="A36" s="147" t="s">
        <v>46</v>
      </c>
      <c r="B36" s="166" t="s">
        <v>103</v>
      </c>
      <c r="C36" s="307" t="n">
        <v>0</v>
      </c>
      <c r="D36" s="299" t="n">
        <f aca="false">Rezultati!C36*Rezultati!BB36</f>
        <v>0</v>
      </c>
      <c r="E36" s="224"/>
      <c r="F36" s="225"/>
      <c r="G36" s="225"/>
      <c r="H36" s="199"/>
      <c r="I36" s="198"/>
      <c r="J36" s="198"/>
      <c r="K36" s="199"/>
      <c r="L36" s="198"/>
      <c r="M36" s="198"/>
      <c r="N36" s="193"/>
      <c r="O36" s="160"/>
      <c r="P36" s="160"/>
      <c r="Q36" s="199" t="n">
        <v>204</v>
      </c>
      <c r="R36" s="198" t="n">
        <v>184</v>
      </c>
      <c r="S36" s="198" t="n">
        <v>154</v>
      </c>
      <c r="T36" s="199"/>
      <c r="U36" s="198"/>
      <c r="V36" s="198"/>
      <c r="W36" s="199"/>
      <c r="X36" s="198"/>
      <c r="Y36" s="198"/>
      <c r="Z36" s="199"/>
      <c r="AA36" s="198"/>
      <c r="AB36" s="198"/>
      <c r="AC36" s="200"/>
      <c r="AD36" s="201"/>
      <c r="AE36" s="201"/>
      <c r="AF36" s="200"/>
      <c r="AG36" s="201"/>
      <c r="AH36" s="201"/>
      <c r="AI36" s="200"/>
      <c r="AJ36" s="201"/>
      <c r="AK36" s="201"/>
      <c r="AL36" s="200"/>
      <c r="AM36" s="201"/>
      <c r="AN36" s="201"/>
      <c r="AO36" s="200"/>
      <c r="AP36" s="201"/>
      <c r="AQ36" s="201"/>
      <c r="AR36" s="200"/>
      <c r="AS36" s="201"/>
      <c r="AT36" s="201"/>
      <c r="AU36" s="200"/>
      <c r="AV36" s="201"/>
      <c r="AW36" s="201"/>
      <c r="AX36" s="200"/>
      <c r="AY36" s="201"/>
      <c r="AZ36" s="201"/>
      <c r="BA36" s="303" t="n">
        <f aca="false">SUM(Rezultati!E36:AZ36)</f>
        <v>542</v>
      </c>
      <c r="BB36" s="304" t="n">
        <f aca="false">COUNT(Rezultati!E36:AZ36)</f>
        <v>3</v>
      </c>
      <c r="BC36" s="300"/>
      <c r="BD36" s="314" t="n">
        <f aca="false">Rezultati!BA36/Rezultati!BB36</f>
        <v>180.666666666667</v>
      </c>
      <c r="BE36" s="157"/>
      <c r="BF36" s="134" t="str">
        <f aca="false">B36</f>
        <v>Miks Kļavsons</v>
      </c>
      <c r="BG36" s="135"/>
      <c r="BH36" s="135"/>
      <c r="BI36" s="135"/>
      <c r="BJ36" s="135"/>
      <c r="BK36" s="135"/>
      <c r="BL36" s="135"/>
      <c r="BM36" s="135"/>
      <c r="BN36" s="135"/>
      <c r="BO36" s="158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</row>
    <row r="37" customFormat="false" ht="15.75" hidden="false" customHeight="true" outlineLevel="0" collapsed="false">
      <c r="A37" s="147" t="s">
        <v>46</v>
      </c>
      <c r="B37" s="166" t="s">
        <v>162</v>
      </c>
      <c r="C37" s="307" t="n">
        <v>0</v>
      </c>
      <c r="D37" s="299" t="n">
        <f aca="false">Rezultati!C37*Rezultati!BB37</f>
        <v>0</v>
      </c>
      <c r="E37" s="224"/>
      <c r="F37" s="225"/>
      <c r="G37" s="225"/>
      <c r="H37" s="199"/>
      <c r="I37" s="198"/>
      <c r="J37" s="198"/>
      <c r="K37" s="199"/>
      <c r="L37" s="198"/>
      <c r="M37" s="198"/>
      <c r="N37" s="193"/>
      <c r="O37" s="160"/>
      <c r="P37" s="160"/>
      <c r="Q37" s="199"/>
      <c r="R37" s="198"/>
      <c r="S37" s="198"/>
      <c r="T37" s="199" t="n">
        <v>199</v>
      </c>
      <c r="U37" s="198" t="n">
        <v>155</v>
      </c>
      <c r="V37" s="198" t="n">
        <v>160</v>
      </c>
      <c r="W37" s="199"/>
      <c r="X37" s="198"/>
      <c r="Y37" s="198"/>
      <c r="Z37" s="199"/>
      <c r="AA37" s="198"/>
      <c r="AB37" s="198"/>
      <c r="AC37" s="200"/>
      <c r="AD37" s="201"/>
      <c r="AE37" s="201"/>
      <c r="AF37" s="200"/>
      <c r="AG37" s="201"/>
      <c r="AH37" s="201"/>
      <c r="AI37" s="200"/>
      <c r="AJ37" s="201"/>
      <c r="AK37" s="201"/>
      <c r="AL37" s="200"/>
      <c r="AM37" s="201"/>
      <c r="AN37" s="201"/>
      <c r="AO37" s="200"/>
      <c r="AP37" s="201"/>
      <c r="AQ37" s="201"/>
      <c r="AR37" s="200"/>
      <c r="AS37" s="201"/>
      <c r="AT37" s="201"/>
      <c r="AU37" s="200"/>
      <c r="AV37" s="201"/>
      <c r="AW37" s="201"/>
      <c r="AX37" s="200"/>
      <c r="AY37" s="201"/>
      <c r="AZ37" s="201"/>
      <c r="BA37" s="303" t="n">
        <f aca="false">SUM(Rezultati!E37:AZ37)</f>
        <v>514</v>
      </c>
      <c r="BB37" s="304" t="n">
        <f aca="false">COUNT(Rezultati!E37:AZ37)</f>
        <v>3</v>
      </c>
      <c r="BC37" s="300"/>
      <c r="BD37" s="314" t="n">
        <f aca="false">Rezultati!BA37/Rezultati!BB37</f>
        <v>171.333333333333</v>
      </c>
      <c r="BE37" s="157"/>
      <c r="BF37" s="134" t="str">
        <f aca="false">B37</f>
        <v>Kirills Kaverzņevs</v>
      </c>
      <c r="BG37" s="135"/>
      <c r="BH37" s="135"/>
      <c r="BI37" s="135"/>
      <c r="BJ37" s="135"/>
      <c r="BK37" s="135"/>
      <c r="BL37" s="135"/>
      <c r="BM37" s="135"/>
      <c r="BN37" s="135"/>
      <c r="BO37" s="158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</row>
    <row r="38" customFormat="false" ht="15.75" hidden="false" customHeight="true" outlineLevel="0" collapsed="false">
      <c r="A38" s="202" t="s">
        <v>46</v>
      </c>
      <c r="B38" s="173" t="s">
        <v>91</v>
      </c>
      <c r="C38" s="308" t="n">
        <v>0</v>
      </c>
      <c r="D38" s="316" t="n">
        <f aca="false">Rezultati!C38*Rezultati!BB38</f>
        <v>0</v>
      </c>
      <c r="E38" s="226"/>
      <c r="F38" s="227"/>
      <c r="G38" s="227"/>
      <c r="H38" s="179"/>
      <c r="I38" s="180"/>
      <c r="J38" s="180"/>
      <c r="K38" s="179"/>
      <c r="L38" s="180"/>
      <c r="M38" s="180"/>
      <c r="N38" s="193"/>
      <c r="O38" s="160"/>
      <c r="P38" s="160"/>
      <c r="Q38" s="179"/>
      <c r="R38" s="180"/>
      <c r="S38" s="180"/>
      <c r="T38" s="179" t="n">
        <v>129</v>
      </c>
      <c r="U38" s="180" t="n">
        <v>124</v>
      </c>
      <c r="V38" s="180" t="n">
        <v>128</v>
      </c>
      <c r="W38" s="179"/>
      <c r="X38" s="180"/>
      <c r="Y38" s="180"/>
      <c r="Z38" s="179"/>
      <c r="AA38" s="180"/>
      <c r="AB38" s="180"/>
      <c r="AC38" s="212"/>
      <c r="AD38" s="208"/>
      <c r="AE38" s="208"/>
      <c r="AF38" s="212"/>
      <c r="AG38" s="208"/>
      <c r="AH38" s="208"/>
      <c r="AI38" s="212"/>
      <c r="AJ38" s="208"/>
      <c r="AK38" s="208"/>
      <c r="AL38" s="212"/>
      <c r="AM38" s="208"/>
      <c r="AN38" s="208"/>
      <c r="AO38" s="212"/>
      <c r="AP38" s="208"/>
      <c r="AQ38" s="208"/>
      <c r="AR38" s="212"/>
      <c r="AS38" s="208"/>
      <c r="AT38" s="208"/>
      <c r="AU38" s="212"/>
      <c r="AV38" s="208"/>
      <c r="AW38" s="208"/>
      <c r="AX38" s="212"/>
      <c r="AY38" s="208"/>
      <c r="AZ38" s="208"/>
      <c r="BA38" s="311" t="n">
        <f aca="false">SUM(Rezultati!E38:AZ38)</f>
        <v>381</v>
      </c>
      <c r="BB38" s="312" t="n">
        <f aca="false">COUNT(Rezultati!E38:AZ38)</f>
        <v>3</v>
      </c>
      <c r="BC38" s="300"/>
      <c r="BD38" s="314" t="n">
        <f aca="false">Rezultati!BA38/Rezultati!BB38</f>
        <v>127</v>
      </c>
      <c r="BE38" s="157"/>
      <c r="BF38" s="134" t="str">
        <f aca="false">B38</f>
        <v>aklais rezultāts</v>
      </c>
      <c r="BG38" s="135"/>
      <c r="BH38" s="135"/>
      <c r="BI38" s="135"/>
      <c r="BJ38" s="135"/>
      <c r="BK38" s="135"/>
      <c r="BL38" s="135"/>
      <c r="BM38" s="135"/>
      <c r="BN38" s="135"/>
      <c r="BO38" s="158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</row>
    <row r="39" customFormat="false" ht="15.75" hidden="false" customHeight="true" outlineLevel="0" collapsed="false">
      <c r="A39" s="228" t="str">
        <f aca="false">Punkti!A17</f>
        <v>Wolfpack</v>
      </c>
      <c r="B39" s="229" t="s">
        <v>99</v>
      </c>
      <c r="C39" s="317" t="n">
        <v>8</v>
      </c>
      <c r="D39" s="318" t="n">
        <f aca="false">Rezultati!C39*Rezultati!BB39</f>
        <v>24</v>
      </c>
      <c r="E39" s="184"/>
      <c r="F39" s="185"/>
      <c r="G39" s="185"/>
      <c r="H39" s="187" t="n">
        <v>203</v>
      </c>
      <c r="I39" s="185" t="n">
        <v>187</v>
      </c>
      <c r="J39" s="185" t="n">
        <v>212</v>
      </c>
      <c r="K39" s="187"/>
      <c r="L39" s="185"/>
      <c r="M39" s="185"/>
      <c r="N39" s="187"/>
      <c r="O39" s="185"/>
      <c r="P39" s="185"/>
      <c r="Q39" s="186"/>
      <c r="R39" s="149"/>
      <c r="S39" s="149"/>
      <c r="T39" s="187"/>
      <c r="U39" s="185"/>
      <c r="V39" s="185"/>
      <c r="W39" s="187"/>
      <c r="X39" s="185"/>
      <c r="Y39" s="185"/>
      <c r="Z39" s="187"/>
      <c r="AA39" s="185"/>
      <c r="AB39" s="185"/>
      <c r="AC39" s="188"/>
      <c r="AD39" s="189"/>
      <c r="AE39" s="189"/>
      <c r="AF39" s="188"/>
      <c r="AG39" s="189"/>
      <c r="AH39" s="189"/>
      <c r="AI39" s="188"/>
      <c r="AJ39" s="189"/>
      <c r="AK39" s="189"/>
      <c r="AL39" s="188"/>
      <c r="AM39" s="189"/>
      <c r="AN39" s="189"/>
      <c r="AO39" s="188"/>
      <c r="AP39" s="189"/>
      <c r="AQ39" s="189"/>
      <c r="AR39" s="188"/>
      <c r="AS39" s="189"/>
      <c r="AT39" s="189"/>
      <c r="AU39" s="188"/>
      <c r="AV39" s="189"/>
      <c r="AW39" s="189"/>
      <c r="AX39" s="188"/>
      <c r="AY39" s="189"/>
      <c r="AZ39" s="189"/>
      <c r="BA39" s="155" t="n">
        <f aca="false">SUM(Rezultati!E39:AZ39)</f>
        <v>602</v>
      </c>
      <c r="BB39" s="156" t="n">
        <f aca="false">COUNT(Rezultati!E39:AZ39)</f>
        <v>3</v>
      </c>
      <c r="BC39" s="300" t="n">
        <f aca="false">SUM((Rezultati!BA39+Rezultati!BA40+Rezultati!BA41+Rezultati!BA42+BA46+Rezultati!BA43+Rezultati!BA44+BA45+Rezultati!BA47)/(Rezultati!BB39+BB45+Rezultati!BB40+Rezultati!BB41+Rezultati!BB42+Rezultati!BB43+BB46+Rezultati!BB44+Rezultati!BB47))</f>
        <v>195.333333333333</v>
      </c>
      <c r="BD39" s="314" t="n">
        <f aca="false">Rezultati!BA39/Rezultati!BB39</f>
        <v>200.666666666667</v>
      </c>
      <c r="BE39" s="157" t="str">
        <f aca="false">Q2</f>
        <v>Wolfpack</v>
      </c>
      <c r="BF39" s="134" t="str">
        <f aca="false">B39</f>
        <v>Liāna Ponomarenko</v>
      </c>
      <c r="BG39" s="135"/>
      <c r="BH39" s="135"/>
      <c r="BI39" s="135"/>
      <c r="BJ39" s="135"/>
      <c r="BK39" s="135"/>
      <c r="BL39" s="135"/>
      <c r="BM39" s="135"/>
      <c r="BN39" s="135"/>
      <c r="BO39" s="158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</row>
    <row r="40" customFormat="false" ht="15.75" hidden="false" customHeight="true" outlineLevel="0" collapsed="false">
      <c r="A40" s="147" t="s">
        <v>47</v>
      </c>
      <c r="B40" s="159" t="s">
        <v>102</v>
      </c>
      <c r="C40" s="319" t="n">
        <v>0</v>
      </c>
      <c r="D40" s="299" t="n">
        <f aca="false">Rezultati!C40*Rezultati!BB40</f>
        <v>0</v>
      </c>
      <c r="E40" s="191" t="n">
        <v>164</v>
      </c>
      <c r="F40" s="192" t="n">
        <v>188</v>
      </c>
      <c r="G40" s="192" t="n">
        <v>199</v>
      </c>
      <c r="H40" s="230"/>
      <c r="I40" s="231"/>
      <c r="J40" s="231"/>
      <c r="K40" s="230"/>
      <c r="L40" s="231"/>
      <c r="M40" s="231"/>
      <c r="N40" s="230" t="n">
        <v>183</v>
      </c>
      <c r="O40" s="231" t="n">
        <v>199</v>
      </c>
      <c r="P40" s="231" t="n">
        <v>165</v>
      </c>
      <c r="Q40" s="193"/>
      <c r="R40" s="160"/>
      <c r="S40" s="160"/>
      <c r="T40" s="230"/>
      <c r="U40" s="231"/>
      <c r="V40" s="231"/>
      <c r="W40" s="230"/>
      <c r="X40" s="231"/>
      <c r="Y40" s="231"/>
      <c r="Z40" s="230" t="n">
        <v>223</v>
      </c>
      <c r="AA40" s="231" t="n">
        <v>192</v>
      </c>
      <c r="AB40" s="231" t="n">
        <v>196</v>
      </c>
      <c r="AC40" s="232"/>
      <c r="AD40" s="233"/>
      <c r="AE40" s="233"/>
      <c r="AF40" s="232"/>
      <c r="AG40" s="233"/>
      <c r="AH40" s="233"/>
      <c r="AI40" s="232"/>
      <c r="AJ40" s="233"/>
      <c r="AK40" s="233"/>
      <c r="AL40" s="232"/>
      <c r="AM40" s="233"/>
      <c r="AN40" s="233"/>
      <c r="AO40" s="232"/>
      <c r="AP40" s="233"/>
      <c r="AQ40" s="233"/>
      <c r="AR40" s="232"/>
      <c r="AS40" s="233"/>
      <c r="AT40" s="233"/>
      <c r="AU40" s="232"/>
      <c r="AV40" s="233"/>
      <c r="AW40" s="233"/>
      <c r="AX40" s="232"/>
      <c r="AY40" s="233"/>
      <c r="AZ40" s="233"/>
      <c r="BA40" s="303" t="n">
        <f aca="false">SUM(Rezultati!E40:AZ40)</f>
        <v>1709</v>
      </c>
      <c r="BB40" s="304" t="n">
        <f aca="false">COUNT(Rezultati!E40:AZ40)</f>
        <v>9</v>
      </c>
      <c r="BC40" s="300"/>
      <c r="BD40" s="314" t="n">
        <f aca="false">Rezultati!BA40/Rezultati!BB40</f>
        <v>189.888888888889</v>
      </c>
      <c r="BE40" s="157"/>
      <c r="BF40" s="134" t="str">
        <f aca="false">B40</f>
        <v>Artūrs Zavjalovs</v>
      </c>
      <c r="BG40" s="135"/>
      <c r="BH40" s="135"/>
      <c r="BI40" s="135"/>
      <c r="BJ40" s="135"/>
      <c r="BK40" s="135"/>
      <c r="BL40" s="135"/>
      <c r="BM40" s="135"/>
      <c r="BN40" s="135"/>
      <c r="BO40" s="158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</row>
    <row r="41" customFormat="false" ht="15.75" hidden="false" customHeight="true" outlineLevel="0" collapsed="false">
      <c r="A41" s="147" t="s">
        <v>47</v>
      </c>
      <c r="B41" s="219" t="s">
        <v>97</v>
      </c>
      <c r="C41" s="320" t="n">
        <v>0</v>
      </c>
      <c r="D41" s="320" t="n">
        <f aca="false">Rezultati!C41*Rezultati!BB41</f>
        <v>0</v>
      </c>
      <c r="E41" s="191"/>
      <c r="F41" s="192"/>
      <c r="G41" s="192"/>
      <c r="H41" s="179"/>
      <c r="I41" s="180"/>
      <c r="J41" s="180"/>
      <c r="K41" s="179"/>
      <c r="L41" s="180"/>
      <c r="M41" s="180"/>
      <c r="N41" s="179"/>
      <c r="O41" s="180"/>
      <c r="P41" s="180"/>
      <c r="Q41" s="193"/>
      <c r="R41" s="160"/>
      <c r="S41" s="160"/>
      <c r="T41" s="179"/>
      <c r="U41" s="180"/>
      <c r="V41" s="180"/>
      <c r="W41" s="179"/>
      <c r="X41" s="180"/>
      <c r="Y41" s="180"/>
      <c r="Z41" s="179" t="n">
        <v>161</v>
      </c>
      <c r="AA41" s="180" t="n">
        <v>186</v>
      </c>
      <c r="AB41" s="180" t="n">
        <v>246</v>
      </c>
      <c r="AC41" s="212"/>
      <c r="AD41" s="208"/>
      <c r="AE41" s="208"/>
      <c r="AF41" s="212"/>
      <c r="AG41" s="208"/>
      <c r="AH41" s="208"/>
      <c r="AI41" s="212"/>
      <c r="AJ41" s="208"/>
      <c r="AK41" s="208"/>
      <c r="AL41" s="212"/>
      <c r="AM41" s="208"/>
      <c r="AN41" s="208"/>
      <c r="AO41" s="212"/>
      <c r="AP41" s="208"/>
      <c r="AQ41" s="208"/>
      <c r="AR41" s="212"/>
      <c r="AS41" s="208"/>
      <c r="AT41" s="208"/>
      <c r="AU41" s="212"/>
      <c r="AV41" s="208"/>
      <c r="AW41" s="208"/>
      <c r="AX41" s="212"/>
      <c r="AY41" s="208"/>
      <c r="AZ41" s="208"/>
      <c r="BA41" s="303" t="n">
        <f aca="false">SUM(Rezultati!E41:AZ41)</f>
        <v>593</v>
      </c>
      <c r="BB41" s="304" t="n">
        <f aca="false">COUNT(Rezultati!E41:AZ41)</f>
        <v>3</v>
      </c>
      <c r="BC41" s="300"/>
      <c r="BD41" s="314" t="n">
        <f aca="false">Rezultati!BA41/Rezultati!BB41</f>
        <v>197.666666666667</v>
      </c>
      <c r="BE41" s="157"/>
      <c r="BF41" s="134" t="str">
        <f aca="false">B41</f>
        <v>Sergejs Kiseļovs</v>
      </c>
      <c r="BG41" s="135"/>
      <c r="BH41" s="135"/>
      <c r="BI41" s="135"/>
      <c r="BJ41" s="135"/>
      <c r="BK41" s="135"/>
      <c r="BL41" s="135"/>
      <c r="BM41" s="135"/>
      <c r="BN41" s="135"/>
      <c r="BO41" s="158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</row>
    <row r="42" customFormat="false" ht="15.75" hidden="false" customHeight="true" outlineLevel="0" collapsed="false">
      <c r="A42" s="147" t="s">
        <v>47</v>
      </c>
      <c r="B42" s="173" t="s">
        <v>98</v>
      </c>
      <c r="C42" s="308" t="n">
        <v>0</v>
      </c>
      <c r="D42" s="299" t="n">
        <f aca="false">Rezultati!C42*Rezultati!BB42</f>
        <v>0</v>
      </c>
      <c r="E42" s="191" t="n">
        <v>172</v>
      </c>
      <c r="F42" s="192" t="n">
        <v>236</v>
      </c>
      <c r="G42" s="192" t="n">
        <v>203</v>
      </c>
      <c r="H42" s="179" t="n">
        <v>168</v>
      </c>
      <c r="I42" s="180" t="n">
        <v>215</v>
      </c>
      <c r="J42" s="180" t="n">
        <v>170</v>
      </c>
      <c r="K42" s="179" t="n">
        <v>196</v>
      </c>
      <c r="L42" s="180" t="n">
        <v>257</v>
      </c>
      <c r="M42" s="180" t="n">
        <v>152</v>
      </c>
      <c r="N42" s="179" t="n">
        <v>152</v>
      </c>
      <c r="O42" s="180" t="n">
        <v>133</v>
      </c>
      <c r="P42" s="180" t="n">
        <v>166</v>
      </c>
      <c r="Q42" s="193"/>
      <c r="R42" s="160"/>
      <c r="S42" s="160"/>
      <c r="T42" s="179" t="n">
        <v>160</v>
      </c>
      <c r="U42" s="180" t="n">
        <v>193</v>
      </c>
      <c r="V42" s="180" t="n">
        <v>195</v>
      </c>
      <c r="W42" s="179" t="n">
        <v>225</v>
      </c>
      <c r="X42" s="180" t="n">
        <v>184</v>
      </c>
      <c r="Y42" s="180" t="n">
        <v>191</v>
      </c>
      <c r="Z42" s="179" t="n">
        <v>149</v>
      </c>
      <c r="AA42" s="180" t="n">
        <v>134</v>
      </c>
      <c r="AB42" s="180" t="n">
        <v>121</v>
      </c>
      <c r="AC42" s="212"/>
      <c r="AD42" s="208"/>
      <c r="AE42" s="208"/>
      <c r="AF42" s="212"/>
      <c r="AG42" s="208"/>
      <c r="AH42" s="208"/>
      <c r="AI42" s="212"/>
      <c r="AJ42" s="208"/>
      <c r="AK42" s="208"/>
      <c r="AL42" s="212"/>
      <c r="AM42" s="208"/>
      <c r="AN42" s="208"/>
      <c r="AO42" s="212"/>
      <c r="AP42" s="208"/>
      <c r="AQ42" s="208"/>
      <c r="AR42" s="212"/>
      <c r="AS42" s="208"/>
      <c r="AT42" s="208"/>
      <c r="AU42" s="212"/>
      <c r="AV42" s="208"/>
      <c r="AW42" s="208"/>
      <c r="AX42" s="212"/>
      <c r="AY42" s="208"/>
      <c r="AZ42" s="208"/>
      <c r="BA42" s="303" t="n">
        <f aca="false">SUM(Rezultati!E42:AZ42)</f>
        <v>3772</v>
      </c>
      <c r="BB42" s="304" t="n">
        <f aca="false">COUNT(Rezultati!E42:AZ42)</f>
        <v>21</v>
      </c>
      <c r="BC42" s="300"/>
      <c r="BD42" s="314" t="n">
        <f aca="false">Rezultati!BA42/Rezultati!BB42</f>
        <v>179.619047619048</v>
      </c>
      <c r="BE42" s="157"/>
      <c r="BF42" s="134" t="str">
        <f aca="false">B42</f>
        <v>Dmitrijs Dumcevs</v>
      </c>
      <c r="BG42" s="135"/>
      <c r="BH42" s="135"/>
      <c r="BI42" s="135"/>
      <c r="BJ42" s="135"/>
      <c r="BK42" s="135"/>
      <c r="BL42" s="135"/>
      <c r="BM42" s="135"/>
      <c r="BN42" s="135"/>
      <c r="BO42" s="158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</row>
    <row r="43" customFormat="false" ht="15.75" hidden="false" customHeight="true" outlineLevel="0" collapsed="false">
      <c r="A43" s="147" t="s">
        <v>47</v>
      </c>
      <c r="B43" s="234" t="s">
        <v>104</v>
      </c>
      <c r="C43" s="308" t="n">
        <v>0</v>
      </c>
      <c r="D43" s="299" t="n">
        <f aca="false">Rezultati!C43*Rezultati!BB43</f>
        <v>0</v>
      </c>
      <c r="E43" s="197" t="n">
        <v>157</v>
      </c>
      <c r="F43" s="198" t="n">
        <v>233</v>
      </c>
      <c r="G43" s="198" t="n">
        <v>230</v>
      </c>
      <c r="H43" s="179"/>
      <c r="I43" s="180"/>
      <c r="J43" s="180"/>
      <c r="K43" s="179"/>
      <c r="L43" s="180"/>
      <c r="M43" s="180"/>
      <c r="N43" s="179"/>
      <c r="O43" s="180"/>
      <c r="P43" s="180"/>
      <c r="Q43" s="193"/>
      <c r="R43" s="160"/>
      <c r="S43" s="160"/>
      <c r="T43" s="179"/>
      <c r="U43" s="180"/>
      <c r="V43" s="180"/>
      <c r="W43" s="179"/>
      <c r="X43" s="180"/>
      <c r="Y43" s="180"/>
      <c r="Z43" s="179"/>
      <c r="AA43" s="180"/>
      <c r="AB43" s="180"/>
      <c r="AC43" s="212"/>
      <c r="AD43" s="208"/>
      <c r="AE43" s="208"/>
      <c r="AF43" s="212"/>
      <c r="AG43" s="208"/>
      <c r="AH43" s="208"/>
      <c r="AI43" s="212"/>
      <c r="AJ43" s="208"/>
      <c r="AK43" s="208"/>
      <c r="AL43" s="212"/>
      <c r="AM43" s="208"/>
      <c r="AN43" s="208"/>
      <c r="AO43" s="212"/>
      <c r="AP43" s="208"/>
      <c r="AQ43" s="208"/>
      <c r="AR43" s="212"/>
      <c r="AS43" s="208"/>
      <c r="AT43" s="208"/>
      <c r="AU43" s="212"/>
      <c r="AV43" s="208"/>
      <c r="AW43" s="208"/>
      <c r="AX43" s="212"/>
      <c r="AY43" s="208"/>
      <c r="AZ43" s="208"/>
      <c r="BA43" s="303" t="n">
        <f aca="false">SUM(Rezultati!E43:AZ43)</f>
        <v>620</v>
      </c>
      <c r="BB43" s="304" t="n">
        <f aca="false">COUNT(Rezultati!E43:AZ43)</f>
        <v>3</v>
      </c>
      <c r="BC43" s="300"/>
      <c r="BD43" s="314" t="n">
        <f aca="false">Rezultati!BA43/Rezultati!BB43</f>
        <v>206.666666666667</v>
      </c>
      <c r="BE43" s="157"/>
      <c r="BF43" s="134" t="str">
        <f aca="false">B43</f>
        <v>Deivids Červinskis-Bušs</v>
      </c>
      <c r="BG43" s="135"/>
      <c r="BH43" s="135"/>
      <c r="BI43" s="135"/>
      <c r="BJ43" s="135"/>
      <c r="BK43" s="135"/>
      <c r="BL43" s="135"/>
      <c r="BM43" s="135"/>
      <c r="BN43" s="135"/>
      <c r="BO43" s="158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</row>
    <row r="44" customFormat="false" ht="15.75" hidden="false" customHeight="true" outlineLevel="0" collapsed="false">
      <c r="A44" s="147" t="s">
        <v>47</v>
      </c>
      <c r="B44" s="234" t="s">
        <v>100</v>
      </c>
      <c r="C44" s="308" t="n">
        <v>0</v>
      </c>
      <c r="D44" s="299" t="n">
        <f aca="false">Rezultati!C44*Rezultati!BB44</f>
        <v>0</v>
      </c>
      <c r="E44" s="197"/>
      <c r="F44" s="198"/>
      <c r="G44" s="198"/>
      <c r="H44" s="179"/>
      <c r="I44" s="180"/>
      <c r="J44" s="180"/>
      <c r="K44" s="179"/>
      <c r="L44" s="180"/>
      <c r="M44" s="180"/>
      <c r="N44" s="179" t="n">
        <v>182</v>
      </c>
      <c r="O44" s="180" t="n">
        <v>229</v>
      </c>
      <c r="P44" s="180" t="n">
        <v>190</v>
      </c>
      <c r="Q44" s="193"/>
      <c r="R44" s="160"/>
      <c r="S44" s="160"/>
      <c r="T44" s="179" t="n">
        <v>228</v>
      </c>
      <c r="U44" s="180" t="n">
        <v>170</v>
      </c>
      <c r="V44" s="180" t="n">
        <v>279</v>
      </c>
      <c r="W44" s="179" t="n">
        <v>233</v>
      </c>
      <c r="X44" s="180" t="n">
        <v>209</v>
      </c>
      <c r="Y44" s="180" t="n">
        <v>245</v>
      </c>
      <c r="Z44" s="179"/>
      <c r="AA44" s="180"/>
      <c r="AB44" s="180"/>
      <c r="AC44" s="212"/>
      <c r="AD44" s="208"/>
      <c r="AE44" s="208"/>
      <c r="AF44" s="212"/>
      <c r="AG44" s="208"/>
      <c r="AH44" s="208"/>
      <c r="AI44" s="212"/>
      <c r="AJ44" s="208"/>
      <c r="AK44" s="208"/>
      <c r="AL44" s="212"/>
      <c r="AM44" s="208"/>
      <c r="AN44" s="208"/>
      <c r="AO44" s="212"/>
      <c r="AP44" s="208"/>
      <c r="AQ44" s="208"/>
      <c r="AR44" s="212"/>
      <c r="AS44" s="208"/>
      <c r="AT44" s="208"/>
      <c r="AU44" s="212"/>
      <c r="AV44" s="208"/>
      <c r="AW44" s="208"/>
      <c r="AX44" s="212"/>
      <c r="AY44" s="208"/>
      <c r="AZ44" s="208"/>
      <c r="BA44" s="303" t="n">
        <f aca="false">SUM(Rezultati!E44:AZ44)</f>
        <v>1965</v>
      </c>
      <c r="BB44" s="304" t="n">
        <f aca="false">COUNT(Rezultati!E44:AZ44)</f>
        <v>9</v>
      </c>
      <c r="BC44" s="300"/>
      <c r="BD44" s="314" t="n">
        <f aca="false">Rezultati!BA44/Rezultati!BB44</f>
        <v>218.333333333333</v>
      </c>
      <c r="BE44" s="157"/>
      <c r="BF44" s="134" t="str">
        <f aca="false">B44</f>
        <v>Aleksejs Jeļisejevs</v>
      </c>
      <c r="BG44" s="135"/>
      <c r="BH44" s="135"/>
      <c r="BI44" s="135"/>
      <c r="BJ44" s="135"/>
      <c r="BK44" s="135"/>
      <c r="BL44" s="135"/>
      <c r="BM44" s="135"/>
      <c r="BN44" s="135"/>
      <c r="BO44" s="158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</row>
    <row r="45" customFormat="false" ht="15.75" hidden="false" customHeight="true" outlineLevel="0" collapsed="false">
      <c r="A45" s="202" t="s">
        <v>47</v>
      </c>
      <c r="B45" s="234" t="s">
        <v>101</v>
      </c>
      <c r="C45" s="308" t="n">
        <v>0</v>
      </c>
      <c r="D45" s="316" t="n">
        <v>0</v>
      </c>
      <c r="E45" s="204"/>
      <c r="F45" s="180"/>
      <c r="G45" s="180"/>
      <c r="H45" s="179" t="n">
        <v>223</v>
      </c>
      <c r="I45" s="180" t="n">
        <v>231</v>
      </c>
      <c r="J45" s="180" t="n">
        <v>175</v>
      </c>
      <c r="K45" s="179" t="n">
        <v>242</v>
      </c>
      <c r="L45" s="180" t="n">
        <v>230</v>
      </c>
      <c r="M45" s="180" t="n">
        <v>202</v>
      </c>
      <c r="N45" s="179"/>
      <c r="O45" s="180"/>
      <c r="P45" s="180"/>
      <c r="Q45" s="193"/>
      <c r="R45" s="160"/>
      <c r="S45" s="160"/>
      <c r="T45" s="179"/>
      <c r="U45" s="180"/>
      <c r="V45" s="180"/>
      <c r="W45" s="179" t="n">
        <v>195</v>
      </c>
      <c r="X45" s="180" t="n">
        <v>235</v>
      </c>
      <c r="Y45" s="180" t="n">
        <v>173</v>
      </c>
      <c r="Z45" s="179"/>
      <c r="AA45" s="180"/>
      <c r="AB45" s="180"/>
      <c r="AC45" s="212"/>
      <c r="AD45" s="208"/>
      <c r="AE45" s="208"/>
      <c r="AF45" s="212"/>
      <c r="AG45" s="208"/>
      <c r="AH45" s="208"/>
      <c r="AI45" s="212"/>
      <c r="AJ45" s="208"/>
      <c r="AK45" s="208"/>
      <c r="AL45" s="212"/>
      <c r="AM45" s="208"/>
      <c r="AN45" s="208"/>
      <c r="AO45" s="212"/>
      <c r="AP45" s="208"/>
      <c r="AQ45" s="208"/>
      <c r="AR45" s="212"/>
      <c r="AS45" s="208"/>
      <c r="AT45" s="208"/>
      <c r="AU45" s="212"/>
      <c r="AV45" s="208"/>
      <c r="AW45" s="208"/>
      <c r="AX45" s="212"/>
      <c r="AY45" s="208"/>
      <c r="AZ45" s="208"/>
      <c r="BA45" s="303" t="n">
        <f aca="false">SUM(Rezultati!E45:AZ45)</f>
        <v>1906</v>
      </c>
      <c r="BB45" s="304" t="n">
        <f aca="false">COUNT(Rezultati!E45:AZ45)</f>
        <v>9</v>
      </c>
      <c r="BC45" s="300"/>
      <c r="BD45" s="314" t="n">
        <f aca="false">Rezultati!BA45/Rezultati!BB45</f>
        <v>211.777777777778</v>
      </c>
      <c r="BE45" s="157"/>
      <c r="BF45" s="134" t="str">
        <f aca="false">B45</f>
        <v>Tomass Tereščenko</v>
      </c>
      <c r="BG45" s="135"/>
      <c r="BH45" s="135"/>
      <c r="BI45" s="135"/>
      <c r="BJ45" s="135"/>
      <c r="BK45" s="135"/>
      <c r="BL45" s="135"/>
      <c r="BM45" s="135"/>
      <c r="BN45" s="135"/>
      <c r="BO45" s="158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</row>
    <row r="46" customFormat="false" ht="15.75" hidden="false" customHeight="true" outlineLevel="0" collapsed="false">
      <c r="A46" s="202" t="s">
        <v>47</v>
      </c>
      <c r="B46" s="234" t="s">
        <v>105</v>
      </c>
      <c r="C46" s="308" t="n">
        <v>0</v>
      </c>
      <c r="D46" s="316" t="n">
        <v>1</v>
      </c>
      <c r="E46" s="204"/>
      <c r="F46" s="180"/>
      <c r="G46" s="180"/>
      <c r="H46" s="179"/>
      <c r="I46" s="180"/>
      <c r="J46" s="180"/>
      <c r="K46" s="179"/>
      <c r="L46" s="180"/>
      <c r="M46" s="180"/>
      <c r="N46" s="179"/>
      <c r="O46" s="180"/>
      <c r="P46" s="180"/>
      <c r="Q46" s="193"/>
      <c r="R46" s="160"/>
      <c r="S46" s="160"/>
      <c r="T46" s="179" t="n">
        <v>170</v>
      </c>
      <c r="U46" s="180" t="n">
        <v>183</v>
      </c>
      <c r="V46" s="180" t="n">
        <v>168</v>
      </c>
      <c r="W46" s="179"/>
      <c r="X46" s="180"/>
      <c r="Y46" s="180"/>
      <c r="Z46" s="179"/>
      <c r="AA46" s="180"/>
      <c r="AB46" s="180"/>
      <c r="AC46" s="212"/>
      <c r="AD46" s="208"/>
      <c r="AE46" s="208"/>
      <c r="AF46" s="212"/>
      <c r="AG46" s="208"/>
      <c r="AH46" s="208"/>
      <c r="AI46" s="212"/>
      <c r="AJ46" s="208"/>
      <c r="AK46" s="208"/>
      <c r="AL46" s="212"/>
      <c r="AM46" s="208"/>
      <c r="AN46" s="208"/>
      <c r="AO46" s="212"/>
      <c r="AP46" s="208"/>
      <c r="AQ46" s="208"/>
      <c r="AR46" s="212"/>
      <c r="AS46" s="208"/>
      <c r="AT46" s="208"/>
      <c r="AU46" s="212"/>
      <c r="AV46" s="208"/>
      <c r="AW46" s="208"/>
      <c r="AX46" s="212"/>
      <c r="AY46" s="208"/>
      <c r="AZ46" s="208"/>
      <c r="BA46" s="303" t="n">
        <f aca="false">SUM(Rezultati!E46:AZ46)</f>
        <v>521</v>
      </c>
      <c r="BB46" s="304" t="n">
        <f aca="false">COUNT(Rezultati!E46:AZ46)</f>
        <v>3</v>
      </c>
      <c r="BC46" s="300"/>
      <c r="BD46" s="314" t="n">
        <f aca="false">Rezultati!BA46/Rezultati!BB46</f>
        <v>173.666666666667</v>
      </c>
      <c r="BE46" s="157"/>
      <c r="BF46" s="134" t="str">
        <f aca="false">B46</f>
        <v>Aleksandrs Ručevics</v>
      </c>
      <c r="BG46" s="135"/>
      <c r="BH46" s="135"/>
      <c r="BI46" s="135"/>
      <c r="BJ46" s="135"/>
      <c r="BK46" s="135"/>
      <c r="BL46" s="135"/>
      <c r="BM46" s="135"/>
      <c r="BN46" s="135"/>
      <c r="BO46" s="158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</row>
    <row r="47" customFormat="false" ht="15.75" hidden="false" customHeight="true" outlineLevel="0" collapsed="false">
      <c r="A47" s="202" t="s">
        <v>47</v>
      </c>
      <c r="B47" s="235" t="s">
        <v>91</v>
      </c>
      <c r="C47" s="309" t="n">
        <v>0</v>
      </c>
      <c r="D47" s="310" t="n">
        <f aca="false">Rezultati!C47*Rezultati!BB47</f>
        <v>0</v>
      </c>
      <c r="E47" s="204"/>
      <c r="F47" s="180"/>
      <c r="G47" s="180"/>
      <c r="H47" s="179"/>
      <c r="I47" s="180"/>
      <c r="J47" s="180"/>
      <c r="K47" s="179" t="n">
        <v>203</v>
      </c>
      <c r="L47" s="180" t="n">
        <v>194</v>
      </c>
      <c r="M47" s="180" t="n">
        <v>221</v>
      </c>
      <c r="N47" s="205"/>
      <c r="O47" s="180"/>
      <c r="P47" s="180"/>
      <c r="Q47" s="193"/>
      <c r="R47" s="160"/>
      <c r="S47" s="160"/>
      <c r="T47" s="205"/>
      <c r="U47" s="180"/>
      <c r="V47" s="180"/>
      <c r="W47" s="205"/>
      <c r="X47" s="180"/>
      <c r="Y47" s="180"/>
      <c r="Z47" s="205"/>
      <c r="AA47" s="180"/>
      <c r="AB47" s="180"/>
      <c r="AC47" s="207"/>
      <c r="AD47" s="208"/>
      <c r="AE47" s="208"/>
      <c r="AF47" s="207"/>
      <c r="AG47" s="208"/>
      <c r="AH47" s="208"/>
      <c r="AI47" s="207"/>
      <c r="AJ47" s="208"/>
      <c r="AK47" s="208"/>
      <c r="AL47" s="207"/>
      <c r="AM47" s="208"/>
      <c r="AN47" s="208"/>
      <c r="AO47" s="207"/>
      <c r="AP47" s="208"/>
      <c r="AQ47" s="208"/>
      <c r="AR47" s="207"/>
      <c r="AS47" s="208"/>
      <c r="AT47" s="208"/>
      <c r="AU47" s="207"/>
      <c r="AV47" s="208"/>
      <c r="AW47" s="208"/>
      <c r="AX47" s="207"/>
      <c r="AY47" s="208"/>
      <c r="AZ47" s="208"/>
      <c r="BA47" s="311" t="n">
        <f aca="false">SUM(Rezultati!E47:AZ47)</f>
        <v>618</v>
      </c>
      <c r="BB47" s="312" t="n">
        <f aca="false">COUNT(Rezultati!E47:AZ47)</f>
        <v>3</v>
      </c>
      <c r="BC47" s="300"/>
      <c r="BD47" s="314" t="n">
        <f aca="false">Rezultati!BA47/Rezultati!BB47</f>
        <v>206</v>
      </c>
      <c r="BE47" s="157"/>
      <c r="BF47" s="134" t="str">
        <f aca="false">B47</f>
        <v>aklais rezultāts</v>
      </c>
      <c r="BG47" s="135"/>
      <c r="BH47" s="135"/>
      <c r="BI47" s="135"/>
      <c r="BJ47" s="135"/>
      <c r="BK47" s="135"/>
      <c r="BL47" s="135"/>
      <c r="BM47" s="135"/>
      <c r="BN47" s="135"/>
      <c r="BO47" s="158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</row>
    <row r="48" customFormat="false" ht="15.75" hidden="false" customHeight="true" outlineLevel="0" collapsed="false">
      <c r="A48" s="183" t="str">
        <f aca="false">Punkti!A20</f>
        <v>RR Dziednieks</v>
      </c>
      <c r="B48" s="148" t="s">
        <v>106</v>
      </c>
      <c r="C48" s="302" t="n">
        <v>0</v>
      </c>
      <c r="D48" s="315" t="n">
        <f aca="false">Rezultati!C48*Rezultati!BB48</f>
        <v>0</v>
      </c>
      <c r="E48" s="184" t="n">
        <v>148</v>
      </c>
      <c r="F48" s="185" t="n">
        <v>169</v>
      </c>
      <c r="G48" s="185" t="n">
        <v>182</v>
      </c>
      <c r="H48" s="187"/>
      <c r="I48" s="185"/>
      <c r="J48" s="185"/>
      <c r="K48" s="187"/>
      <c r="L48" s="185"/>
      <c r="M48" s="185"/>
      <c r="N48" s="187"/>
      <c r="O48" s="185"/>
      <c r="P48" s="185"/>
      <c r="Q48" s="187"/>
      <c r="R48" s="185"/>
      <c r="S48" s="185"/>
      <c r="T48" s="186"/>
      <c r="U48" s="149"/>
      <c r="V48" s="149"/>
      <c r="W48" s="187"/>
      <c r="X48" s="185"/>
      <c r="Y48" s="185"/>
      <c r="Z48" s="187"/>
      <c r="AA48" s="185"/>
      <c r="AB48" s="185"/>
      <c r="AC48" s="236"/>
      <c r="AD48" s="237"/>
      <c r="AE48" s="237"/>
      <c r="AF48" s="236"/>
      <c r="AG48" s="237"/>
      <c r="AH48" s="237"/>
      <c r="AI48" s="236"/>
      <c r="AJ48" s="237"/>
      <c r="AK48" s="237"/>
      <c r="AL48" s="236"/>
      <c r="AM48" s="237"/>
      <c r="AN48" s="237"/>
      <c r="AO48" s="236"/>
      <c r="AP48" s="237"/>
      <c r="AQ48" s="237"/>
      <c r="AR48" s="236"/>
      <c r="AS48" s="237"/>
      <c r="AT48" s="237"/>
      <c r="AU48" s="236"/>
      <c r="AV48" s="237"/>
      <c r="AW48" s="237"/>
      <c r="AX48" s="236"/>
      <c r="AY48" s="237"/>
      <c r="AZ48" s="237"/>
      <c r="BA48" s="155" t="n">
        <f aca="false">SUM(Rezultati!E48:AZ48)</f>
        <v>499</v>
      </c>
      <c r="BB48" s="156" t="n">
        <f aca="false">COUNT(Rezultati!E48:AZ48)</f>
        <v>3</v>
      </c>
      <c r="BC48" s="300" t="n">
        <f aca="false">SUM((Rezultati!BA48+Rezultati!BA49+Rezultati!BA50+Rezultati!BA51+Rezultati!BA52+Rezultati!BA53+Rezultati!BA54)/(Rezultati!BB48+Rezultati!BB49+Rezultati!BB50+Rezultati!BB51+Rezultati!BB52+Rezultati!BB53+Rezultati!BB54))</f>
        <v>211.444444444444</v>
      </c>
      <c r="BD48" s="314" t="n">
        <f aca="false">Rezultati!BA48/Rezultati!BB48</f>
        <v>166.333333333333</v>
      </c>
      <c r="BE48" s="157" t="str">
        <f aca="false">T2</f>
        <v>RR Dziednieks</v>
      </c>
      <c r="BF48" s="134" t="str">
        <f aca="false">B48</f>
        <v>Tomass Dārziņš</v>
      </c>
      <c r="BG48" s="135"/>
      <c r="BH48" s="135"/>
      <c r="BI48" s="135"/>
      <c r="BJ48" s="135"/>
      <c r="BK48" s="135"/>
      <c r="BL48" s="135"/>
      <c r="BM48" s="135"/>
      <c r="BN48" s="135"/>
      <c r="BO48" s="158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</row>
    <row r="49" customFormat="false" ht="15.75" hidden="false" customHeight="true" outlineLevel="0" collapsed="false">
      <c r="A49" s="147" t="s">
        <v>48</v>
      </c>
      <c r="B49" s="159" t="s">
        <v>107</v>
      </c>
      <c r="C49" s="302" t="n">
        <v>0</v>
      </c>
      <c r="D49" s="299" t="n">
        <f aca="false">Rezultati!C49*Rezultati!BB49</f>
        <v>0</v>
      </c>
      <c r="E49" s="191" t="n">
        <v>235</v>
      </c>
      <c r="F49" s="192" t="n">
        <v>185</v>
      </c>
      <c r="G49" s="192" t="n">
        <v>196</v>
      </c>
      <c r="H49" s="194" t="n">
        <v>161</v>
      </c>
      <c r="I49" s="192" t="n">
        <v>202</v>
      </c>
      <c r="J49" s="192" t="n">
        <v>189</v>
      </c>
      <c r="K49" s="194" t="n">
        <v>249</v>
      </c>
      <c r="L49" s="192" t="n">
        <v>168</v>
      </c>
      <c r="M49" s="192" t="n">
        <v>173</v>
      </c>
      <c r="N49" s="194" t="n">
        <v>203</v>
      </c>
      <c r="O49" s="192" t="n">
        <v>195</v>
      </c>
      <c r="P49" s="192" t="n">
        <v>205</v>
      </c>
      <c r="Q49" s="194" t="n">
        <v>213</v>
      </c>
      <c r="R49" s="192" t="n">
        <v>202</v>
      </c>
      <c r="S49" s="192" t="n">
        <v>235</v>
      </c>
      <c r="T49" s="193"/>
      <c r="U49" s="160"/>
      <c r="V49" s="160"/>
      <c r="W49" s="194" t="n">
        <v>213</v>
      </c>
      <c r="X49" s="192" t="n">
        <v>257</v>
      </c>
      <c r="Y49" s="192" t="n">
        <v>236</v>
      </c>
      <c r="Z49" s="194" t="n">
        <v>181</v>
      </c>
      <c r="AA49" s="192" t="n">
        <v>219</v>
      </c>
      <c r="AB49" s="192" t="n">
        <v>183</v>
      </c>
      <c r="AC49" s="238"/>
      <c r="AD49" s="239"/>
      <c r="AE49" s="239"/>
      <c r="AF49" s="238"/>
      <c r="AG49" s="239"/>
      <c r="AH49" s="239"/>
      <c r="AI49" s="238"/>
      <c r="AJ49" s="239"/>
      <c r="AK49" s="239"/>
      <c r="AL49" s="238"/>
      <c r="AM49" s="239"/>
      <c r="AN49" s="239"/>
      <c r="AO49" s="238"/>
      <c r="AP49" s="239"/>
      <c r="AQ49" s="239"/>
      <c r="AR49" s="238"/>
      <c r="AS49" s="239"/>
      <c r="AT49" s="239"/>
      <c r="AU49" s="238"/>
      <c r="AV49" s="239"/>
      <c r="AW49" s="239"/>
      <c r="AX49" s="238"/>
      <c r="AY49" s="239"/>
      <c r="AZ49" s="239"/>
      <c r="BA49" s="303" t="n">
        <f aca="false">SUM(Rezultati!E49:AZ49)</f>
        <v>4300</v>
      </c>
      <c r="BB49" s="304" t="n">
        <f aca="false">COUNT(Rezultati!E49:AZ49)</f>
        <v>21</v>
      </c>
      <c r="BC49" s="300"/>
      <c r="BD49" s="314" t="n">
        <f aca="false">Rezultati!BA49/Rezultati!BB49</f>
        <v>204.761904761905</v>
      </c>
      <c r="BE49" s="157"/>
      <c r="BF49" s="134" t="str">
        <f aca="false">B49</f>
        <v>Andis Dārziņš</v>
      </c>
      <c r="BG49" s="135"/>
      <c r="BH49" s="135"/>
      <c r="BI49" s="135"/>
      <c r="BJ49" s="135"/>
      <c r="BK49" s="135"/>
      <c r="BL49" s="135"/>
      <c r="BM49" s="135"/>
      <c r="BN49" s="135"/>
      <c r="BO49" s="158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</row>
    <row r="50" customFormat="false" ht="15.75" hidden="false" customHeight="true" outlineLevel="0" collapsed="false">
      <c r="A50" s="147" t="s">
        <v>48</v>
      </c>
      <c r="B50" s="166" t="s">
        <v>108</v>
      </c>
      <c r="C50" s="302" t="n">
        <v>0</v>
      </c>
      <c r="D50" s="299" t="n">
        <f aca="false">Rezultati!C50*Rezultati!BB50</f>
        <v>0</v>
      </c>
      <c r="E50" s="191" t="n">
        <v>253</v>
      </c>
      <c r="F50" s="192" t="n">
        <v>257</v>
      </c>
      <c r="G50" s="192" t="n">
        <v>279</v>
      </c>
      <c r="H50" s="194" t="n">
        <v>258</v>
      </c>
      <c r="I50" s="192" t="n">
        <v>234</v>
      </c>
      <c r="J50" s="192" t="n">
        <v>207</v>
      </c>
      <c r="K50" s="194" t="n">
        <v>234</v>
      </c>
      <c r="L50" s="192" t="n">
        <v>247</v>
      </c>
      <c r="M50" s="192" t="n">
        <v>276</v>
      </c>
      <c r="N50" s="194" t="n">
        <v>193</v>
      </c>
      <c r="O50" s="192" t="n">
        <v>229</v>
      </c>
      <c r="P50" s="192" t="n">
        <v>191</v>
      </c>
      <c r="Q50" s="194" t="n">
        <v>268</v>
      </c>
      <c r="R50" s="192" t="n">
        <v>250</v>
      </c>
      <c r="S50" s="192" t="n">
        <v>235</v>
      </c>
      <c r="T50" s="193"/>
      <c r="U50" s="160"/>
      <c r="V50" s="160"/>
      <c r="W50" s="199" t="n">
        <v>248</v>
      </c>
      <c r="X50" s="198" t="n">
        <v>197</v>
      </c>
      <c r="Y50" s="198" t="n">
        <v>184</v>
      </c>
      <c r="Z50" s="199" t="n">
        <v>212</v>
      </c>
      <c r="AA50" s="198" t="n">
        <v>227</v>
      </c>
      <c r="AB50" s="198" t="n">
        <v>204</v>
      </c>
      <c r="AC50" s="240"/>
      <c r="AD50" s="241"/>
      <c r="AE50" s="241"/>
      <c r="AF50" s="240"/>
      <c r="AG50" s="241"/>
      <c r="AH50" s="241"/>
      <c r="AI50" s="240"/>
      <c r="AJ50" s="241"/>
      <c r="AK50" s="241"/>
      <c r="AL50" s="240"/>
      <c r="AM50" s="241"/>
      <c r="AN50" s="241"/>
      <c r="AO50" s="240"/>
      <c r="AP50" s="241"/>
      <c r="AQ50" s="241"/>
      <c r="AR50" s="240"/>
      <c r="AS50" s="241"/>
      <c r="AT50" s="241"/>
      <c r="AU50" s="240"/>
      <c r="AV50" s="241"/>
      <c r="AW50" s="241"/>
      <c r="AX50" s="240"/>
      <c r="AY50" s="241"/>
      <c r="AZ50" s="241"/>
      <c r="BA50" s="303" t="n">
        <f aca="false">SUM(Rezultati!E50:AZ50)</f>
        <v>4883</v>
      </c>
      <c r="BB50" s="304" t="n">
        <f aca="false">COUNT(Rezultati!E50:AZ50)</f>
        <v>21</v>
      </c>
      <c r="BC50" s="300"/>
      <c r="BD50" s="314" t="n">
        <f aca="false">Rezultati!BA50/Rezultati!BB50</f>
        <v>232.52380952381</v>
      </c>
      <c r="BE50" s="157"/>
      <c r="BF50" s="134" t="str">
        <f aca="false">B50</f>
        <v>Jānis Zemītis</v>
      </c>
      <c r="BG50" s="135"/>
      <c r="BH50" s="135"/>
      <c r="BI50" s="135"/>
      <c r="BJ50" s="135"/>
      <c r="BK50" s="135"/>
      <c r="BL50" s="135"/>
      <c r="BM50" s="135"/>
      <c r="BN50" s="135"/>
      <c r="BO50" s="158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</row>
    <row r="51" customFormat="false" ht="15.75" hidden="false" customHeight="true" outlineLevel="0" collapsed="false">
      <c r="A51" s="147" t="s">
        <v>48</v>
      </c>
      <c r="B51" s="166" t="s">
        <v>109</v>
      </c>
      <c r="C51" s="307" t="n">
        <v>0</v>
      </c>
      <c r="D51" s="299" t="n">
        <f aca="false">Rezultati!C51*Rezultati!BB51</f>
        <v>0</v>
      </c>
      <c r="E51" s="191"/>
      <c r="F51" s="192"/>
      <c r="G51" s="192"/>
      <c r="H51" s="199"/>
      <c r="I51" s="198"/>
      <c r="J51" s="198"/>
      <c r="K51" s="199" t="n">
        <v>213</v>
      </c>
      <c r="L51" s="198" t="n">
        <v>156</v>
      </c>
      <c r="M51" s="198" t="n">
        <v>200</v>
      </c>
      <c r="N51" s="199"/>
      <c r="O51" s="198"/>
      <c r="P51" s="198"/>
      <c r="Q51" s="199" t="n">
        <v>217</v>
      </c>
      <c r="R51" s="198" t="n">
        <v>209</v>
      </c>
      <c r="S51" s="198" t="n">
        <v>201</v>
      </c>
      <c r="T51" s="193"/>
      <c r="U51" s="160"/>
      <c r="V51" s="160"/>
      <c r="W51" s="199" t="n">
        <v>278</v>
      </c>
      <c r="X51" s="198" t="n">
        <v>161</v>
      </c>
      <c r="Y51" s="198" t="n">
        <v>231</v>
      </c>
      <c r="Z51" s="199" t="n">
        <v>198</v>
      </c>
      <c r="AA51" s="198" t="n">
        <v>269</v>
      </c>
      <c r="AB51" s="198" t="n">
        <v>193</v>
      </c>
      <c r="AC51" s="240"/>
      <c r="AD51" s="241"/>
      <c r="AE51" s="241"/>
      <c r="AF51" s="240"/>
      <c r="AG51" s="241"/>
      <c r="AH51" s="241"/>
      <c r="AI51" s="240"/>
      <c r="AJ51" s="241"/>
      <c r="AK51" s="241"/>
      <c r="AL51" s="240"/>
      <c r="AM51" s="241"/>
      <c r="AN51" s="241"/>
      <c r="AO51" s="240"/>
      <c r="AP51" s="241"/>
      <c r="AQ51" s="241"/>
      <c r="AR51" s="240"/>
      <c r="AS51" s="241"/>
      <c r="AT51" s="241"/>
      <c r="AU51" s="240"/>
      <c r="AV51" s="241"/>
      <c r="AW51" s="241"/>
      <c r="AX51" s="240"/>
      <c r="AY51" s="241"/>
      <c r="AZ51" s="241"/>
      <c r="BA51" s="303" t="n">
        <f aca="false">SUM(Rezultati!E51:AZ51)</f>
        <v>2526</v>
      </c>
      <c r="BB51" s="304" t="n">
        <f aca="false">COUNT(Rezultati!E51:AZ51)</f>
        <v>12</v>
      </c>
      <c r="BC51" s="300"/>
      <c r="BD51" s="314" t="n">
        <f aca="false">Rezultati!BA51/Rezultati!BB51</f>
        <v>210.5</v>
      </c>
      <c r="BE51" s="157"/>
      <c r="BF51" s="134" t="str">
        <f aca="false">B51</f>
        <v>Raimonds Zemītis</v>
      </c>
      <c r="BG51" s="135"/>
      <c r="BH51" s="135"/>
      <c r="BI51" s="135"/>
      <c r="BJ51" s="135"/>
      <c r="BK51" s="135"/>
      <c r="BL51" s="135"/>
      <c r="BM51" s="135"/>
      <c r="BN51" s="135"/>
      <c r="BO51" s="158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</row>
    <row r="52" customFormat="false" ht="15.75" hidden="false" customHeight="true" outlineLevel="0" collapsed="false">
      <c r="A52" s="147" t="s">
        <v>48</v>
      </c>
      <c r="B52" s="166" t="s">
        <v>110</v>
      </c>
      <c r="C52" s="307" t="n">
        <v>0</v>
      </c>
      <c r="D52" s="299" t="n">
        <f aca="false">Rezultati!C52*Rezultati!BB52</f>
        <v>0</v>
      </c>
      <c r="E52" s="197"/>
      <c r="F52" s="198"/>
      <c r="G52" s="198"/>
      <c r="H52" s="199"/>
      <c r="I52" s="198"/>
      <c r="J52" s="198"/>
      <c r="K52" s="199"/>
      <c r="L52" s="198"/>
      <c r="M52" s="198"/>
      <c r="N52" s="199"/>
      <c r="O52" s="198"/>
      <c r="P52" s="198"/>
      <c r="Q52" s="199"/>
      <c r="R52" s="198"/>
      <c r="S52" s="198"/>
      <c r="T52" s="193"/>
      <c r="U52" s="160"/>
      <c r="V52" s="160"/>
      <c r="W52" s="199"/>
      <c r="X52" s="198"/>
      <c r="Y52" s="198"/>
      <c r="Z52" s="199"/>
      <c r="AA52" s="198"/>
      <c r="AB52" s="198"/>
      <c r="AC52" s="240"/>
      <c r="AD52" s="241"/>
      <c r="AE52" s="241"/>
      <c r="AF52" s="240"/>
      <c r="AG52" s="241"/>
      <c r="AH52" s="241"/>
      <c r="AI52" s="240"/>
      <c r="AJ52" s="241"/>
      <c r="AK52" s="241"/>
      <c r="AL52" s="240"/>
      <c r="AM52" s="241"/>
      <c r="AN52" s="241"/>
      <c r="AO52" s="240"/>
      <c r="AP52" s="241"/>
      <c r="AQ52" s="241"/>
      <c r="AR52" s="240"/>
      <c r="AS52" s="241"/>
      <c r="AT52" s="241"/>
      <c r="AU52" s="240"/>
      <c r="AV52" s="241"/>
      <c r="AW52" s="241"/>
      <c r="AX52" s="240"/>
      <c r="AY52" s="241"/>
      <c r="AZ52" s="241"/>
      <c r="BA52" s="303" t="n">
        <f aca="false">SUM(Rezultati!E52:AZ52)</f>
        <v>0</v>
      </c>
      <c r="BB52" s="304" t="n">
        <f aca="false">COUNT(Rezultati!E52:AZ52)</f>
        <v>0</v>
      </c>
      <c r="BC52" s="300"/>
      <c r="BD52" s="314" t="e">
        <f aca="false">Rezultati!BA52/Rezultati!BB52</f>
        <v>#DIV/0!</v>
      </c>
      <c r="BE52" s="157"/>
      <c r="BF52" s="134" t="str">
        <f aca="false">B52</f>
        <v>Dmitrijs Maščenko</v>
      </c>
      <c r="BG52" s="135"/>
      <c r="BH52" s="135"/>
      <c r="BI52" s="135"/>
      <c r="BJ52" s="135"/>
      <c r="BK52" s="135"/>
      <c r="BL52" s="135"/>
      <c r="BM52" s="135"/>
      <c r="BN52" s="135"/>
      <c r="BO52" s="158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</row>
    <row r="53" customFormat="false" ht="15.75" hidden="false" customHeight="true" outlineLevel="0" collapsed="false">
      <c r="A53" s="147" t="s">
        <v>48</v>
      </c>
      <c r="B53" s="166" t="s">
        <v>111</v>
      </c>
      <c r="C53" s="307" t="n">
        <v>0</v>
      </c>
      <c r="D53" s="299" t="n">
        <v>0</v>
      </c>
      <c r="E53" s="197"/>
      <c r="F53" s="198"/>
      <c r="G53" s="198"/>
      <c r="H53" s="199" t="n">
        <v>186</v>
      </c>
      <c r="I53" s="198" t="n">
        <v>200</v>
      </c>
      <c r="J53" s="198" t="n">
        <v>234</v>
      </c>
      <c r="K53" s="199"/>
      <c r="L53" s="198"/>
      <c r="M53" s="198"/>
      <c r="N53" s="199" t="n">
        <v>143</v>
      </c>
      <c r="O53" s="198" t="n">
        <v>148</v>
      </c>
      <c r="P53" s="198" t="n">
        <v>202</v>
      </c>
      <c r="Q53" s="199"/>
      <c r="R53" s="198"/>
      <c r="S53" s="198"/>
      <c r="T53" s="193"/>
      <c r="U53" s="160"/>
      <c r="V53" s="160"/>
      <c r="W53" s="199"/>
      <c r="X53" s="198"/>
      <c r="Y53" s="198"/>
      <c r="Z53" s="199"/>
      <c r="AA53" s="198"/>
      <c r="AB53" s="198"/>
      <c r="AC53" s="240"/>
      <c r="AD53" s="241"/>
      <c r="AE53" s="241"/>
      <c r="AF53" s="240"/>
      <c r="AG53" s="241"/>
      <c r="AH53" s="241"/>
      <c r="AI53" s="240"/>
      <c r="AJ53" s="241"/>
      <c r="AK53" s="241"/>
      <c r="AL53" s="240"/>
      <c r="AM53" s="241"/>
      <c r="AN53" s="241"/>
      <c r="AO53" s="240"/>
      <c r="AP53" s="241"/>
      <c r="AQ53" s="241"/>
      <c r="AR53" s="240"/>
      <c r="AS53" s="241"/>
      <c r="AT53" s="241"/>
      <c r="AU53" s="240"/>
      <c r="AV53" s="241"/>
      <c r="AW53" s="241"/>
      <c r="AX53" s="240"/>
      <c r="AY53" s="241"/>
      <c r="AZ53" s="241"/>
      <c r="BA53" s="303" t="n">
        <f aca="false">SUM(Rezultati!E53:AZ53)</f>
        <v>1113</v>
      </c>
      <c r="BB53" s="304" t="n">
        <f aca="false">COUNT(Rezultati!E53:AZ53)</f>
        <v>6</v>
      </c>
      <c r="BC53" s="300"/>
      <c r="BD53" s="314" t="n">
        <f aca="false">Rezultati!BA53/Rezultati!BB53</f>
        <v>185.5</v>
      </c>
      <c r="BE53" s="157"/>
      <c r="BF53" s="134" t="str">
        <f aca="false">B53</f>
        <v>Arvils Sproģis</v>
      </c>
      <c r="BG53" s="135"/>
      <c r="BH53" s="135"/>
      <c r="BI53" s="135"/>
      <c r="BJ53" s="135"/>
      <c r="BK53" s="135"/>
      <c r="BL53" s="135"/>
      <c r="BM53" s="135"/>
      <c r="BN53" s="135"/>
      <c r="BO53" s="158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</row>
    <row r="54" customFormat="false" ht="15.75" hidden="false" customHeight="true" outlineLevel="0" collapsed="false">
      <c r="A54" s="213" t="s">
        <v>48</v>
      </c>
      <c r="B54" s="214" t="s">
        <v>91</v>
      </c>
      <c r="C54" s="308" t="n">
        <v>0</v>
      </c>
      <c r="D54" s="316" t="n">
        <f aca="false">Rezultati!C54*Rezultati!BB54</f>
        <v>0</v>
      </c>
      <c r="E54" s="204"/>
      <c r="F54" s="180"/>
      <c r="G54" s="180"/>
      <c r="H54" s="205"/>
      <c r="I54" s="206"/>
      <c r="J54" s="206"/>
      <c r="K54" s="205"/>
      <c r="L54" s="206"/>
      <c r="M54" s="206"/>
      <c r="N54" s="205"/>
      <c r="O54" s="206"/>
      <c r="P54" s="206"/>
      <c r="Q54" s="205"/>
      <c r="R54" s="206"/>
      <c r="S54" s="206"/>
      <c r="T54" s="215"/>
      <c r="U54" s="216"/>
      <c r="V54" s="216"/>
      <c r="W54" s="205"/>
      <c r="X54" s="206"/>
      <c r="Y54" s="206"/>
      <c r="Z54" s="205"/>
      <c r="AA54" s="206"/>
      <c r="AB54" s="206"/>
      <c r="AC54" s="242"/>
      <c r="AD54" s="243"/>
      <c r="AE54" s="243"/>
      <c r="AF54" s="242"/>
      <c r="AG54" s="243"/>
      <c r="AH54" s="243"/>
      <c r="AI54" s="242"/>
      <c r="AJ54" s="243"/>
      <c r="AK54" s="243"/>
      <c r="AL54" s="242"/>
      <c r="AM54" s="243"/>
      <c r="AN54" s="243"/>
      <c r="AO54" s="242"/>
      <c r="AP54" s="243"/>
      <c r="AQ54" s="243"/>
      <c r="AR54" s="242"/>
      <c r="AS54" s="243"/>
      <c r="AT54" s="243"/>
      <c r="AU54" s="242"/>
      <c r="AV54" s="243"/>
      <c r="AW54" s="243"/>
      <c r="AX54" s="242"/>
      <c r="AY54" s="243"/>
      <c r="AZ54" s="243"/>
      <c r="BA54" s="311" t="n">
        <f aca="false">SUM(Rezultati!E54:AZ54)</f>
        <v>0</v>
      </c>
      <c r="BB54" s="312" t="n">
        <f aca="false">COUNT(Rezultati!E54:AZ54)</f>
        <v>0</v>
      </c>
      <c r="BC54" s="300"/>
      <c r="BD54" s="314" t="e">
        <f aca="false">Rezultati!BA54/Rezultati!BB54</f>
        <v>#DIV/0!</v>
      </c>
      <c r="BE54" s="157"/>
      <c r="BF54" s="134" t="str">
        <f aca="false">B54</f>
        <v>aklais rezultāts</v>
      </c>
      <c r="BG54" s="135"/>
      <c r="BH54" s="135"/>
      <c r="BI54" s="135"/>
      <c r="BJ54" s="135"/>
      <c r="BK54" s="135"/>
      <c r="BL54" s="135"/>
      <c r="BM54" s="135"/>
      <c r="BN54" s="135"/>
      <c r="BO54" s="158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</row>
    <row r="55" customFormat="false" ht="15.75" hidden="false" customHeight="true" outlineLevel="0" collapsed="false">
      <c r="A55" s="219" t="str">
        <f aca="false">Punkti!A23</f>
        <v>Liquid Time</v>
      </c>
      <c r="B55" s="148" t="s">
        <v>112</v>
      </c>
      <c r="C55" s="298" t="n">
        <v>0</v>
      </c>
      <c r="D55" s="313" t="n">
        <f aca="false">Rezultati!C55*Rezultati!BB55</f>
        <v>0</v>
      </c>
      <c r="E55" s="184" t="n">
        <v>184</v>
      </c>
      <c r="F55" s="185" t="n">
        <v>169</v>
      </c>
      <c r="G55" s="185" t="n">
        <v>167</v>
      </c>
      <c r="H55" s="194" t="n">
        <v>175</v>
      </c>
      <c r="I55" s="192" t="n">
        <v>236</v>
      </c>
      <c r="J55" s="192" t="n">
        <v>170</v>
      </c>
      <c r="K55" s="194" t="n">
        <v>196</v>
      </c>
      <c r="L55" s="192" t="n">
        <v>190</v>
      </c>
      <c r="M55" s="192" t="n">
        <v>172</v>
      </c>
      <c r="N55" s="187" t="n">
        <v>244</v>
      </c>
      <c r="O55" s="185" t="n">
        <v>157</v>
      </c>
      <c r="P55" s="185" t="n">
        <v>179</v>
      </c>
      <c r="Q55" s="194" t="n">
        <v>196</v>
      </c>
      <c r="R55" s="192" t="n">
        <v>204</v>
      </c>
      <c r="S55" s="192" t="n">
        <v>186</v>
      </c>
      <c r="T55" s="187" t="n">
        <v>194</v>
      </c>
      <c r="U55" s="185" t="n">
        <v>213</v>
      </c>
      <c r="V55" s="185" t="n">
        <v>211</v>
      </c>
      <c r="W55" s="193"/>
      <c r="X55" s="160"/>
      <c r="Y55" s="160"/>
      <c r="Z55" s="187" t="n">
        <v>203</v>
      </c>
      <c r="AA55" s="185" t="n">
        <v>168</v>
      </c>
      <c r="AB55" s="185" t="n">
        <v>201</v>
      </c>
      <c r="AC55" s="236"/>
      <c r="AD55" s="237"/>
      <c r="AE55" s="237"/>
      <c r="AF55" s="236"/>
      <c r="AG55" s="237"/>
      <c r="AH55" s="237"/>
      <c r="AI55" s="236"/>
      <c r="AJ55" s="237"/>
      <c r="AK55" s="237"/>
      <c r="AL55" s="236"/>
      <c r="AM55" s="237"/>
      <c r="AN55" s="237"/>
      <c r="AO55" s="236"/>
      <c r="AP55" s="237"/>
      <c r="AQ55" s="237"/>
      <c r="AR55" s="236"/>
      <c r="AS55" s="237"/>
      <c r="AT55" s="237"/>
      <c r="AU55" s="236"/>
      <c r="AV55" s="237"/>
      <c r="AW55" s="237"/>
      <c r="AX55" s="236"/>
      <c r="AY55" s="237"/>
      <c r="AZ55" s="237"/>
      <c r="BA55" s="155" t="n">
        <f aca="false">SUM(Rezultati!E55:AZ55)</f>
        <v>4015</v>
      </c>
      <c r="BB55" s="156" t="n">
        <f aca="false">COUNT(Rezultati!E55:AZ55)</f>
        <v>21</v>
      </c>
      <c r="BC55" s="300" t="n">
        <f aca="false">SUM((Rezultati!BA55+Rezultati!BA56+Rezultati!BA57+Rezultati!BA58+Rezultati!BA59+Rezultati!BA60+Rezultati!BA61)/(Rezultati!BB55+Rezultati!BB56+Rezultati!BB57+Rezultati!BB58+Rezultati!BB59+Rezultati!BB60+Rezultati!BB61))</f>
        <v>197.460317460317</v>
      </c>
      <c r="BD55" s="314" t="n">
        <f aca="false">Rezultati!BA55/Rezultati!BB55</f>
        <v>191.190476190476</v>
      </c>
      <c r="BE55" s="157" t="str">
        <f aca="false">W2</f>
        <v>Liquid Time</v>
      </c>
      <c r="BF55" s="134" t="str">
        <f aca="false">B55</f>
        <v>Māris Dukurs</v>
      </c>
      <c r="BG55" s="135"/>
      <c r="BH55" s="135"/>
      <c r="BI55" s="135"/>
      <c r="BJ55" s="135"/>
      <c r="BK55" s="135"/>
      <c r="BL55" s="135"/>
      <c r="BM55" s="135"/>
      <c r="BN55" s="135"/>
      <c r="BO55" s="158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</row>
    <row r="56" customFormat="false" ht="15.75" hidden="false" customHeight="true" outlineLevel="0" collapsed="false">
      <c r="A56" s="219" t="s">
        <v>113</v>
      </c>
      <c r="B56" s="159" t="s">
        <v>114</v>
      </c>
      <c r="C56" s="302" t="n">
        <v>0</v>
      </c>
      <c r="D56" s="299" t="n">
        <f aca="false">Rezultati!C56*Rezultati!BB56</f>
        <v>0</v>
      </c>
      <c r="E56" s="191"/>
      <c r="F56" s="192"/>
      <c r="G56" s="192"/>
      <c r="H56" s="194"/>
      <c r="I56" s="192"/>
      <c r="J56" s="192"/>
      <c r="K56" s="194"/>
      <c r="L56" s="192"/>
      <c r="M56" s="192"/>
      <c r="N56" s="194" t="n">
        <v>235</v>
      </c>
      <c r="O56" s="192" t="n">
        <v>201</v>
      </c>
      <c r="P56" s="192" t="n">
        <v>203</v>
      </c>
      <c r="Q56" s="194" t="n">
        <v>188</v>
      </c>
      <c r="R56" s="192" t="n">
        <v>242</v>
      </c>
      <c r="S56" s="192" t="n">
        <v>217</v>
      </c>
      <c r="T56" s="194" t="n">
        <v>199</v>
      </c>
      <c r="U56" s="192" t="n">
        <v>146</v>
      </c>
      <c r="V56" s="192" t="n">
        <v>193</v>
      </c>
      <c r="W56" s="193"/>
      <c r="X56" s="160"/>
      <c r="Y56" s="160"/>
      <c r="Z56" s="194" t="n">
        <v>195</v>
      </c>
      <c r="AA56" s="192" t="n">
        <v>200</v>
      </c>
      <c r="AB56" s="192" t="n">
        <v>223</v>
      </c>
      <c r="AC56" s="238"/>
      <c r="AD56" s="239"/>
      <c r="AE56" s="239"/>
      <c r="AF56" s="238"/>
      <c r="AG56" s="239"/>
      <c r="AH56" s="239"/>
      <c r="AI56" s="238"/>
      <c r="AJ56" s="239"/>
      <c r="AK56" s="239"/>
      <c r="AL56" s="238"/>
      <c r="AM56" s="239"/>
      <c r="AN56" s="239"/>
      <c r="AO56" s="238"/>
      <c r="AP56" s="239"/>
      <c r="AQ56" s="239"/>
      <c r="AR56" s="238"/>
      <c r="AS56" s="239"/>
      <c r="AT56" s="239"/>
      <c r="AU56" s="238"/>
      <c r="AV56" s="239"/>
      <c r="AW56" s="239"/>
      <c r="AX56" s="238"/>
      <c r="AY56" s="239"/>
      <c r="AZ56" s="239"/>
      <c r="BA56" s="303" t="n">
        <f aca="false">SUM(Rezultati!E56:AZ56)</f>
        <v>2442</v>
      </c>
      <c r="BB56" s="304" t="n">
        <f aca="false">COUNT(Rezultati!E56:AZ56)</f>
        <v>12</v>
      </c>
      <c r="BC56" s="300"/>
      <c r="BD56" s="314" t="n">
        <f aca="false">Rezultati!BA56/Rezultati!BB56</f>
        <v>203.5</v>
      </c>
      <c r="BE56" s="157"/>
      <c r="BF56" s="134" t="str">
        <f aca="false">B56</f>
        <v>Artūrs Perepjolkins</v>
      </c>
      <c r="BG56" s="135"/>
      <c r="BH56" s="135"/>
      <c r="BI56" s="135"/>
      <c r="BJ56" s="135"/>
      <c r="BK56" s="135"/>
      <c r="BL56" s="135"/>
      <c r="BM56" s="135"/>
      <c r="BN56" s="135"/>
      <c r="BO56" s="158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</row>
    <row r="57" customFormat="false" ht="15.75" hidden="false" customHeight="true" outlineLevel="0" collapsed="false">
      <c r="A57" s="244" t="s">
        <v>113</v>
      </c>
      <c r="B57" s="245"/>
      <c r="C57" s="321" t="n">
        <v>8</v>
      </c>
      <c r="D57" s="322" t="n">
        <f aca="false">Rezultati!C57*Rezultati!BB57</f>
        <v>0</v>
      </c>
      <c r="E57" s="191"/>
      <c r="F57" s="192"/>
      <c r="G57" s="192"/>
      <c r="H57" s="194"/>
      <c r="I57" s="192"/>
      <c r="J57" s="192"/>
      <c r="K57" s="194"/>
      <c r="L57" s="192"/>
      <c r="M57" s="192"/>
      <c r="N57" s="199"/>
      <c r="O57" s="198"/>
      <c r="P57" s="198"/>
      <c r="Q57" s="194"/>
      <c r="R57" s="192"/>
      <c r="S57" s="192"/>
      <c r="T57" s="199"/>
      <c r="U57" s="198"/>
      <c r="V57" s="198"/>
      <c r="W57" s="193"/>
      <c r="X57" s="160"/>
      <c r="Y57" s="160"/>
      <c r="Z57" s="199"/>
      <c r="AA57" s="198"/>
      <c r="AB57" s="198"/>
      <c r="AC57" s="240"/>
      <c r="AD57" s="241"/>
      <c r="AE57" s="241"/>
      <c r="AF57" s="240"/>
      <c r="AG57" s="241"/>
      <c r="AH57" s="241"/>
      <c r="AI57" s="240"/>
      <c r="AJ57" s="241"/>
      <c r="AK57" s="241"/>
      <c r="AL57" s="240"/>
      <c r="AM57" s="241"/>
      <c r="AN57" s="241"/>
      <c r="AO57" s="240"/>
      <c r="AP57" s="241"/>
      <c r="AQ57" s="241"/>
      <c r="AR57" s="240"/>
      <c r="AS57" s="241"/>
      <c r="AT57" s="241"/>
      <c r="AU57" s="240"/>
      <c r="AV57" s="241"/>
      <c r="AW57" s="241"/>
      <c r="AX57" s="240"/>
      <c r="AY57" s="241"/>
      <c r="AZ57" s="241"/>
      <c r="BA57" s="303" t="n">
        <f aca="false">SUM(Rezultati!E57:AZ57)</f>
        <v>0</v>
      </c>
      <c r="BB57" s="304" t="n">
        <f aca="false">COUNT(Rezultati!E57:AZ57)</f>
        <v>0</v>
      </c>
      <c r="BC57" s="300"/>
      <c r="BD57" s="314" t="e">
        <f aca="false">Rezultati!BA57/Rezultati!BB57</f>
        <v>#DIV/0!</v>
      </c>
      <c r="BE57" s="157"/>
      <c r="BF57" s="134" t="n">
        <f aca="false">B57</f>
        <v>0</v>
      </c>
      <c r="BG57" s="135"/>
      <c r="BH57" s="135"/>
      <c r="BI57" s="135"/>
      <c r="BJ57" s="135"/>
      <c r="BK57" s="135"/>
      <c r="BL57" s="135"/>
      <c r="BM57" s="135"/>
      <c r="BN57" s="135"/>
      <c r="BO57" s="158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</row>
    <row r="58" customFormat="false" ht="15.75" hidden="false" customHeight="true" outlineLevel="0" collapsed="false">
      <c r="A58" s="219" t="s">
        <v>113</v>
      </c>
      <c r="B58" s="166" t="s">
        <v>115</v>
      </c>
      <c r="C58" s="302" t="n">
        <v>0</v>
      </c>
      <c r="D58" s="299" t="n">
        <f aca="false">Rezultati!C58*Rezultati!BB58</f>
        <v>0</v>
      </c>
      <c r="E58" s="191" t="n">
        <v>180</v>
      </c>
      <c r="F58" s="192" t="n">
        <v>197</v>
      </c>
      <c r="G58" s="192" t="n">
        <v>167</v>
      </c>
      <c r="H58" s="194" t="n">
        <v>195</v>
      </c>
      <c r="I58" s="192" t="n">
        <v>248</v>
      </c>
      <c r="J58" s="192" t="n">
        <v>183</v>
      </c>
      <c r="K58" s="194"/>
      <c r="L58" s="192"/>
      <c r="M58" s="192"/>
      <c r="N58" s="199" t="n">
        <v>172</v>
      </c>
      <c r="O58" s="198" t="n">
        <v>165</v>
      </c>
      <c r="P58" s="198" t="n">
        <v>158</v>
      </c>
      <c r="Q58" s="194" t="n">
        <v>168</v>
      </c>
      <c r="R58" s="192" t="n">
        <v>175</v>
      </c>
      <c r="S58" s="192" t="n">
        <v>220</v>
      </c>
      <c r="T58" s="199"/>
      <c r="U58" s="198"/>
      <c r="V58" s="198"/>
      <c r="W58" s="193"/>
      <c r="X58" s="160"/>
      <c r="Y58" s="160"/>
      <c r="Z58" s="199"/>
      <c r="AA58" s="198"/>
      <c r="AB58" s="198"/>
      <c r="AC58" s="240"/>
      <c r="AD58" s="241"/>
      <c r="AE58" s="241"/>
      <c r="AF58" s="240"/>
      <c r="AG58" s="241"/>
      <c r="AH58" s="241"/>
      <c r="AI58" s="240"/>
      <c r="AJ58" s="241"/>
      <c r="AK58" s="241"/>
      <c r="AL58" s="240"/>
      <c r="AM58" s="241"/>
      <c r="AN58" s="241"/>
      <c r="AO58" s="240"/>
      <c r="AP58" s="241"/>
      <c r="AQ58" s="241"/>
      <c r="AR58" s="240"/>
      <c r="AS58" s="241"/>
      <c r="AT58" s="241"/>
      <c r="AU58" s="240"/>
      <c r="AV58" s="241"/>
      <c r="AW58" s="241"/>
      <c r="AX58" s="240"/>
      <c r="AY58" s="241"/>
      <c r="AZ58" s="241"/>
      <c r="BA58" s="303" t="n">
        <f aca="false">SUM(Rezultati!E58:AZ58)</f>
        <v>2228</v>
      </c>
      <c r="BB58" s="304" t="n">
        <f aca="false">COUNT(Rezultati!E58:AZ58)</f>
        <v>12</v>
      </c>
      <c r="BC58" s="300"/>
      <c r="BD58" s="314" t="n">
        <f aca="false">Rezultati!BA58/Rezultati!BB58</f>
        <v>185.666666666667</v>
      </c>
      <c r="BE58" s="157"/>
      <c r="BF58" s="134" t="str">
        <f aca="false">B58</f>
        <v>Maksims Gerasimenko</v>
      </c>
      <c r="BG58" s="135"/>
      <c r="BH58" s="135"/>
      <c r="BI58" s="135"/>
      <c r="BJ58" s="135"/>
      <c r="BK58" s="135"/>
      <c r="BL58" s="135"/>
      <c r="BM58" s="135"/>
      <c r="BN58" s="135"/>
      <c r="BO58" s="158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</row>
    <row r="59" customFormat="false" ht="15.75" hidden="false" customHeight="true" outlineLevel="0" collapsed="false">
      <c r="A59" s="219" t="s">
        <v>113</v>
      </c>
      <c r="B59" s="166" t="s">
        <v>116</v>
      </c>
      <c r="C59" s="302" t="n">
        <v>0</v>
      </c>
      <c r="D59" s="299" t="n">
        <f aca="false">Rezultati!C59*Rezultati!BB59</f>
        <v>0</v>
      </c>
      <c r="E59" s="197" t="n">
        <v>171</v>
      </c>
      <c r="F59" s="198" t="n">
        <v>246</v>
      </c>
      <c r="G59" s="198" t="n">
        <v>171</v>
      </c>
      <c r="H59" s="194" t="n">
        <v>184</v>
      </c>
      <c r="I59" s="192" t="n">
        <v>191</v>
      </c>
      <c r="J59" s="192" t="n">
        <v>256</v>
      </c>
      <c r="K59" s="194" t="n">
        <v>215</v>
      </c>
      <c r="L59" s="192" t="n">
        <v>175</v>
      </c>
      <c r="M59" s="192" t="n">
        <v>230</v>
      </c>
      <c r="N59" s="199"/>
      <c r="O59" s="198"/>
      <c r="P59" s="198"/>
      <c r="Q59" s="194"/>
      <c r="R59" s="192"/>
      <c r="S59" s="192"/>
      <c r="T59" s="199" t="n">
        <v>179</v>
      </c>
      <c r="U59" s="198" t="n">
        <v>218</v>
      </c>
      <c r="V59" s="198" t="n">
        <v>224</v>
      </c>
      <c r="W59" s="193"/>
      <c r="X59" s="160"/>
      <c r="Y59" s="160"/>
      <c r="Z59" s="199" t="n">
        <v>278</v>
      </c>
      <c r="AA59" s="198" t="n">
        <v>184</v>
      </c>
      <c r="AB59" s="198" t="n">
        <v>207</v>
      </c>
      <c r="AC59" s="240"/>
      <c r="AD59" s="241"/>
      <c r="AE59" s="241"/>
      <c r="AF59" s="240"/>
      <c r="AG59" s="241"/>
      <c r="AH59" s="241"/>
      <c r="AI59" s="240"/>
      <c r="AJ59" s="241"/>
      <c r="AK59" s="241"/>
      <c r="AL59" s="240"/>
      <c r="AM59" s="241"/>
      <c r="AN59" s="241"/>
      <c r="AO59" s="240"/>
      <c r="AP59" s="241"/>
      <c r="AQ59" s="241"/>
      <c r="AR59" s="240"/>
      <c r="AS59" s="241"/>
      <c r="AT59" s="241"/>
      <c r="AU59" s="240"/>
      <c r="AV59" s="241"/>
      <c r="AW59" s="241"/>
      <c r="AX59" s="240"/>
      <c r="AY59" s="241"/>
      <c r="AZ59" s="241"/>
      <c r="BA59" s="303" t="n">
        <f aca="false">SUM(Rezultati!E59:AZ59)</f>
        <v>3129</v>
      </c>
      <c r="BB59" s="304" t="n">
        <f aca="false">COUNT(Rezultati!E59:AZ59)</f>
        <v>15</v>
      </c>
      <c r="BC59" s="300"/>
      <c r="BD59" s="314" t="n">
        <f aca="false">Rezultati!BA59/Rezultati!BB59</f>
        <v>208.6</v>
      </c>
      <c r="BE59" s="157"/>
      <c r="BF59" s="134" t="str">
        <f aca="false">B59</f>
        <v>Aleksandrs Titkovs</v>
      </c>
      <c r="BG59" s="135"/>
      <c r="BH59" s="135"/>
      <c r="BI59" s="135"/>
      <c r="BJ59" s="135"/>
      <c r="BK59" s="135"/>
      <c r="BL59" s="135"/>
      <c r="BM59" s="135"/>
      <c r="BN59" s="135"/>
      <c r="BO59" s="158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</row>
    <row r="60" customFormat="false" ht="15.75" hidden="false" customHeight="true" outlineLevel="0" collapsed="false">
      <c r="A60" s="219" t="s">
        <v>113</v>
      </c>
      <c r="B60" s="166" t="s">
        <v>96</v>
      </c>
      <c r="C60" s="302" t="n">
        <v>0</v>
      </c>
      <c r="D60" s="299" t="n">
        <f aca="false">Rezultati!C60*Rezultati!BB60</f>
        <v>0</v>
      </c>
      <c r="E60" s="197"/>
      <c r="F60" s="198"/>
      <c r="G60" s="198"/>
      <c r="H60" s="194"/>
      <c r="I60" s="192"/>
      <c r="J60" s="192"/>
      <c r="K60" s="194" t="n">
        <v>186</v>
      </c>
      <c r="L60" s="192" t="n">
        <v>235</v>
      </c>
      <c r="M60" s="192" t="n">
        <v>205</v>
      </c>
      <c r="N60" s="199"/>
      <c r="O60" s="198"/>
      <c r="P60" s="198"/>
      <c r="Q60" s="194"/>
      <c r="R60" s="192"/>
      <c r="S60" s="192"/>
      <c r="T60" s="199"/>
      <c r="U60" s="198"/>
      <c r="V60" s="198"/>
      <c r="W60" s="193"/>
      <c r="X60" s="160"/>
      <c r="Y60" s="160"/>
      <c r="Z60" s="199"/>
      <c r="AA60" s="198"/>
      <c r="AB60" s="198"/>
      <c r="AC60" s="240"/>
      <c r="AD60" s="241"/>
      <c r="AE60" s="241"/>
      <c r="AF60" s="240"/>
      <c r="AG60" s="241"/>
      <c r="AH60" s="241"/>
      <c r="AI60" s="240"/>
      <c r="AJ60" s="241"/>
      <c r="AK60" s="241"/>
      <c r="AL60" s="240"/>
      <c r="AM60" s="241"/>
      <c r="AN60" s="241"/>
      <c r="AO60" s="240"/>
      <c r="AP60" s="241"/>
      <c r="AQ60" s="241"/>
      <c r="AR60" s="240"/>
      <c r="AS60" s="241"/>
      <c r="AT60" s="241"/>
      <c r="AU60" s="240"/>
      <c r="AV60" s="241"/>
      <c r="AW60" s="241"/>
      <c r="AX60" s="240"/>
      <c r="AY60" s="241"/>
      <c r="AZ60" s="241"/>
      <c r="BA60" s="303" t="n">
        <f aca="false">SUM(Rezultati!E60:AZ60)</f>
        <v>626</v>
      </c>
      <c r="BB60" s="304" t="n">
        <f aca="false">COUNT(Rezultati!E60:AZ60)</f>
        <v>3</v>
      </c>
      <c r="BC60" s="300"/>
      <c r="BD60" s="314" t="n">
        <f aca="false">Rezultati!BA60/Rezultati!BB60</f>
        <v>208.666666666667</v>
      </c>
      <c r="BE60" s="157"/>
      <c r="BF60" s="134" t="str">
        <f aca="false">B60</f>
        <v>pieaicinātais spēlētājs</v>
      </c>
      <c r="BG60" s="135"/>
      <c r="BH60" s="135"/>
      <c r="BI60" s="135"/>
      <c r="BJ60" s="135"/>
      <c r="BK60" s="135"/>
      <c r="BL60" s="135"/>
      <c r="BM60" s="135"/>
      <c r="BN60" s="135"/>
      <c r="BO60" s="158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</row>
    <row r="61" customFormat="false" ht="15.75" hidden="false" customHeight="true" outlineLevel="0" collapsed="false">
      <c r="A61" s="246" t="s">
        <v>113</v>
      </c>
      <c r="B61" s="214"/>
      <c r="C61" s="309" t="n">
        <v>0</v>
      </c>
      <c r="D61" s="310" t="n">
        <f aca="false">Rezultati!C61*Rezultati!BB61</f>
        <v>0</v>
      </c>
      <c r="E61" s="204"/>
      <c r="F61" s="180"/>
      <c r="G61" s="180"/>
      <c r="H61" s="205"/>
      <c r="I61" s="206"/>
      <c r="J61" s="206"/>
      <c r="K61" s="205"/>
      <c r="L61" s="206"/>
      <c r="M61" s="206"/>
      <c r="N61" s="205"/>
      <c r="O61" s="206"/>
      <c r="P61" s="206"/>
      <c r="Q61" s="205"/>
      <c r="R61" s="206"/>
      <c r="S61" s="206"/>
      <c r="T61" s="205"/>
      <c r="U61" s="206"/>
      <c r="V61" s="206"/>
      <c r="W61" s="215"/>
      <c r="X61" s="216"/>
      <c r="Y61" s="216"/>
      <c r="Z61" s="205"/>
      <c r="AA61" s="206"/>
      <c r="AB61" s="206"/>
      <c r="AC61" s="242"/>
      <c r="AD61" s="243"/>
      <c r="AE61" s="243"/>
      <c r="AF61" s="242"/>
      <c r="AG61" s="243"/>
      <c r="AH61" s="243"/>
      <c r="AI61" s="242"/>
      <c r="AJ61" s="243"/>
      <c r="AK61" s="243"/>
      <c r="AL61" s="242"/>
      <c r="AM61" s="243"/>
      <c r="AN61" s="243"/>
      <c r="AO61" s="242"/>
      <c r="AP61" s="243"/>
      <c r="AQ61" s="243"/>
      <c r="AR61" s="242"/>
      <c r="AS61" s="243"/>
      <c r="AT61" s="243"/>
      <c r="AU61" s="242"/>
      <c r="AV61" s="243"/>
      <c r="AW61" s="243"/>
      <c r="AX61" s="242"/>
      <c r="AY61" s="243"/>
      <c r="AZ61" s="243"/>
      <c r="BA61" s="311" t="n">
        <f aca="false">SUM(Rezultati!E61:AZ61)</f>
        <v>0</v>
      </c>
      <c r="BB61" s="312" t="n">
        <f aca="false">COUNT(Rezultati!E61:AZ61)</f>
        <v>0</v>
      </c>
      <c r="BC61" s="300"/>
      <c r="BD61" s="314" t="e">
        <f aca="false">Rezultati!BA61/Rezultati!BB61</f>
        <v>#DIV/0!</v>
      </c>
      <c r="BE61" s="157"/>
      <c r="BF61" s="134" t="n">
        <f aca="false">B61</f>
        <v>0</v>
      </c>
      <c r="BG61" s="135"/>
      <c r="BH61" s="135"/>
      <c r="BI61" s="135"/>
      <c r="BJ61" s="135"/>
      <c r="BK61" s="135"/>
      <c r="BL61" s="135"/>
      <c r="BM61" s="135"/>
      <c r="BN61" s="135"/>
      <c r="BO61" s="158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</row>
    <row r="62" customFormat="false" ht="15.75" hidden="false" customHeight="true" outlineLevel="0" collapsed="false">
      <c r="A62" s="247" t="str">
        <f aca="false">Punkti!A26</f>
        <v>Returned</v>
      </c>
      <c r="B62" s="248"/>
      <c r="C62" s="323" t="n">
        <v>8</v>
      </c>
      <c r="D62" s="324" t="n">
        <f aca="false">Rezultati!C62*Rezultati!BB62</f>
        <v>0</v>
      </c>
      <c r="E62" s="184"/>
      <c r="F62" s="185"/>
      <c r="G62" s="185"/>
      <c r="H62" s="194"/>
      <c r="I62" s="192"/>
      <c r="J62" s="192"/>
      <c r="K62" s="194"/>
      <c r="L62" s="192"/>
      <c r="M62" s="192"/>
      <c r="N62" s="194"/>
      <c r="O62" s="192"/>
      <c r="P62" s="192"/>
      <c r="Q62" s="194"/>
      <c r="R62" s="192"/>
      <c r="S62" s="192"/>
      <c r="T62" s="187"/>
      <c r="U62" s="185"/>
      <c r="V62" s="185"/>
      <c r="W62" s="194"/>
      <c r="X62" s="192"/>
      <c r="Y62" s="192"/>
      <c r="Z62" s="193"/>
      <c r="AA62" s="160"/>
      <c r="AB62" s="160"/>
      <c r="AC62" s="236"/>
      <c r="AD62" s="237"/>
      <c r="AE62" s="237"/>
      <c r="AF62" s="236"/>
      <c r="AG62" s="237"/>
      <c r="AH62" s="237"/>
      <c r="AI62" s="236"/>
      <c r="AJ62" s="237"/>
      <c r="AK62" s="237"/>
      <c r="AL62" s="236"/>
      <c r="AM62" s="237"/>
      <c r="AN62" s="237"/>
      <c r="AO62" s="236"/>
      <c r="AP62" s="237"/>
      <c r="AQ62" s="237"/>
      <c r="AR62" s="236"/>
      <c r="AS62" s="237"/>
      <c r="AT62" s="237"/>
      <c r="AU62" s="236"/>
      <c r="AV62" s="237"/>
      <c r="AW62" s="237"/>
      <c r="AX62" s="236"/>
      <c r="AY62" s="237"/>
      <c r="AZ62" s="237"/>
      <c r="BA62" s="155" t="n">
        <f aca="false">SUM(Rezultati!E62:AZ62)</f>
        <v>0</v>
      </c>
      <c r="BB62" s="156" t="n">
        <f aca="false">COUNT(Rezultati!E62:AZ62)</f>
        <v>0</v>
      </c>
      <c r="BC62" s="300" t="n">
        <f aca="false">SUM((Rezultati!BA62+Rezultati!BA63+Rezultati!BA64+Rezultati!BA65+Rezultati!BA66+Rezultati!BA67+Rezultati!BA68)/(Rezultati!BB62+Rezultati!BB63+Rezultati!BB64+Rezultati!BB65+Rezultati!BB66+Rezultati!BB67+Rezultati!BB68))</f>
        <v>186.507936507937</v>
      </c>
      <c r="BD62" s="314" t="e">
        <f aca="false">(Rezultati!BA62/Rezultati!BB62)</f>
        <v>#DIV/0!</v>
      </c>
      <c r="BE62" s="157" t="str">
        <f aca="false">Z2</f>
        <v>Returned</v>
      </c>
      <c r="BF62" s="134" t="n">
        <f aca="false">B62</f>
        <v>0</v>
      </c>
      <c r="BG62" s="135"/>
      <c r="BH62" s="135"/>
      <c r="BI62" s="135"/>
      <c r="BJ62" s="135"/>
      <c r="BK62" s="135"/>
      <c r="BL62" s="135"/>
      <c r="BM62" s="135"/>
      <c r="BN62" s="135"/>
      <c r="BO62" s="158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</row>
    <row r="63" customFormat="false" ht="15.75" hidden="false" customHeight="true" outlineLevel="0" collapsed="false">
      <c r="A63" s="249" t="s">
        <v>50</v>
      </c>
      <c r="B63" s="159" t="s">
        <v>117</v>
      </c>
      <c r="C63" s="302" t="n">
        <v>0</v>
      </c>
      <c r="D63" s="299" t="n">
        <f aca="false">Rezultati!C63*Rezultati!BB63</f>
        <v>0</v>
      </c>
      <c r="E63" s="191" t="n">
        <v>148</v>
      </c>
      <c r="F63" s="192" t="n">
        <v>180</v>
      </c>
      <c r="G63" s="192" t="n">
        <v>130</v>
      </c>
      <c r="H63" s="194" t="n">
        <v>156</v>
      </c>
      <c r="I63" s="192" t="n">
        <v>171</v>
      </c>
      <c r="J63" s="192" t="n">
        <v>130</v>
      </c>
      <c r="K63" s="194"/>
      <c r="L63" s="192"/>
      <c r="M63" s="192"/>
      <c r="N63" s="194" t="n">
        <v>153</v>
      </c>
      <c r="O63" s="192" t="n">
        <v>191</v>
      </c>
      <c r="P63" s="192" t="n">
        <v>129</v>
      </c>
      <c r="Q63" s="194" t="n">
        <v>169</v>
      </c>
      <c r="R63" s="192" t="n">
        <v>162</v>
      </c>
      <c r="S63" s="192" t="n">
        <v>225</v>
      </c>
      <c r="T63" s="194"/>
      <c r="U63" s="192"/>
      <c r="V63" s="192"/>
      <c r="W63" s="194" t="n">
        <v>189</v>
      </c>
      <c r="X63" s="192" t="n">
        <v>201</v>
      </c>
      <c r="Y63" s="192" t="n">
        <v>156</v>
      </c>
      <c r="Z63" s="193"/>
      <c r="AA63" s="160"/>
      <c r="AB63" s="160"/>
      <c r="AC63" s="238"/>
      <c r="AD63" s="239"/>
      <c r="AE63" s="239"/>
      <c r="AF63" s="238"/>
      <c r="AG63" s="239"/>
      <c r="AH63" s="239"/>
      <c r="AI63" s="238"/>
      <c r="AJ63" s="239"/>
      <c r="AK63" s="239"/>
      <c r="AL63" s="238"/>
      <c r="AM63" s="239"/>
      <c r="AN63" s="239"/>
      <c r="AO63" s="238"/>
      <c r="AP63" s="239"/>
      <c r="AQ63" s="239"/>
      <c r="AR63" s="238"/>
      <c r="AS63" s="239"/>
      <c r="AT63" s="239"/>
      <c r="AU63" s="238"/>
      <c r="AV63" s="239"/>
      <c r="AW63" s="239"/>
      <c r="AX63" s="238"/>
      <c r="AY63" s="239"/>
      <c r="AZ63" s="239"/>
      <c r="BA63" s="303" t="n">
        <f aca="false">SUM(Rezultati!E63:AZ63)</f>
        <v>2490</v>
      </c>
      <c r="BB63" s="304" t="n">
        <f aca="false">COUNT(Rezultati!E63:AZ63)</f>
        <v>15</v>
      </c>
      <c r="BC63" s="300"/>
      <c r="BD63" s="314" t="n">
        <f aca="false">(Rezultati!BA63/Rezultati!BB63)</f>
        <v>166</v>
      </c>
      <c r="BE63" s="157"/>
      <c r="BF63" s="134" t="str">
        <f aca="false">B63</f>
        <v>Maksims Aleksejevs</v>
      </c>
      <c r="BG63" s="135"/>
      <c r="BH63" s="135"/>
      <c r="BI63" s="135"/>
      <c r="BJ63" s="135"/>
      <c r="BK63" s="135"/>
      <c r="BL63" s="135"/>
      <c r="BM63" s="135"/>
      <c r="BN63" s="135"/>
      <c r="BO63" s="158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</row>
    <row r="64" customFormat="false" ht="15.75" hidden="false" customHeight="true" outlineLevel="0" collapsed="false">
      <c r="A64" s="247" t="s">
        <v>50</v>
      </c>
      <c r="B64" s="248"/>
      <c r="C64" s="323" t="n">
        <v>8</v>
      </c>
      <c r="D64" s="325" t="n">
        <f aca="false">Rezultati!C64*Rezultati!BB64</f>
        <v>0</v>
      </c>
      <c r="E64" s="191"/>
      <c r="F64" s="192"/>
      <c r="G64" s="192"/>
      <c r="H64" s="194"/>
      <c r="I64" s="192"/>
      <c r="J64" s="192"/>
      <c r="K64" s="194"/>
      <c r="L64" s="192"/>
      <c r="M64" s="192"/>
      <c r="N64" s="194"/>
      <c r="O64" s="192"/>
      <c r="P64" s="192"/>
      <c r="Q64" s="194"/>
      <c r="R64" s="192"/>
      <c r="S64" s="192"/>
      <c r="T64" s="194"/>
      <c r="U64" s="192"/>
      <c r="V64" s="192"/>
      <c r="W64" s="194"/>
      <c r="X64" s="192"/>
      <c r="Y64" s="192"/>
      <c r="Z64" s="193"/>
      <c r="AA64" s="160"/>
      <c r="AB64" s="160"/>
      <c r="AC64" s="240"/>
      <c r="AD64" s="241"/>
      <c r="AE64" s="241"/>
      <c r="AF64" s="240"/>
      <c r="AG64" s="241"/>
      <c r="AH64" s="241"/>
      <c r="AI64" s="240"/>
      <c r="AJ64" s="241"/>
      <c r="AK64" s="241"/>
      <c r="AL64" s="240"/>
      <c r="AM64" s="241"/>
      <c r="AN64" s="241"/>
      <c r="AO64" s="240"/>
      <c r="AP64" s="241"/>
      <c r="AQ64" s="241"/>
      <c r="AR64" s="240"/>
      <c r="AS64" s="241"/>
      <c r="AT64" s="241"/>
      <c r="AU64" s="240"/>
      <c r="AV64" s="241"/>
      <c r="AW64" s="241"/>
      <c r="AX64" s="240"/>
      <c r="AY64" s="241"/>
      <c r="AZ64" s="241"/>
      <c r="BA64" s="303" t="n">
        <f aca="false">SUM(Rezultati!E64:AZ64)</f>
        <v>0</v>
      </c>
      <c r="BB64" s="304" t="n">
        <f aca="false">COUNT(Rezultati!E64:AZ64)</f>
        <v>0</v>
      </c>
      <c r="BC64" s="300"/>
      <c r="BD64" s="314" t="e">
        <f aca="false">(Rezultati!BA64/Rezultati!BB64)</f>
        <v>#DIV/0!</v>
      </c>
      <c r="BE64" s="157"/>
      <c r="BF64" s="134" t="n">
        <f aca="false">B64</f>
        <v>0</v>
      </c>
      <c r="BG64" s="135"/>
      <c r="BH64" s="135"/>
      <c r="BI64" s="135"/>
      <c r="BJ64" s="135"/>
      <c r="BK64" s="135"/>
      <c r="BL64" s="135"/>
      <c r="BM64" s="135"/>
      <c r="BN64" s="135"/>
      <c r="BO64" s="158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</row>
    <row r="65" customFormat="false" ht="15.75" hidden="false" customHeight="true" outlineLevel="0" collapsed="false">
      <c r="A65" s="249" t="s">
        <v>50</v>
      </c>
      <c r="B65" s="166" t="s">
        <v>118</v>
      </c>
      <c r="C65" s="302" t="n">
        <v>0</v>
      </c>
      <c r="D65" s="299" t="n">
        <f aca="false">Rezultati!C65*Rezultati!BB65</f>
        <v>0</v>
      </c>
      <c r="E65" s="191" t="n">
        <v>202</v>
      </c>
      <c r="F65" s="192" t="n">
        <v>199</v>
      </c>
      <c r="G65" s="192" t="n">
        <v>258</v>
      </c>
      <c r="H65" s="194"/>
      <c r="I65" s="192"/>
      <c r="J65" s="192"/>
      <c r="K65" s="194" t="n">
        <v>221</v>
      </c>
      <c r="L65" s="192" t="n">
        <v>202</v>
      </c>
      <c r="M65" s="192" t="n">
        <v>178</v>
      </c>
      <c r="N65" s="194" t="n">
        <v>166</v>
      </c>
      <c r="O65" s="192" t="n">
        <v>166</v>
      </c>
      <c r="P65" s="192" t="n">
        <v>192</v>
      </c>
      <c r="Q65" s="194" t="n">
        <v>200</v>
      </c>
      <c r="R65" s="192" t="n">
        <v>185</v>
      </c>
      <c r="S65" s="192" t="n">
        <v>213</v>
      </c>
      <c r="T65" s="194" t="n">
        <v>266</v>
      </c>
      <c r="U65" s="192" t="n">
        <v>197</v>
      </c>
      <c r="V65" s="192" t="n">
        <v>190</v>
      </c>
      <c r="W65" s="194" t="n">
        <v>205</v>
      </c>
      <c r="X65" s="192" t="n">
        <v>266</v>
      </c>
      <c r="Y65" s="192" t="n">
        <v>234</v>
      </c>
      <c r="Z65" s="193"/>
      <c r="AA65" s="160"/>
      <c r="AB65" s="160"/>
      <c r="AC65" s="240"/>
      <c r="AD65" s="241"/>
      <c r="AE65" s="241"/>
      <c r="AF65" s="240"/>
      <c r="AG65" s="241"/>
      <c r="AH65" s="241"/>
      <c r="AI65" s="240"/>
      <c r="AJ65" s="241"/>
      <c r="AK65" s="241"/>
      <c r="AL65" s="240"/>
      <c r="AM65" s="241"/>
      <c r="AN65" s="241"/>
      <c r="AO65" s="240"/>
      <c r="AP65" s="241"/>
      <c r="AQ65" s="241"/>
      <c r="AR65" s="240"/>
      <c r="AS65" s="241"/>
      <c r="AT65" s="241"/>
      <c r="AU65" s="240"/>
      <c r="AV65" s="241"/>
      <c r="AW65" s="241"/>
      <c r="AX65" s="240"/>
      <c r="AY65" s="241"/>
      <c r="AZ65" s="241"/>
      <c r="BA65" s="303" t="n">
        <f aca="false">SUM(Rezultati!E65:AZ65)</f>
        <v>3740</v>
      </c>
      <c r="BB65" s="304" t="n">
        <f aca="false">COUNT(Rezultati!E65:AZ65)</f>
        <v>18</v>
      </c>
      <c r="BC65" s="300"/>
      <c r="BD65" s="314" t="n">
        <f aca="false">(Rezultati!BA65/Rezultati!BB65)</f>
        <v>207.777777777778</v>
      </c>
      <c r="BE65" s="157"/>
      <c r="BF65" s="134" t="str">
        <f aca="false">B65</f>
        <v>Aleksandrs Komars</v>
      </c>
      <c r="BG65" s="135"/>
      <c r="BH65" s="135"/>
      <c r="BI65" s="135"/>
      <c r="BJ65" s="135"/>
      <c r="BK65" s="135"/>
      <c r="BL65" s="135"/>
      <c r="BM65" s="135"/>
      <c r="BN65" s="135"/>
      <c r="BO65" s="158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</row>
    <row r="66" customFormat="false" ht="15.75" hidden="false" customHeight="true" outlineLevel="0" collapsed="false">
      <c r="A66" s="249" t="s">
        <v>50</v>
      </c>
      <c r="B66" s="159" t="s">
        <v>119</v>
      </c>
      <c r="C66" s="302" t="n">
        <v>0</v>
      </c>
      <c r="D66" s="299" t="n">
        <f aca="false">Rezultati!C66*Rezultati!BB66</f>
        <v>0</v>
      </c>
      <c r="E66" s="197" t="n">
        <v>167</v>
      </c>
      <c r="F66" s="198" t="n">
        <v>150</v>
      </c>
      <c r="G66" s="198" t="n">
        <v>209</v>
      </c>
      <c r="H66" s="194"/>
      <c r="I66" s="192"/>
      <c r="J66" s="192"/>
      <c r="K66" s="194" t="n">
        <v>172</v>
      </c>
      <c r="L66" s="192" t="n">
        <v>172</v>
      </c>
      <c r="M66" s="192" t="n">
        <v>193</v>
      </c>
      <c r="N66" s="194" t="n">
        <v>190</v>
      </c>
      <c r="O66" s="192" t="n">
        <v>251</v>
      </c>
      <c r="P66" s="192" t="n">
        <v>215</v>
      </c>
      <c r="Q66" s="194" t="n">
        <v>234</v>
      </c>
      <c r="R66" s="192" t="n">
        <v>140</v>
      </c>
      <c r="S66" s="192" t="n">
        <v>163</v>
      </c>
      <c r="T66" s="194" t="n">
        <v>171</v>
      </c>
      <c r="U66" s="192" t="n">
        <v>172</v>
      </c>
      <c r="V66" s="192" t="n">
        <v>221</v>
      </c>
      <c r="W66" s="194" t="n">
        <v>212</v>
      </c>
      <c r="X66" s="192" t="n">
        <v>159</v>
      </c>
      <c r="Y66" s="192" t="n">
        <v>161</v>
      </c>
      <c r="Z66" s="193"/>
      <c r="AA66" s="160"/>
      <c r="AB66" s="160"/>
      <c r="AC66" s="240"/>
      <c r="AD66" s="241"/>
      <c r="AE66" s="241"/>
      <c r="AF66" s="240"/>
      <c r="AG66" s="241"/>
      <c r="AH66" s="241"/>
      <c r="AI66" s="240"/>
      <c r="AJ66" s="241"/>
      <c r="AK66" s="241"/>
      <c r="AL66" s="240"/>
      <c r="AM66" s="241"/>
      <c r="AN66" s="241"/>
      <c r="AO66" s="240"/>
      <c r="AP66" s="241"/>
      <c r="AQ66" s="241"/>
      <c r="AR66" s="240"/>
      <c r="AS66" s="241"/>
      <c r="AT66" s="241"/>
      <c r="AU66" s="240"/>
      <c r="AV66" s="241"/>
      <c r="AW66" s="241"/>
      <c r="AX66" s="240"/>
      <c r="AY66" s="241"/>
      <c r="AZ66" s="241"/>
      <c r="BA66" s="303" t="n">
        <f aca="false">SUM(Rezultati!E66:AZ66)</f>
        <v>3352</v>
      </c>
      <c r="BB66" s="304" t="n">
        <f aca="false">COUNT(Rezultati!E66:AZ66)</f>
        <v>18</v>
      </c>
      <c r="BC66" s="300"/>
      <c r="BD66" s="314" t="n">
        <f aca="false">(Rezultati!BA66/Rezultati!BB66)</f>
        <v>186.222222222222</v>
      </c>
      <c r="BE66" s="157"/>
      <c r="BF66" s="134" t="str">
        <f aca="false">B66</f>
        <v>Aleksandrs Aleksejevs</v>
      </c>
      <c r="BG66" s="135"/>
      <c r="BH66" s="135"/>
      <c r="BI66" s="135"/>
      <c r="BJ66" s="135"/>
      <c r="BK66" s="135"/>
      <c r="BL66" s="135"/>
      <c r="BM66" s="135"/>
      <c r="BN66" s="135"/>
      <c r="BO66" s="158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</row>
    <row r="67" customFormat="false" ht="15.75" hidden="false" customHeight="true" outlineLevel="0" collapsed="false">
      <c r="A67" s="249" t="s">
        <v>50</v>
      </c>
      <c r="B67" s="159" t="s">
        <v>96</v>
      </c>
      <c r="C67" s="302" t="n">
        <v>0</v>
      </c>
      <c r="D67" s="299" t="n">
        <f aca="false">Rezultati!C67*Rezultati!BB67</f>
        <v>0</v>
      </c>
      <c r="E67" s="197"/>
      <c r="F67" s="198"/>
      <c r="G67" s="198"/>
      <c r="H67" s="194" t="n">
        <v>167</v>
      </c>
      <c r="I67" s="192" t="n">
        <v>152</v>
      </c>
      <c r="J67" s="192" t="n">
        <v>224</v>
      </c>
      <c r="K67" s="194" t="n">
        <v>236</v>
      </c>
      <c r="L67" s="192" t="n">
        <v>164</v>
      </c>
      <c r="M67" s="192" t="n">
        <v>178</v>
      </c>
      <c r="N67" s="194"/>
      <c r="O67" s="192"/>
      <c r="P67" s="192"/>
      <c r="Q67" s="194"/>
      <c r="R67" s="192"/>
      <c r="S67" s="192"/>
      <c r="T67" s="194" t="n">
        <v>168</v>
      </c>
      <c r="U67" s="192" t="n">
        <v>220</v>
      </c>
      <c r="V67" s="192" t="n">
        <v>206</v>
      </c>
      <c r="W67" s="194"/>
      <c r="X67" s="192"/>
      <c r="Y67" s="192"/>
      <c r="Z67" s="193"/>
      <c r="AA67" s="160"/>
      <c r="AB67" s="160"/>
      <c r="AC67" s="240"/>
      <c r="AD67" s="241"/>
      <c r="AE67" s="241"/>
      <c r="AF67" s="240"/>
      <c r="AG67" s="241"/>
      <c r="AH67" s="241"/>
      <c r="AI67" s="240"/>
      <c r="AJ67" s="241"/>
      <c r="AK67" s="241"/>
      <c r="AL67" s="240"/>
      <c r="AM67" s="241"/>
      <c r="AN67" s="241"/>
      <c r="AO67" s="240"/>
      <c r="AP67" s="241"/>
      <c r="AQ67" s="241"/>
      <c r="AR67" s="240"/>
      <c r="AS67" s="241"/>
      <c r="AT67" s="241"/>
      <c r="AU67" s="240"/>
      <c r="AV67" s="241"/>
      <c r="AW67" s="241"/>
      <c r="AX67" s="240"/>
      <c r="AY67" s="241"/>
      <c r="AZ67" s="241"/>
      <c r="BA67" s="303" t="n">
        <f aca="false">SUM(Rezultati!E67:AZ67)</f>
        <v>1715</v>
      </c>
      <c r="BB67" s="304" t="n">
        <f aca="false">COUNT(Rezultati!E67:AZ67)</f>
        <v>9</v>
      </c>
      <c r="BC67" s="300"/>
      <c r="BD67" s="314" t="n">
        <f aca="false">(Rezultati!BA67/Rezultati!BB67)</f>
        <v>190.555555555556</v>
      </c>
      <c r="BE67" s="157"/>
      <c r="BF67" s="134" t="str">
        <f aca="false">B67</f>
        <v>pieaicinātais spēlētājs</v>
      </c>
      <c r="BG67" s="135"/>
      <c r="BH67" s="135"/>
      <c r="BI67" s="135"/>
      <c r="BJ67" s="135"/>
      <c r="BK67" s="135"/>
      <c r="BL67" s="135"/>
      <c r="BM67" s="135"/>
      <c r="BN67" s="135"/>
      <c r="BO67" s="158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</row>
    <row r="68" customFormat="false" ht="15.75" hidden="false" customHeight="true" outlineLevel="0" collapsed="false">
      <c r="A68" s="250" t="s">
        <v>50</v>
      </c>
      <c r="B68" s="214" t="s">
        <v>91</v>
      </c>
      <c r="C68" s="309" t="n">
        <v>0</v>
      </c>
      <c r="D68" s="310" t="n">
        <f aca="false">Rezultati!C68*Rezultati!BB68</f>
        <v>0</v>
      </c>
      <c r="E68" s="204"/>
      <c r="F68" s="180"/>
      <c r="G68" s="180"/>
      <c r="H68" s="205" t="n">
        <v>137</v>
      </c>
      <c r="I68" s="206" t="n">
        <v>137</v>
      </c>
      <c r="J68" s="206" t="n">
        <v>179</v>
      </c>
      <c r="K68" s="205"/>
      <c r="L68" s="206"/>
      <c r="M68" s="206"/>
      <c r="N68" s="205"/>
      <c r="O68" s="206"/>
      <c r="P68" s="206"/>
      <c r="Q68" s="205"/>
      <c r="R68" s="206"/>
      <c r="S68" s="206"/>
      <c r="T68" s="205"/>
      <c r="U68" s="206"/>
      <c r="V68" s="206"/>
      <c r="W68" s="205"/>
      <c r="X68" s="206"/>
      <c r="Y68" s="206"/>
      <c r="Z68" s="215"/>
      <c r="AA68" s="216"/>
      <c r="AB68" s="216"/>
      <c r="AC68" s="242"/>
      <c r="AD68" s="243"/>
      <c r="AE68" s="243"/>
      <c r="AF68" s="242"/>
      <c r="AG68" s="243"/>
      <c r="AH68" s="243"/>
      <c r="AI68" s="242"/>
      <c r="AJ68" s="243"/>
      <c r="AK68" s="243"/>
      <c r="AL68" s="242"/>
      <c r="AM68" s="243"/>
      <c r="AN68" s="243"/>
      <c r="AO68" s="242"/>
      <c r="AP68" s="243"/>
      <c r="AQ68" s="243"/>
      <c r="AR68" s="242"/>
      <c r="AS68" s="243"/>
      <c r="AT68" s="243"/>
      <c r="AU68" s="242"/>
      <c r="AV68" s="243"/>
      <c r="AW68" s="243"/>
      <c r="AX68" s="242"/>
      <c r="AY68" s="243"/>
      <c r="AZ68" s="243"/>
      <c r="BA68" s="311" t="n">
        <f aca="false">SUM(Rezultati!E68:AZ68)</f>
        <v>453</v>
      </c>
      <c r="BB68" s="312" t="n">
        <f aca="false">COUNT(Rezultati!E68:AZ68)</f>
        <v>3</v>
      </c>
      <c r="BC68" s="300"/>
      <c r="BD68" s="314" t="n">
        <f aca="false">(Rezultati!BA68/Rezultati!BB68)</f>
        <v>151</v>
      </c>
      <c r="BE68" s="157"/>
      <c r="BF68" s="134" t="str">
        <f aca="false">B68</f>
        <v>aklais rezultāts</v>
      </c>
      <c r="BG68" s="135"/>
      <c r="BH68" s="135"/>
      <c r="BI68" s="135"/>
      <c r="BJ68" s="135"/>
      <c r="BK68" s="135"/>
      <c r="BL68" s="135"/>
      <c r="BM68" s="135"/>
      <c r="BN68" s="135"/>
      <c r="BO68" s="158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</row>
    <row r="69" customFormat="false" ht="15.75" hidden="false" customHeight="true" outlineLevel="0" collapsed="false">
      <c r="A69" s="167" t="str">
        <f aca="false">Punkti!A29</f>
        <v>SIB</v>
      </c>
      <c r="B69" s="229"/>
      <c r="C69" s="317" t="n">
        <v>8</v>
      </c>
      <c r="D69" s="306" t="n">
        <f aca="false">Rezultati!C69*Rezultati!BB69</f>
        <v>0</v>
      </c>
      <c r="E69" s="251"/>
      <c r="F69" s="252"/>
      <c r="G69" s="252"/>
      <c r="H69" s="251"/>
      <c r="I69" s="252"/>
      <c r="J69" s="252"/>
      <c r="K69" s="251"/>
      <c r="L69" s="252"/>
      <c r="M69" s="252"/>
      <c r="N69" s="251"/>
      <c r="O69" s="252"/>
      <c r="P69" s="252"/>
      <c r="Q69" s="251"/>
      <c r="R69" s="252"/>
      <c r="S69" s="252"/>
      <c r="T69" s="251"/>
      <c r="U69" s="252"/>
      <c r="V69" s="252"/>
      <c r="W69" s="251"/>
      <c r="X69" s="252"/>
      <c r="Y69" s="252"/>
      <c r="Z69" s="251"/>
      <c r="AA69" s="252"/>
      <c r="AB69" s="252"/>
      <c r="AC69" s="253"/>
      <c r="AD69" s="254"/>
      <c r="AE69" s="254"/>
      <c r="AF69" s="255"/>
      <c r="AG69" s="256"/>
      <c r="AH69" s="256"/>
      <c r="AI69" s="255"/>
      <c r="AJ69" s="256"/>
      <c r="AK69" s="256"/>
      <c r="AL69" s="255"/>
      <c r="AM69" s="256"/>
      <c r="AN69" s="256"/>
      <c r="AO69" s="255"/>
      <c r="AP69" s="256"/>
      <c r="AQ69" s="256"/>
      <c r="AR69" s="255"/>
      <c r="AS69" s="256"/>
      <c r="AT69" s="256"/>
      <c r="AU69" s="255"/>
      <c r="AV69" s="256"/>
      <c r="AW69" s="256"/>
      <c r="AX69" s="255"/>
      <c r="AY69" s="256"/>
      <c r="AZ69" s="256"/>
      <c r="BA69" s="155" t="n">
        <f aca="false">SUM(Rezultati!E69:AZ69)</f>
        <v>0</v>
      </c>
      <c r="BB69" s="156" t="n">
        <f aca="false">COUNT(Rezultati!E69:AZ69)</f>
        <v>0</v>
      </c>
      <c r="BC69" s="300" t="n">
        <f aca="false">SUM((Rezultati!BA69+Rezultati!BA70+Rezultati!BA71+Rezultati!BA72+Rezultati!BA73+Rezultati!BA74+Rezultati!BA75)/(Rezultati!BB69+Rezultati!BB70+Rezultati!BB71+Rezultati!BB72+Rezultati!BB73+Rezultati!BB74+Rezultati!BB75))</f>
        <v>176.666666666667</v>
      </c>
      <c r="BD69" s="314" t="e">
        <f aca="false">Rezultati!BA69/Rezultati!BB69</f>
        <v>#DIV/0!</v>
      </c>
      <c r="BE69" s="157" t="str">
        <f aca="false">AC2</f>
        <v>SIB</v>
      </c>
      <c r="BF69" s="134" t="n">
        <f aca="false">B69</f>
        <v>0</v>
      </c>
      <c r="BG69" s="135"/>
      <c r="BH69" s="135"/>
      <c r="BI69" s="135"/>
      <c r="BJ69" s="135"/>
      <c r="BK69" s="135"/>
      <c r="BL69" s="135"/>
      <c r="BM69" s="135"/>
      <c r="BN69" s="135"/>
      <c r="BO69" s="158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</row>
    <row r="70" customFormat="false" ht="15.75" hidden="false" customHeight="true" outlineLevel="0" collapsed="false">
      <c r="A70" s="147" t="s">
        <v>51</v>
      </c>
      <c r="B70" s="166" t="s">
        <v>120</v>
      </c>
      <c r="C70" s="302" t="n">
        <v>0</v>
      </c>
      <c r="D70" s="299" t="n">
        <f aca="false">Rezultati!C70*Rezultati!BB70</f>
        <v>0</v>
      </c>
      <c r="E70" s="257"/>
      <c r="F70" s="258"/>
      <c r="G70" s="258"/>
      <c r="H70" s="257"/>
      <c r="I70" s="258"/>
      <c r="J70" s="258"/>
      <c r="K70" s="257"/>
      <c r="L70" s="258"/>
      <c r="M70" s="258"/>
      <c r="N70" s="257"/>
      <c r="O70" s="258"/>
      <c r="P70" s="258"/>
      <c r="Q70" s="257"/>
      <c r="R70" s="258"/>
      <c r="S70" s="258"/>
      <c r="T70" s="257"/>
      <c r="U70" s="258"/>
      <c r="V70" s="258"/>
      <c r="W70" s="257"/>
      <c r="X70" s="258"/>
      <c r="Y70" s="258"/>
      <c r="Z70" s="257"/>
      <c r="AA70" s="258"/>
      <c r="AB70" s="258"/>
      <c r="AC70" s="253"/>
      <c r="AD70" s="254"/>
      <c r="AE70" s="254"/>
      <c r="AF70" s="259" t="n">
        <v>198</v>
      </c>
      <c r="AG70" s="260" t="n">
        <v>167</v>
      </c>
      <c r="AH70" s="260" t="n">
        <v>247</v>
      </c>
      <c r="AI70" s="259" t="n">
        <v>167</v>
      </c>
      <c r="AJ70" s="260" t="n">
        <v>141</v>
      </c>
      <c r="AK70" s="260" t="n">
        <v>212</v>
      </c>
      <c r="AL70" s="259" t="n">
        <v>140</v>
      </c>
      <c r="AM70" s="260" t="n">
        <v>164</v>
      </c>
      <c r="AN70" s="260" t="n">
        <v>174</v>
      </c>
      <c r="AO70" s="259" t="n">
        <v>221</v>
      </c>
      <c r="AP70" s="260" t="n">
        <v>144</v>
      </c>
      <c r="AQ70" s="260" t="n">
        <v>189</v>
      </c>
      <c r="AR70" s="259" t="n">
        <v>196</v>
      </c>
      <c r="AS70" s="260" t="n">
        <v>177</v>
      </c>
      <c r="AT70" s="260" t="n">
        <v>200</v>
      </c>
      <c r="AU70" s="259" t="n">
        <v>191</v>
      </c>
      <c r="AV70" s="260" t="n">
        <v>182</v>
      </c>
      <c r="AW70" s="260" t="n">
        <v>156</v>
      </c>
      <c r="AX70" s="259" t="n">
        <v>229</v>
      </c>
      <c r="AY70" s="260" t="n">
        <v>181</v>
      </c>
      <c r="AZ70" s="260" t="n">
        <v>167</v>
      </c>
      <c r="BA70" s="303" t="n">
        <f aca="false">SUM(Rezultati!E70:AZ70)</f>
        <v>3843</v>
      </c>
      <c r="BB70" s="304" t="n">
        <f aca="false">COUNT(Rezultati!E70:AZ70)</f>
        <v>21</v>
      </c>
      <c r="BC70" s="300"/>
      <c r="BD70" s="314" t="n">
        <f aca="false">Rezultati!BA70/Rezultati!BB70</f>
        <v>183</v>
      </c>
      <c r="BE70" s="157"/>
      <c r="BF70" s="134" t="str">
        <f aca="false">B70</f>
        <v>Artūrs Kaļinins</v>
      </c>
      <c r="BG70" s="135"/>
      <c r="BH70" s="135"/>
      <c r="BI70" s="135"/>
      <c r="BJ70" s="135"/>
      <c r="BK70" s="135"/>
      <c r="BL70" s="135"/>
      <c r="BM70" s="135"/>
      <c r="BN70" s="135"/>
      <c r="BO70" s="158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</row>
    <row r="71" customFormat="false" ht="15.75" hidden="false" customHeight="true" outlineLevel="0" collapsed="false">
      <c r="A71" s="147" t="s">
        <v>51</v>
      </c>
      <c r="B71" s="166" t="s">
        <v>121</v>
      </c>
      <c r="C71" s="302" t="n">
        <v>0</v>
      </c>
      <c r="D71" s="299" t="n">
        <f aca="false">Rezultati!C71*Rezultati!BB71</f>
        <v>0</v>
      </c>
      <c r="E71" s="257"/>
      <c r="F71" s="258"/>
      <c r="G71" s="258"/>
      <c r="H71" s="257"/>
      <c r="I71" s="258"/>
      <c r="J71" s="258"/>
      <c r="K71" s="257"/>
      <c r="L71" s="258"/>
      <c r="M71" s="258"/>
      <c r="N71" s="257"/>
      <c r="O71" s="258"/>
      <c r="P71" s="258"/>
      <c r="Q71" s="257"/>
      <c r="R71" s="258"/>
      <c r="S71" s="258"/>
      <c r="T71" s="257"/>
      <c r="U71" s="258"/>
      <c r="V71" s="258"/>
      <c r="W71" s="257"/>
      <c r="X71" s="258"/>
      <c r="Y71" s="258"/>
      <c r="Z71" s="257"/>
      <c r="AA71" s="258"/>
      <c r="AB71" s="258"/>
      <c r="AC71" s="253"/>
      <c r="AD71" s="254"/>
      <c r="AE71" s="254"/>
      <c r="AF71" s="261" t="n">
        <v>165</v>
      </c>
      <c r="AG71" s="262" t="n">
        <v>203</v>
      </c>
      <c r="AH71" s="262" t="n">
        <v>203</v>
      </c>
      <c r="AI71" s="261" t="n">
        <v>202</v>
      </c>
      <c r="AJ71" s="262" t="n">
        <v>180</v>
      </c>
      <c r="AK71" s="262" t="n">
        <v>193</v>
      </c>
      <c r="AL71" s="261" t="n">
        <v>167</v>
      </c>
      <c r="AM71" s="262" t="n">
        <v>180</v>
      </c>
      <c r="AN71" s="262" t="n">
        <v>196</v>
      </c>
      <c r="AO71" s="261" t="n">
        <v>151</v>
      </c>
      <c r="AP71" s="262" t="n">
        <v>170</v>
      </c>
      <c r="AQ71" s="262" t="n">
        <v>191</v>
      </c>
      <c r="AR71" s="261" t="n">
        <v>168</v>
      </c>
      <c r="AS71" s="262" t="n">
        <v>153</v>
      </c>
      <c r="AT71" s="262" t="n">
        <v>171</v>
      </c>
      <c r="AU71" s="261" t="n">
        <v>175</v>
      </c>
      <c r="AV71" s="262" t="n">
        <v>149</v>
      </c>
      <c r="AW71" s="262" t="n">
        <v>156</v>
      </c>
      <c r="AX71" s="261" t="n">
        <v>190</v>
      </c>
      <c r="AY71" s="262" t="n">
        <v>206</v>
      </c>
      <c r="AZ71" s="262" t="n">
        <v>181</v>
      </c>
      <c r="BA71" s="303" t="n">
        <f aca="false">SUM(Rezultati!E71:AZ71)</f>
        <v>3750</v>
      </c>
      <c r="BB71" s="304" t="n">
        <f aca="false">COUNT(Rezultati!E71:AZ71)</f>
        <v>21</v>
      </c>
      <c r="BC71" s="300"/>
      <c r="BD71" s="314" t="n">
        <f aca="false">Rezultati!BA71/Rezultati!BB71</f>
        <v>178.571428571429</v>
      </c>
      <c r="BE71" s="157"/>
      <c r="BF71" s="134" t="str">
        <f aca="false">B71</f>
        <v>Nauris Zīds</v>
      </c>
      <c r="BG71" s="135"/>
      <c r="BH71" s="135"/>
      <c r="BI71" s="135"/>
      <c r="BJ71" s="135"/>
      <c r="BK71" s="135"/>
      <c r="BL71" s="135"/>
      <c r="BM71" s="135"/>
      <c r="BN71" s="135"/>
      <c r="BO71" s="158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</row>
    <row r="72" customFormat="false" ht="15.75" hidden="false" customHeight="true" outlineLevel="0" collapsed="false">
      <c r="A72" s="263" t="s">
        <v>51</v>
      </c>
      <c r="B72" s="264" t="s">
        <v>96</v>
      </c>
      <c r="C72" s="321" t="n">
        <v>0</v>
      </c>
      <c r="D72" s="322" t="n">
        <f aca="false">Rezultati!C72*Rezultati!BB72</f>
        <v>0</v>
      </c>
      <c r="E72" s="257"/>
      <c r="F72" s="258"/>
      <c r="G72" s="258"/>
      <c r="H72" s="257"/>
      <c r="I72" s="258"/>
      <c r="J72" s="258"/>
      <c r="K72" s="257"/>
      <c r="L72" s="258"/>
      <c r="M72" s="258"/>
      <c r="N72" s="257"/>
      <c r="O72" s="258"/>
      <c r="P72" s="258"/>
      <c r="Q72" s="257"/>
      <c r="R72" s="258"/>
      <c r="S72" s="258"/>
      <c r="T72" s="257"/>
      <c r="U72" s="258"/>
      <c r="V72" s="258"/>
      <c r="W72" s="257"/>
      <c r="X72" s="258"/>
      <c r="Y72" s="258"/>
      <c r="Z72" s="257"/>
      <c r="AA72" s="258"/>
      <c r="AB72" s="258"/>
      <c r="AC72" s="253"/>
      <c r="AD72" s="254"/>
      <c r="AE72" s="254"/>
      <c r="AF72" s="261"/>
      <c r="AG72" s="262"/>
      <c r="AH72" s="262"/>
      <c r="AI72" s="261"/>
      <c r="AJ72" s="262"/>
      <c r="AK72" s="262"/>
      <c r="AL72" s="261"/>
      <c r="AM72" s="262"/>
      <c r="AN72" s="262"/>
      <c r="AO72" s="261"/>
      <c r="AP72" s="262"/>
      <c r="AQ72" s="262"/>
      <c r="AR72" s="261" t="n">
        <v>190</v>
      </c>
      <c r="AS72" s="262" t="n">
        <v>166</v>
      </c>
      <c r="AT72" s="262" t="n">
        <v>200</v>
      </c>
      <c r="AU72" s="261"/>
      <c r="AV72" s="262"/>
      <c r="AW72" s="262"/>
      <c r="AX72" s="261"/>
      <c r="AY72" s="262"/>
      <c r="AZ72" s="262"/>
      <c r="BA72" s="303" t="n">
        <f aca="false">SUM(Rezultati!E72:AZ72)</f>
        <v>556</v>
      </c>
      <c r="BB72" s="304" t="n">
        <f aca="false">COUNT(Rezultati!E72:AZ72)</f>
        <v>3</v>
      </c>
      <c r="BC72" s="300"/>
      <c r="BD72" s="314" t="n">
        <f aca="false">Rezultati!BA72/Rezultati!BB72</f>
        <v>185.333333333333</v>
      </c>
      <c r="BE72" s="157"/>
      <c r="BF72" s="134" t="str">
        <f aca="false">B72</f>
        <v>pieaicinātais spēlētājs</v>
      </c>
      <c r="BG72" s="135"/>
      <c r="BH72" s="135"/>
      <c r="BI72" s="135"/>
      <c r="BJ72" s="135"/>
      <c r="BK72" s="135"/>
      <c r="BL72" s="135"/>
      <c r="BM72" s="135"/>
      <c r="BN72" s="135"/>
      <c r="BO72" s="158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</row>
    <row r="73" customFormat="false" ht="15.75" hidden="false" customHeight="true" outlineLevel="0" collapsed="false">
      <c r="A73" s="147" t="s">
        <v>51</v>
      </c>
      <c r="B73" s="166" t="s">
        <v>122</v>
      </c>
      <c r="C73" s="307" t="n">
        <v>0</v>
      </c>
      <c r="D73" s="299" t="n">
        <f aca="false">Rezultati!C73*Rezultati!BB73</f>
        <v>0</v>
      </c>
      <c r="E73" s="265"/>
      <c r="F73" s="266"/>
      <c r="G73" s="266"/>
      <c r="H73" s="265"/>
      <c r="I73" s="266"/>
      <c r="J73" s="266"/>
      <c r="K73" s="265"/>
      <c r="L73" s="266"/>
      <c r="M73" s="266"/>
      <c r="N73" s="265"/>
      <c r="O73" s="266"/>
      <c r="P73" s="266"/>
      <c r="Q73" s="265"/>
      <c r="R73" s="266"/>
      <c r="S73" s="266"/>
      <c r="T73" s="265"/>
      <c r="U73" s="266"/>
      <c r="V73" s="266"/>
      <c r="W73" s="265"/>
      <c r="X73" s="266"/>
      <c r="Y73" s="266"/>
      <c r="Z73" s="265"/>
      <c r="AA73" s="266"/>
      <c r="AB73" s="266"/>
      <c r="AC73" s="253"/>
      <c r="AD73" s="254"/>
      <c r="AE73" s="254"/>
      <c r="AF73" s="261" t="n">
        <v>142</v>
      </c>
      <c r="AG73" s="262" t="n">
        <v>162</v>
      </c>
      <c r="AH73" s="262" t="n">
        <v>148</v>
      </c>
      <c r="AI73" s="261" t="n">
        <v>193</v>
      </c>
      <c r="AJ73" s="262" t="n">
        <v>166</v>
      </c>
      <c r="AK73" s="262" t="n">
        <v>168</v>
      </c>
      <c r="AL73" s="261" t="n">
        <v>157</v>
      </c>
      <c r="AM73" s="262" t="n">
        <v>200</v>
      </c>
      <c r="AN73" s="262" t="n">
        <v>162</v>
      </c>
      <c r="AO73" s="261" t="n">
        <v>161</v>
      </c>
      <c r="AP73" s="262" t="n">
        <v>125</v>
      </c>
      <c r="AQ73" s="262" t="n">
        <v>142</v>
      </c>
      <c r="AR73" s="261"/>
      <c r="AS73" s="262"/>
      <c r="AT73" s="262"/>
      <c r="AU73" s="261" t="n">
        <v>176</v>
      </c>
      <c r="AV73" s="262" t="n">
        <v>192</v>
      </c>
      <c r="AW73" s="262" t="n">
        <v>169</v>
      </c>
      <c r="AX73" s="261" t="n">
        <v>168</v>
      </c>
      <c r="AY73" s="262" t="n">
        <v>174</v>
      </c>
      <c r="AZ73" s="262" t="n">
        <v>176</v>
      </c>
      <c r="BA73" s="303" t="n">
        <f aca="false">SUM(Rezultati!E73:AZ73)</f>
        <v>2981</v>
      </c>
      <c r="BB73" s="304" t="n">
        <f aca="false">COUNT(Rezultati!E73:AZ73)</f>
        <v>18</v>
      </c>
      <c r="BC73" s="300"/>
      <c r="BD73" s="314" t="n">
        <f aca="false">Rezultati!BA73/Rezultati!BB73</f>
        <v>165.611111111111</v>
      </c>
      <c r="BE73" s="157"/>
      <c r="BF73" s="134" t="str">
        <f aca="false">B73</f>
        <v>Normunds Bundzenieks</v>
      </c>
      <c r="BG73" s="135"/>
      <c r="BH73" s="135"/>
      <c r="BI73" s="135"/>
      <c r="BJ73" s="135"/>
      <c r="BK73" s="135"/>
      <c r="BL73" s="135"/>
      <c r="BM73" s="135"/>
      <c r="BN73" s="135"/>
      <c r="BO73" s="158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</row>
    <row r="74" customFormat="false" ht="15.75" hidden="false" customHeight="true" outlineLevel="0" collapsed="false">
      <c r="A74" s="147" t="s">
        <v>51</v>
      </c>
      <c r="B74" s="166"/>
      <c r="C74" s="307" t="n">
        <v>0</v>
      </c>
      <c r="D74" s="299" t="n">
        <f aca="false">Rezultati!C74*Rezultati!BB74</f>
        <v>0</v>
      </c>
      <c r="E74" s="265"/>
      <c r="F74" s="266"/>
      <c r="G74" s="266"/>
      <c r="H74" s="265"/>
      <c r="I74" s="266"/>
      <c r="J74" s="266"/>
      <c r="K74" s="265"/>
      <c r="L74" s="266"/>
      <c r="M74" s="266"/>
      <c r="N74" s="265"/>
      <c r="O74" s="266"/>
      <c r="P74" s="266"/>
      <c r="Q74" s="265"/>
      <c r="R74" s="266"/>
      <c r="S74" s="266"/>
      <c r="T74" s="265"/>
      <c r="U74" s="266"/>
      <c r="V74" s="266"/>
      <c r="W74" s="265"/>
      <c r="X74" s="266"/>
      <c r="Y74" s="266"/>
      <c r="Z74" s="265"/>
      <c r="AA74" s="266"/>
      <c r="AB74" s="266"/>
      <c r="AC74" s="253"/>
      <c r="AD74" s="254"/>
      <c r="AE74" s="254"/>
      <c r="AF74" s="261"/>
      <c r="AG74" s="262"/>
      <c r="AH74" s="262"/>
      <c r="AI74" s="261"/>
      <c r="AJ74" s="262"/>
      <c r="AK74" s="262"/>
      <c r="AL74" s="261"/>
      <c r="AM74" s="262"/>
      <c r="AN74" s="262"/>
      <c r="AO74" s="261"/>
      <c r="AP74" s="262"/>
      <c r="AQ74" s="262"/>
      <c r="AR74" s="261"/>
      <c r="AS74" s="262"/>
      <c r="AT74" s="262"/>
      <c r="AU74" s="261"/>
      <c r="AV74" s="262"/>
      <c r="AW74" s="262"/>
      <c r="AX74" s="261"/>
      <c r="AY74" s="262"/>
      <c r="AZ74" s="262"/>
      <c r="BA74" s="303" t="n">
        <f aca="false">SUM(Rezultati!E74:AZ74)</f>
        <v>0</v>
      </c>
      <c r="BB74" s="304" t="n">
        <f aca="false">COUNT(Rezultati!E74:AZ74)</f>
        <v>0</v>
      </c>
      <c r="BC74" s="300"/>
      <c r="BD74" s="314" t="e">
        <f aca="false">Rezultati!BA74/Rezultati!BB74</f>
        <v>#DIV/0!</v>
      </c>
      <c r="BE74" s="157"/>
      <c r="BF74" s="134" t="n">
        <f aca="false">B74</f>
        <v>0</v>
      </c>
      <c r="BG74" s="135"/>
      <c r="BH74" s="135"/>
      <c r="BI74" s="135"/>
      <c r="BJ74" s="135"/>
      <c r="BK74" s="135"/>
      <c r="BL74" s="135"/>
      <c r="BM74" s="135"/>
      <c r="BN74" s="135"/>
      <c r="BO74" s="158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</row>
    <row r="75" customFormat="false" ht="15.75" hidden="false" customHeight="true" outlineLevel="0" collapsed="false">
      <c r="A75" s="147" t="s">
        <v>51</v>
      </c>
      <c r="B75" s="173"/>
      <c r="C75" s="309" t="n">
        <v>0</v>
      </c>
      <c r="D75" s="310" t="n">
        <f aca="false">Rezultati!C75*Rezultati!BB75</f>
        <v>0</v>
      </c>
      <c r="E75" s="181"/>
      <c r="F75" s="182"/>
      <c r="G75" s="182"/>
      <c r="H75" s="181"/>
      <c r="I75" s="182"/>
      <c r="J75" s="182"/>
      <c r="K75" s="181"/>
      <c r="L75" s="182"/>
      <c r="M75" s="182"/>
      <c r="N75" s="181"/>
      <c r="O75" s="182"/>
      <c r="P75" s="182"/>
      <c r="Q75" s="181"/>
      <c r="R75" s="182"/>
      <c r="S75" s="182"/>
      <c r="T75" s="181"/>
      <c r="U75" s="182"/>
      <c r="V75" s="182"/>
      <c r="W75" s="181"/>
      <c r="X75" s="182"/>
      <c r="Y75" s="182"/>
      <c r="Z75" s="181"/>
      <c r="AA75" s="182"/>
      <c r="AB75" s="182"/>
      <c r="AC75" s="267"/>
      <c r="AD75" s="268"/>
      <c r="AE75" s="268"/>
      <c r="AF75" s="269"/>
      <c r="AG75" s="270"/>
      <c r="AH75" s="270"/>
      <c r="AI75" s="269"/>
      <c r="AJ75" s="270"/>
      <c r="AK75" s="270"/>
      <c r="AL75" s="269"/>
      <c r="AM75" s="270"/>
      <c r="AN75" s="270"/>
      <c r="AO75" s="269"/>
      <c r="AP75" s="270"/>
      <c r="AQ75" s="270"/>
      <c r="AR75" s="269"/>
      <c r="AS75" s="270"/>
      <c r="AT75" s="270"/>
      <c r="AU75" s="269"/>
      <c r="AV75" s="270"/>
      <c r="AW75" s="270"/>
      <c r="AX75" s="269"/>
      <c r="AY75" s="270"/>
      <c r="AZ75" s="270"/>
      <c r="BA75" s="311" t="n">
        <f aca="false">SUM(Rezultati!E75:AZ75)</f>
        <v>0</v>
      </c>
      <c r="BB75" s="312" t="n">
        <f aca="false">COUNT(Rezultati!E75:AZ75)</f>
        <v>0</v>
      </c>
      <c r="BC75" s="300"/>
      <c r="BD75" s="314" t="e">
        <f aca="false">Rezultati!BA75/Rezultati!BB75</f>
        <v>#DIV/0!</v>
      </c>
      <c r="BE75" s="157"/>
      <c r="BF75" s="134" t="n">
        <f aca="false">B75</f>
        <v>0</v>
      </c>
      <c r="BG75" s="135"/>
      <c r="BH75" s="135"/>
      <c r="BI75" s="135"/>
      <c r="BJ75" s="135"/>
      <c r="BK75" s="135"/>
      <c r="BL75" s="135"/>
      <c r="BM75" s="135"/>
      <c r="BN75" s="135"/>
      <c r="BO75" s="158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</row>
    <row r="76" customFormat="false" ht="15.75" hidden="false" customHeight="true" outlineLevel="0" collapsed="false">
      <c r="A76" s="228" t="str">
        <f aca="false">Punkti!A32</f>
        <v>CAPAROL</v>
      </c>
      <c r="B76" s="229" t="s">
        <v>123</v>
      </c>
      <c r="C76" s="317" t="n">
        <v>8</v>
      </c>
      <c r="D76" s="318" t="n">
        <f aca="false">Rezultati!C76*Rezultati!BB76</f>
        <v>168</v>
      </c>
      <c r="E76" s="251"/>
      <c r="F76" s="252"/>
      <c r="G76" s="252"/>
      <c r="H76" s="251"/>
      <c r="I76" s="252"/>
      <c r="J76" s="252"/>
      <c r="K76" s="251"/>
      <c r="L76" s="252"/>
      <c r="M76" s="252"/>
      <c r="N76" s="251"/>
      <c r="O76" s="252"/>
      <c r="P76" s="252"/>
      <c r="Q76" s="251"/>
      <c r="R76" s="252"/>
      <c r="S76" s="252"/>
      <c r="T76" s="251"/>
      <c r="U76" s="252"/>
      <c r="V76" s="252"/>
      <c r="W76" s="251"/>
      <c r="X76" s="252"/>
      <c r="Y76" s="252"/>
      <c r="Z76" s="251"/>
      <c r="AA76" s="252"/>
      <c r="AB76" s="252"/>
      <c r="AC76" s="255" t="n">
        <v>182</v>
      </c>
      <c r="AD76" s="256" t="n">
        <v>186</v>
      </c>
      <c r="AE76" s="256" t="n">
        <v>154</v>
      </c>
      <c r="AF76" s="253"/>
      <c r="AG76" s="254"/>
      <c r="AH76" s="254"/>
      <c r="AI76" s="255" t="n">
        <v>220</v>
      </c>
      <c r="AJ76" s="256" t="n">
        <v>152</v>
      </c>
      <c r="AK76" s="256" t="n">
        <v>152</v>
      </c>
      <c r="AL76" s="255" t="n">
        <v>188</v>
      </c>
      <c r="AM76" s="256" t="n">
        <v>198</v>
      </c>
      <c r="AN76" s="256" t="n">
        <v>167</v>
      </c>
      <c r="AO76" s="255" t="n">
        <v>180</v>
      </c>
      <c r="AP76" s="256" t="n">
        <v>134</v>
      </c>
      <c r="AQ76" s="256" t="n">
        <v>198</v>
      </c>
      <c r="AR76" s="255" t="n">
        <v>211</v>
      </c>
      <c r="AS76" s="256" t="n">
        <v>152</v>
      </c>
      <c r="AT76" s="256" t="n">
        <v>168</v>
      </c>
      <c r="AU76" s="255" t="n">
        <v>230</v>
      </c>
      <c r="AV76" s="256" t="n">
        <v>177</v>
      </c>
      <c r="AW76" s="256" t="n">
        <v>143</v>
      </c>
      <c r="AX76" s="255" t="n">
        <v>159</v>
      </c>
      <c r="AY76" s="256" t="n">
        <v>191</v>
      </c>
      <c r="AZ76" s="256" t="n">
        <v>188</v>
      </c>
      <c r="BA76" s="155" t="n">
        <f aca="false">SUM(Rezultati!E76:AZ76)</f>
        <v>3730</v>
      </c>
      <c r="BB76" s="156" t="n">
        <f aca="false">COUNT(Rezultati!E76:AZ76)</f>
        <v>21</v>
      </c>
      <c r="BC76" s="300" t="n">
        <f aca="false">SUM((Rezultati!BA76+Rezultati!BA77+Rezultati!BA78+Rezultati!BA79+Rezultati!BA80+Rezultati!BA81+Rezultati!BA82)/(Rezultati!BB76+Rezultati!BB77+Rezultati!BB78+Rezultati!BB79+Rezultati!BB80+Rezultati!BB81+Rezultati!BB82))</f>
        <v>164.31746031746</v>
      </c>
      <c r="BD76" s="314" t="n">
        <f aca="false">Rezultati!BA76/Rezultati!BB76</f>
        <v>177.619047619048</v>
      </c>
      <c r="BE76" s="157" t="str">
        <f aca="false">AF2</f>
        <v>CAPAROL</v>
      </c>
      <c r="BF76" s="134" t="str">
        <f aca="false">B76</f>
        <v>Svetlana Jemeļjanova</v>
      </c>
      <c r="BG76" s="135"/>
      <c r="BH76" s="135"/>
      <c r="BI76" s="135"/>
      <c r="BJ76" s="135"/>
      <c r="BK76" s="135"/>
      <c r="BL76" s="135"/>
      <c r="BM76" s="135"/>
      <c r="BN76" s="135"/>
      <c r="BO76" s="158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</row>
    <row r="77" customFormat="false" ht="15.75" hidden="false" customHeight="true" outlineLevel="0" collapsed="false">
      <c r="A77" s="147" t="s">
        <v>52</v>
      </c>
      <c r="B77" s="159" t="s">
        <v>124</v>
      </c>
      <c r="C77" s="302" t="n">
        <v>0</v>
      </c>
      <c r="D77" s="299" t="n">
        <f aca="false">Rezultati!C77*Rezultati!BB77</f>
        <v>0</v>
      </c>
      <c r="E77" s="257"/>
      <c r="F77" s="258"/>
      <c r="G77" s="258"/>
      <c r="H77" s="257"/>
      <c r="I77" s="258"/>
      <c r="J77" s="258"/>
      <c r="K77" s="257"/>
      <c r="L77" s="258"/>
      <c r="M77" s="258"/>
      <c r="N77" s="257"/>
      <c r="O77" s="258"/>
      <c r="P77" s="258"/>
      <c r="Q77" s="257"/>
      <c r="R77" s="258"/>
      <c r="S77" s="258"/>
      <c r="T77" s="257"/>
      <c r="U77" s="258"/>
      <c r="V77" s="258"/>
      <c r="W77" s="257"/>
      <c r="X77" s="258"/>
      <c r="Y77" s="258"/>
      <c r="Z77" s="257"/>
      <c r="AA77" s="258"/>
      <c r="AB77" s="258"/>
      <c r="AC77" s="259" t="n">
        <v>118</v>
      </c>
      <c r="AD77" s="260" t="n">
        <v>210</v>
      </c>
      <c r="AE77" s="260" t="n">
        <v>203</v>
      </c>
      <c r="AF77" s="253"/>
      <c r="AG77" s="254"/>
      <c r="AH77" s="254"/>
      <c r="AI77" s="259" t="n">
        <v>119</v>
      </c>
      <c r="AJ77" s="260" t="n">
        <v>163</v>
      </c>
      <c r="AK77" s="260" t="n">
        <v>137</v>
      </c>
      <c r="AL77" s="259"/>
      <c r="AM77" s="260"/>
      <c r="AN77" s="260"/>
      <c r="AO77" s="259" t="n">
        <v>158</v>
      </c>
      <c r="AP77" s="260" t="n">
        <v>211</v>
      </c>
      <c r="AQ77" s="260" t="n">
        <v>173</v>
      </c>
      <c r="AR77" s="259" t="n">
        <v>156</v>
      </c>
      <c r="AS77" s="260" t="n">
        <v>173</v>
      </c>
      <c r="AT77" s="260" t="n">
        <v>175</v>
      </c>
      <c r="AU77" s="259" t="n">
        <v>171</v>
      </c>
      <c r="AV77" s="260" t="n">
        <v>177</v>
      </c>
      <c r="AW77" s="260" t="n">
        <v>162</v>
      </c>
      <c r="AX77" s="259" t="n">
        <v>169</v>
      </c>
      <c r="AY77" s="260" t="n">
        <v>151</v>
      </c>
      <c r="AZ77" s="260" t="n">
        <v>187</v>
      </c>
      <c r="BA77" s="303" t="n">
        <f aca="false">SUM(Rezultati!E77:AZ77)</f>
        <v>3013</v>
      </c>
      <c r="BB77" s="304" t="n">
        <f aca="false">COUNT(Rezultati!E77:AZ77)</f>
        <v>18</v>
      </c>
      <c r="BC77" s="300"/>
      <c r="BD77" s="314" t="n">
        <f aca="false">Rezultati!BA77/Rezultati!BB77</f>
        <v>167.388888888889</v>
      </c>
      <c r="BE77" s="157"/>
      <c r="BF77" s="134" t="str">
        <f aca="false">B77</f>
        <v>Andris Karkliņš</v>
      </c>
      <c r="BG77" s="135"/>
      <c r="BH77" s="135"/>
      <c r="BI77" s="135"/>
      <c r="BJ77" s="135"/>
      <c r="BK77" s="135"/>
      <c r="BL77" s="135"/>
      <c r="BM77" s="135"/>
      <c r="BN77" s="135"/>
      <c r="BO77" s="158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</row>
    <row r="78" customFormat="false" ht="15.75" hidden="false" customHeight="true" outlineLevel="0" collapsed="false">
      <c r="A78" s="263" t="s">
        <v>52</v>
      </c>
      <c r="B78" s="245" t="s">
        <v>125</v>
      </c>
      <c r="C78" s="326" t="n">
        <v>8</v>
      </c>
      <c r="D78" s="322" t="n">
        <f aca="false">Rezultati!C78*Rezultati!BB78</f>
        <v>0</v>
      </c>
      <c r="E78" s="257"/>
      <c r="F78" s="258"/>
      <c r="G78" s="258"/>
      <c r="H78" s="257"/>
      <c r="I78" s="258"/>
      <c r="J78" s="258"/>
      <c r="K78" s="257"/>
      <c r="L78" s="258"/>
      <c r="M78" s="258"/>
      <c r="N78" s="257"/>
      <c r="O78" s="258"/>
      <c r="P78" s="258"/>
      <c r="Q78" s="257"/>
      <c r="R78" s="258"/>
      <c r="S78" s="258"/>
      <c r="T78" s="257"/>
      <c r="U78" s="258"/>
      <c r="V78" s="258"/>
      <c r="W78" s="257"/>
      <c r="X78" s="258"/>
      <c r="Y78" s="258"/>
      <c r="Z78" s="257"/>
      <c r="AA78" s="258"/>
      <c r="AB78" s="258"/>
      <c r="AC78" s="261"/>
      <c r="AD78" s="262"/>
      <c r="AE78" s="262"/>
      <c r="AF78" s="253"/>
      <c r="AG78" s="254"/>
      <c r="AH78" s="254"/>
      <c r="AI78" s="261"/>
      <c r="AJ78" s="262"/>
      <c r="AK78" s="262"/>
      <c r="AL78" s="261"/>
      <c r="AM78" s="262"/>
      <c r="AN78" s="262"/>
      <c r="AO78" s="261"/>
      <c r="AP78" s="262"/>
      <c r="AQ78" s="262"/>
      <c r="AR78" s="261"/>
      <c r="AS78" s="262"/>
      <c r="AT78" s="262"/>
      <c r="AU78" s="261"/>
      <c r="AV78" s="262"/>
      <c r="AW78" s="262"/>
      <c r="AX78" s="261"/>
      <c r="AY78" s="262"/>
      <c r="AZ78" s="262"/>
      <c r="BA78" s="303" t="n">
        <f aca="false">SUM(Rezultati!E78:AZ78)</f>
        <v>0</v>
      </c>
      <c r="BB78" s="304" t="n">
        <f aca="false">COUNT(Rezultati!E78:AZ78)</f>
        <v>0</v>
      </c>
      <c r="BC78" s="300"/>
      <c r="BD78" s="314" t="e">
        <f aca="false">Rezultati!BA78/Rezultati!BB78</f>
        <v>#DIV/0!</v>
      </c>
      <c r="BE78" s="157"/>
      <c r="BF78" s="134" t="str">
        <f aca="false">B78</f>
        <v>Tomass Ozols</v>
      </c>
      <c r="BG78" s="135"/>
      <c r="BH78" s="135"/>
      <c r="BI78" s="135"/>
      <c r="BJ78" s="135"/>
      <c r="BK78" s="135"/>
      <c r="BL78" s="135"/>
      <c r="BM78" s="135"/>
      <c r="BN78" s="135"/>
      <c r="BO78" s="158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</row>
    <row r="79" customFormat="false" ht="15.75" hidden="false" customHeight="true" outlineLevel="0" collapsed="false">
      <c r="A79" s="147" t="s">
        <v>52</v>
      </c>
      <c r="B79" s="166" t="s">
        <v>126</v>
      </c>
      <c r="C79" s="307" t="n">
        <v>0</v>
      </c>
      <c r="D79" s="299" t="n">
        <f aca="false">Rezultati!C79*Rezultati!BB79</f>
        <v>0</v>
      </c>
      <c r="E79" s="257"/>
      <c r="F79" s="258"/>
      <c r="G79" s="258"/>
      <c r="H79" s="257"/>
      <c r="I79" s="258"/>
      <c r="J79" s="258"/>
      <c r="K79" s="257"/>
      <c r="L79" s="258"/>
      <c r="M79" s="258"/>
      <c r="N79" s="257"/>
      <c r="O79" s="258"/>
      <c r="P79" s="258"/>
      <c r="Q79" s="257"/>
      <c r="R79" s="258"/>
      <c r="S79" s="258"/>
      <c r="T79" s="257"/>
      <c r="U79" s="258"/>
      <c r="V79" s="258"/>
      <c r="W79" s="257"/>
      <c r="X79" s="258"/>
      <c r="Y79" s="258"/>
      <c r="Z79" s="257"/>
      <c r="AA79" s="258"/>
      <c r="AB79" s="258"/>
      <c r="AC79" s="261" t="n">
        <v>137</v>
      </c>
      <c r="AD79" s="262" t="n">
        <v>164</v>
      </c>
      <c r="AE79" s="262" t="n">
        <v>142</v>
      </c>
      <c r="AF79" s="253"/>
      <c r="AG79" s="254"/>
      <c r="AH79" s="254"/>
      <c r="AI79" s="261" t="n">
        <v>156</v>
      </c>
      <c r="AJ79" s="262" t="n">
        <v>124</v>
      </c>
      <c r="AK79" s="262" t="n">
        <v>131</v>
      </c>
      <c r="AL79" s="261" t="n">
        <v>145</v>
      </c>
      <c r="AM79" s="262" t="n">
        <v>157</v>
      </c>
      <c r="AN79" s="262" t="n">
        <v>145</v>
      </c>
      <c r="AO79" s="261" t="n">
        <v>145</v>
      </c>
      <c r="AP79" s="262" t="n">
        <v>166</v>
      </c>
      <c r="AQ79" s="262" t="n">
        <v>167</v>
      </c>
      <c r="AR79" s="261" t="n">
        <v>134</v>
      </c>
      <c r="AS79" s="262" t="n">
        <v>150</v>
      </c>
      <c r="AT79" s="262" t="n">
        <v>169</v>
      </c>
      <c r="AU79" s="261"/>
      <c r="AV79" s="262"/>
      <c r="AW79" s="262"/>
      <c r="AX79" s="261"/>
      <c r="AY79" s="262" t="n">
        <v>151</v>
      </c>
      <c r="AZ79" s="262" t="n">
        <v>140</v>
      </c>
      <c r="BA79" s="303" t="n">
        <f aca="false">SUM(Rezultati!E79:AZ79)</f>
        <v>2523</v>
      </c>
      <c r="BB79" s="304" t="n">
        <f aca="false">COUNT(Rezultati!E79:AZ79)</f>
        <v>17</v>
      </c>
      <c r="BC79" s="300"/>
      <c r="BD79" s="314" t="n">
        <f aca="false">Rezultati!BA79/Rezultati!BB79</f>
        <v>148.411764705882</v>
      </c>
      <c r="BE79" s="157"/>
      <c r="BF79" s="134" t="str">
        <f aca="false">B79</f>
        <v>Kristaps Laucis</v>
      </c>
      <c r="BG79" s="135"/>
      <c r="BH79" s="135"/>
      <c r="BI79" s="135"/>
      <c r="BJ79" s="135"/>
      <c r="BK79" s="135"/>
      <c r="BL79" s="135"/>
      <c r="BM79" s="135"/>
      <c r="BN79" s="135"/>
      <c r="BO79" s="158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</row>
    <row r="80" customFormat="false" ht="15.75" hidden="false" customHeight="true" outlineLevel="0" collapsed="false">
      <c r="A80" s="147" t="s">
        <v>52</v>
      </c>
      <c r="B80" s="166" t="s">
        <v>127</v>
      </c>
      <c r="C80" s="307" t="n">
        <v>0</v>
      </c>
      <c r="D80" s="299" t="n">
        <f aca="false">Rezultati!C80*Rezultati!BB80</f>
        <v>0</v>
      </c>
      <c r="E80" s="265"/>
      <c r="F80" s="266"/>
      <c r="G80" s="266"/>
      <c r="H80" s="265"/>
      <c r="I80" s="266"/>
      <c r="J80" s="266"/>
      <c r="K80" s="265"/>
      <c r="L80" s="266"/>
      <c r="M80" s="266"/>
      <c r="N80" s="265"/>
      <c r="O80" s="266"/>
      <c r="P80" s="266"/>
      <c r="Q80" s="265"/>
      <c r="R80" s="266"/>
      <c r="S80" s="266"/>
      <c r="T80" s="265"/>
      <c r="U80" s="266"/>
      <c r="V80" s="266"/>
      <c r="W80" s="265"/>
      <c r="X80" s="266"/>
      <c r="Y80" s="266"/>
      <c r="Z80" s="265"/>
      <c r="AA80" s="266"/>
      <c r="AB80" s="266"/>
      <c r="AC80" s="261"/>
      <c r="AD80" s="262"/>
      <c r="AE80" s="262"/>
      <c r="AF80" s="253"/>
      <c r="AG80" s="254"/>
      <c r="AH80" s="254"/>
      <c r="AI80" s="261"/>
      <c r="AJ80" s="262"/>
      <c r="AK80" s="262"/>
      <c r="AL80" s="261" t="n">
        <v>169</v>
      </c>
      <c r="AM80" s="262" t="n">
        <v>158</v>
      </c>
      <c r="AN80" s="262" t="n">
        <v>147</v>
      </c>
      <c r="AO80" s="261"/>
      <c r="AP80" s="262"/>
      <c r="AQ80" s="262"/>
      <c r="AR80" s="261"/>
      <c r="AS80" s="262"/>
      <c r="AT80" s="262"/>
      <c r="AU80" s="261" t="n">
        <v>145</v>
      </c>
      <c r="AV80" s="262" t="n">
        <v>148</v>
      </c>
      <c r="AW80" s="262" t="n">
        <v>192</v>
      </c>
      <c r="AX80" s="261"/>
      <c r="AY80" s="262"/>
      <c r="AZ80" s="262"/>
      <c r="BA80" s="303" t="n">
        <f aca="false">SUM(Rezultati!E80:AZ80)</f>
        <v>959</v>
      </c>
      <c r="BB80" s="304" t="n">
        <f aca="false">COUNT(Rezultati!E80:AZ80)</f>
        <v>6</v>
      </c>
      <c r="BC80" s="300"/>
      <c r="BD80" s="314" t="n">
        <f aca="false">Rezultati!BA80/Rezultati!BB80</f>
        <v>159.833333333333</v>
      </c>
      <c r="BE80" s="157"/>
      <c r="BF80" s="134" t="str">
        <f aca="false">B80</f>
        <v>Aivis Barkovskis</v>
      </c>
      <c r="BG80" s="135"/>
      <c r="BH80" s="135"/>
      <c r="BI80" s="135"/>
      <c r="BJ80" s="135"/>
      <c r="BK80" s="135"/>
      <c r="BL80" s="135"/>
      <c r="BM80" s="135"/>
      <c r="BN80" s="135"/>
      <c r="BO80" s="158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</row>
    <row r="81" customFormat="false" ht="15.75" hidden="false" customHeight="true" outlineLevel="0" collapsed="false">
      <c r="A81" s="147" t="s">
        <v>52</v>
      </c>
      <c r="B81" s="166" t="s">
        <v>91</v>
      </c>
      <c r="C81" s="307" t="n">
        <v>0</v>
      </c>
      <c r="D81" s="299" t="n">
        <f aca="false">Rezultati!C81*Rezultati!BB81</f>
        <v>0</v>
      </c>
      <c r="E81" s="265"/>
      <c r="F81" s="266"/>
      <c r="G81" s="266"/>
      <c r="H81" s="265"/>
      <c r="I81" s="266"/>
      <c r="J81" s="266"/>
      <c r="K81" s="265"/>
      <c r="L81" s="266"/>
      <c r="M81" s="266"/>
      <c r="N81" s="265"/>
      <c r="O81" s="266"/>
      <c r="P81" s="266"/>
      <c r="Q81" s="265"/>
      <c r="R81" s="266"/>
      <c r="S81" s="266"/>
      <c r="T81" s="265"/>
      <c r="U81" s="266"/>
      <c r="V81" s="266"/>
      <c r="W81" s="265"/>
      <c r="X81" s="266"/>
      <c r="Y81" s="266"/>
      <c r="Z81" s="265"/>
      <c r="AA81" s="266"/>
      <c r="AB81" s="266"/>
      <c r="AC81" s="261"/>
      <c r="AD81" s="262"/>
      <c r="AE81" s="262"/>
      <c r="AF81" s="253"/>
      <c r="AG81" s="254"/>
      <c r="AH81" s="254"/>
      <c r="AI81" s="261"/>
      <c r="AJ81" s="262"/>
      <c r="AK81" s="262"/>
      <c r="AL81" s="261"/>
      <c r="AM81" s="262"/>
      <c r="AN81" s="262"/>
      <c r="AO81" s="261"/>
      <c r="AP81" s="262"/>
      <c r="AQ81" s="262"/>
      <c r="AR81" s="261"/>
      <c r="AS81" s="262"/>
      <c r="AT81" s="262"/>
      <c r="AU81" s="261"/>
      <c r="AV81" s="262"/>
      <c r="AW81" s="262"/>
      <c r="AX81" s="261" t="n">
        <v>127</v>
      </c>
      <c r="AY81" s="262"/>
      <c r="AZ81" s="262"/>
      <c r="BA81" s="303" t="n">
        <f aca="false">SUM(Rezultati!E81:AZ81)</f>
        <v>127</v>
      </c>
      <c r="BB81" s="304" t="n">
        <f aca="false">COUNT(Rezultati!E81:AZ81)</f>
        <v>1</v>
      </c>
      <c r="BC81" s="300"/>
      <c r="BD81" s="314" t="n">
        <f aca="false">(Rezultati!BA81/Rezultati!BB81)</f>
        <v>127</v>
      </c>
      <c r="BE81" s="157"/>
      <c r="BF81" s="134" t="str">
        <f aca="false">B81</f>
        <v>aklais rezultāts</v>
      </c>
      <c r="BG81" s="135"/>
      <c r="BH81" s="135"/>
      <c r="BI81" s="135"/>
      <c r="BJ81" s="135"/>
      <c r="BK81" s="135"/>
      <c r="BL81" s="135"/>
      <c r="BM81" s="135"/>
      <c r="BN81" s="135"/>
      <c r="BO81" s="158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</row>
    <row r="82" customFormat="false" ht="15.75" hidden="false" customHeight="true" outlineLevel="0" collapsed="false">
      <c r="A82" s="202" t="s">
        <v>52</v>
      </c>
      <c r="B82" s="203"/>
      <c r="C82" s="309" t="n">
        <v>0</v>
      </c>
      <c r="D82" s="310" t="n">
        <f aca="false">Rezultati!C82*Rezultati!BB82</f>
        <v>0</v>
      </c>
      <c r="E82" s="181"/>
      <c r="F82" s="182"/>
      <c r="G82" s="182"/>
      <c r="H82" s="181"/>
      <c r="I82" s="182"/>
      <c r="J82" s="182"/>
      <c r="K82" s="181"/>
      <c r="L82" s="182"/>
      <c r="M82" s="182"/>
      <c r="N82" s="181"/>
      <c r="O82" s="182"/>
      <c r="P82" s="182"/>
      <c r="Q82" s="181"/>
      <c r="R82" s="182"/>
      <c r="S82" s="182"/>
      <c r="T82" s="181"/>
      <c r="U82" s="182"/>
      <c r="V82" s="182"/>
      <c r="W82" s="181"/>
      <c r="X82" s="182"/>
      <c r="Y82" s="182"/>
      <c r="Z82" s="181"/>
      <c r="AA82" s="182"/>
      <c r="AB82" s="182"/>
      <c r="AC82" s="269"/>
      <c r="AD82" s="270"/>
      <c r="AE82" s="270"/>
      <c r="AF82" s="267"/>
      <c r="AG82" s="268"/>
      <c r="AH82" s="268"/>
      <c r="AI82" s="269"/>
      <c r="AJ82" s="270"/>
      <c r="AK82" s="270"/>
      <c r="AL82" s="269"/>
      <c r="AM82" s="270"/>
      <c r="AN82" s="270"/>
      <c r="AO82" s="269"/>
      <c r="AP82" s="270"/>
      <c r="AQ82" s="270"/>
      <c r="AR82" s="269"/>
      <c r="AS82" s="270"/>
      <c r="AT82" s="270"/>
      <c r="AU82" s="269"/>
      <c r="AV82" s="270"/>
      <c r="AW82" s="270"/>
      <c r="AX82" s="269"/>
      <c r="AY82" s="270"/>
      <c r="AZ82" s="270"/>
      <c r="BA82" s="311" t="n">
        <f aca="false">SUM(Rezultati!E82:AZ82)</f>
        <v>0</v>
      </c>
      <c r="BB82" s="312" t="n">
        <f aca="false">COUNT(Rezultati!E82:AZ82)</f>
        <v>0</v>
      </c>
      <c r="BC82" s="300"/>
      <c r="BD82" s="314" t="e">
        <f aca="false">Rezultati!BA82/Rezultati!BB82</f>
        <v>#DIV/0!</v>
      </c>
      <c r="BE82" s="157"/>
      <c r="BF82" s="134" t="n">
        <f aca="false">B82</f>
        <v>0</v>
      </c>
      <c r="BG82" s="135"/>
      <c r="BH82" s="135"/>
      <c r="BI82" s="135"/>
      <c r="BJ82" s="135"/>
      <c r="BK82" s="135"/>
      <c r="BL82" s="135"/>
      <c r="BM82" s="135"/>
      <c r="BN82" s="135"/>
      <c r="BO82" s="158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</row>
    <row r="83" customFormat="false" ht="15.75" hidden="false" customHeight="true" outlineLevel="0" collapsed="false">
      <c r="A83" s="271" t="str">
        <f aca="false">Punkti!A35</f>
        <v>Sun Ball</v>
      </c>
      <c r="B83" s="248" t="s">
        <v>128</v>
      </c>
      <c r="C83" s="327" t="n">
        <v>8</v>
      </c>
      <c r="D83" s="328" t="n">
        <f aca="false">Rezultati!C83*Rezultati!BB83</f>
        <v>144</v>
      </c>
      <c r="E83" s="251"/>
      <c r="F83" s="252"/>
      <c r="G83" s="252"/>
      <c r="H83" s="251"/>
      <c r="I83" s="252"/>
      <c r="J83" s="252"/>
      <c r="K83" s="251"/>
      <c r="L83" s="252"/>
      <c r="M83" s="252"/>
      <c r="N83" s="251"/>
      <c r="O83" s="252"/>
      <c r="P83" s="252"/>
      <c r="Q83" s="251"/>
      <c r="R83" s="252"/>
      <c r="S83" s="252"/>
      <c r="T83" s="251"/>
      <c r="U83" s="252"/>
      <c r="V83" s="252"/>
      <c r="W83" s="251"/>
      <c r="X83" s="252"/>
      <c r="Y83" s="252"/>
      <c r="Z83" s="251"/>
      <c r="AA83" s="252"/>
      <c r="AB83" s="252"/>
      <c r="AC83" s="255" t="n">
        <v>265</v>
      </c>
      <c r="AD83" s="256" t="n">
        <v>191</v>
      </c>
      <c r="AE83" s="256" t="n">
        <v>184</v>
      </c>
      <c r="AF83" s="255" t="n">
        <v>189</v>
      </c>
      <c r="AG83" s="256" t="n">
        <v>205</v>
      </c>
      <c r="AH83" s="256" t="n">
        <v>180</v>
      </c>
      <c r="AI83" s="253"/>
      <c r="AJ83" s="254"/>
      <c r="AK83" s="254"/>
      <c r="AL83" s="255" t="n">
        <v>229</v>
      </c>
      <c r="AM83" s="256" t="n">
        <v>213</v>
      </c>
      <c r="AN83" s="256" t="n">
        <v>244</v>
      </c>
      <c r="AO83" s="255"/>
      <c r="AP83" s="256"/>
      <c r="AQ83" s="256"/>
      <c r="AR83" s="255" t="n">
        <v>203</v>
      </c>
      <c r="AS83" s="256" t="n">
        <v>176</v>
      </c>
      <c r="AT83" s="256" t="n">
        <v>212</v>
      </c>
      <c r="AU83" s="255" t="n">
        <v>276</v>
      </c>
      <c r="AV83" s="256" t="n">
        <v>210</v>
      </c>
      <c r="AW83" s="256" t="n">
        <v>176</v>
      </c>
      <c r="AX83" s="255" t="n">
        <v>191</v>
      </c>
      <c r="AY83" s="256" t="n">
        <v>135</v>
      </c>
      <c r="AZ83" s="256" t="n">
        <v>185</v>
      </c>
      <c r="BA83" s="155" t="n">
        <f aca="false">SUM(Rezultati!E83:AZ83)</f>
        <v>3664</v>
      </c>
      <c r="BB83" s="156" t="n">
        <f aca="false">COUNT(Rezultati!E83:AZ83)</f>
        <v>18</v>
      </c>
      <c r="BC83" s="300" t="n">
        <f aca="false">SUM((Rezultati!BA83+Rezultati!BA84+Rezultati!BA85+Rezultati!BA86+Rezultati!BA87+Rezultati!BA88+Rezultati!BA89)/(Rezultati!BB83+Rezultati!BB84+Rezultati!BB85+Rezultati!BB86+Rezultati!BB87+Rezultati!BB88+Rezultati!BB89))</f>
        <v>176.031746031746</v>
      </c>
      <c r="BD83" s="314" t="n">
        <f aca="false">Rezultati!BA83/Rezultati!BB83</f>
        <v>203.555555555556</v>
      </c>
      <c r="BE83" s="157" t="str">
        <f aca="false">AI2</f>
        <v>Sun Ball</v>
      </c>
      <c r="BF83" s="134" t="str">
        <f aca="false">B83</f>
        <v>Jurijs Bokums jun</v>
      </c>
      <c r="BG83" s="135"/>
      <c r="BH83" s="135"/>
      <c r="BI83" s="135"/>
      <c r="BJ83" s="135"/>
      <c r="BK83" s="135"/>
      <c r="BL83" s="135"/>
      <c r="BM83" s="135"/>
      <c r="BN83" s="135"/>
      <c r="BO83" s="158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</row>
    <row r="84" customFormat="false" ht="15.75" hidden="false" customHeight="true" outlineLevel="0" collapsed="false">
      <c r="A84" s="147" t="s">
        <v>53</v>
      </c>
      <c r="B84" s="159" t="s">
        <v>97</v>
      </c>
      <c r="C84" s="307" t="n">
        <v>0</v>
      </c>
      <c r="D84" s="299" t="n">
        <f aca="false">Rezultati!C84*Rezultati!BB84</f>
        <v>0</v>
      </c>
      <c r="E84" s="257"/>
      <c r="F84" s="258"/>
      <c r="G84" s="258"/>
      <c r="H84" s="257"/>
      <c r="I84" s="258"/>
      <c r="J84" s="258"/>
      <c r="K84" s="257"/>
      <c r="L84" s="258"/>
      <c r="M84" s="258"/>
      <c r="N84" s="257"/>
      <c r="O84" s="258"/>
      <c r="P84" s="258"/>
      <c r="Q84" s="257"/>
      <c r="R84" s="258"/>
      <c r="S84" s="258"/>
      <c r="T84" s="257"/>
      <c r="U84" s="258"/>
      <c r="V84" s="258"/>
      <c r="W84" s="257"/>
      <c r="X84" s="258"/>
      <c r="Y84" s="258"/>
      <c r="Z84" s="257"/>
      <c r="AA84" s="258"/>
      <c r="AB84" s="258"/>
      <c r="AC84" s="259"/>
      <c r="AD84" s="260"/>
      <c r="AE84" s="260"/>
      <c r="AF84" s="259" t="n">
        <v>193</v>
      </c>
      <c r="AG84" s="260" t="n">
        <v>193</v>
      </c>
      <c r="AH84" s="260" t="n">
        <v>167</v>
      </c>
      <c r="AI84" s="253"/>
      <c r="AJ84" s="254"/>
      <c r="AK84" s="254"/>
      <c r="AL84" s="259"/>
      <c r="AM84" s="260"/>
      <c r="AN84" s="260"/>
      <c r="AO84" s="259"/>
      <c r="AP84" s="260"/>
      <c r="AQ84" s="260"/>
      <c r="AR84" s="259" t="n">
        <v>204</v>
      </c>
      <c r="AS84" s="260" t="n">
        <v>213</v>
      </c>
      <c r="AT84" s="260" t="n">
        <v>178</v>
      </c>
      <c r="AU84" s="259"/>
      <c r="AV84" s="260"/>
      <c r="AW84" s="260"/>
      <c r="AX84" s="259"/>
      <c r="AY84" s="260"/>
      <c r="AZ84" s="260"/>
      <c r="BA84" s="303" t="n">
        <f aca="false">SUM(Rezultati!E84:AZ84)</f>
        <v>1148</v>
      </c>
      <c r="BB84" s="304" t="n">
        <f aca="false">COUNT(Rezultati!E84:AZ84)</f>
        <v>6</v>
      </c>
      <c r="BC84" s="300"/>
      <c r="BD84" s="314" t="n">
        <f aca="false">Rezultati!BA84/Rezultati!BB84</f>
        <v>191.333333333333</v>
      </c>
      <c r="BE84" s="157"/>
      <c r="BF84" s="134" t="str">
        <f aca="false">B84</f>
        <v>Sergejs Kiseļovs</v>
      </c>
      <c r="BG84" s="135"/>
      <c r="BH84" s="135"/>
      <c r="BI84" s="135"/>
      <c r="BJ84" s="135"/>
      <c r="BK84" s="135"/>
      <c r="BL84" s="135"/>
      <c r="BM84" s="135"/>
      <c r="BN84" s="135"/>
      <c r="BO84" s="158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</row>
    <row r="85" customFormat="false" ht="15.75" hidden="false" customHeight="true" outlineLevel="0" collapsed="false">
      <c r="A85" s="147" t="s">
        <v>53</v>
      </c>
      <c r="B85" s="159" t="s">
        <v>129</v>
      </c>
      <c r="C85" s="307" t="n">
        <v>0</v>
      </c>
      <c r="D85" s="299" t="n">
        <f aca="false">Rezultati!C85*Rezultati!BB85</f>
        <v>0</v>
      </c>
      <c r="E85" s="257"/>
      <c r="F85" s="258"/>
      <c r="G85" s="258"/>
      <c r="H85" s="257"/>
      <c r="I85" s="258"/>
      <c r="J85" s="258"/>
      <c r="K85" s="257"/>
      <c r="L85" s="258"/>
      <c r="M85" s="258"/>
      <c r="N85" s="257"/>
      <c r="O85" s="258"/>
      <c r="P85" s="258"/>
      <c r="Q85" s="257"/>
      <c r="R85" s="258"/>
      <c r="S85" s="258"/>
      <c r="T85" s="257"/>
      <c r="U85" s="258"/>
      <c r="V85" s="258"/>
      <c r="W85" s="257"/>
      <c r="X85" s="258"/>
      <c r="Y85" s="258"/>
      <c r="Z85" s="257"/>
      <c r="AA85" s="258"/>
      <c r="AB85" s="258"/>
      <c r="AC85" s="261"/>
      <c r="AD85" s="262"/>
      <c r="AE85" s="262"/>
      <c r="AF85" s="261"/>
      <c r="AG85" s="262"/>
      <c r="AH85" s="262"/>
      <c r="AI85" s="253"/>
      <c r="AJ85" s="254"/>
      <c r="AK85" s="254"/>
      <c r="AL85" s="261"/>
      <c r="AM85" s="262"/>
      <c r="AN85" s="262"/>
      <c r="AO85" s="261"/>
      <c r="AP85" s="262"/>
      <c r="AQ85" s="262"/>
      <c r="AR85" s="261"/>
      <c r="AS85" s="262"/>
      <c r="AT85" s="262"/>
      <c r="AU85" s="261"/>
      <c r="AV85" s="262"/>
      <c r="AW85" s="262"/>
      <c r="AX85" s="261" t="n">
        <v>165</v>
      </c>
      <c r="AY85" s="262" t="n">
        <v>151</v>
      </c>
      <c r="AZ85" s="262" t="n">
        <v>192</v>
      </c>
      <c r="BA85" s="303" t="n">
        <f aca="false">SUM(Rezultati!E85:AZ85)</f>
        <v>508</v>
      </c>
      <c r="BB85" s="304" t="n">
        <f aca="false">COUNT(Rezultati!E85:AZ85)</f>
        <v>3</v>
      </c>
      <c r="BC85" s="300"/>
      <c r="BD85" s="314" t="n">
        <f aca="false">Rezultati!BA85/Rezultati!BB85</f>
        <v>169.333333333333</v>
      </c>
      <c r="BE85" s="157"/>
      <c r="BF85" s="134" t="str">
        <f aca="false">B85</f>
        <v>Nikita Bobrovs</v>
      </c>
      <c r="BG85" s="135"/>
      <c r="BH85" s="135"/>
      <c r="BI85" s="135"/>
      <c r="BJ85" s="135"/>
      <c r="BK85" s="135"/>
      <c r="BL85" s="135"/>
      <c r="BM85" s="135"/>
      <c r="BN85" s="135"/>
      <c r="BO85" s="158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</row>
    <row r="86" customFormat="false" ht="15.75" hidden="false" customHeight="true" outlineLevel="0" collapsed="false">
      <c r="A86" s="147" t="s">
        <v>53</v>
      </c>
      <c r="B86" s="159" t="s">
        <v>96</v>
      </c>
      <c r="C86" s="307" t="n">
        <v>0</v>
      </c>
      <c r="D86" s="299" t="n">
        <f aca="false">Rezultati!C86*Rezultati!BB86</f>
        <v>0</v>
      </c>
      <c r="E86" s="257"/>
      <c r="F86" s="258"/>
      <c r="G86" s="258"/>
      <c r="H86" s="257"/>
      <c r="I86" s="258"/>
      <c r="J86" s="258"/>
      <c r="K86" s="257"/>
      <c r="L86" s="258"/>
      <c r="M86" s="258"/>
      <c r="N86" s="257"/>
      <c r="O86" s="258"/>
      <c r="P86" s="258"/>
      <c r="Q86" s="257"/>
      <c r="R86" s="258"/>
      <c r="S86" s="258"/>
      <c r="T86" s="257"/>
      <c r="U86" s="258"/>
      <c r="V86" s="258"/>
      <c r="W86" s="257"/>
      <c r="X86" s="258"/>
      <c r="Y86" s="258"/>
      <c r="Z86" s="257"/>
      <c r="AA86" s="258"/>
      <c r="AB86" s="258"/>
      <c r="AC86" s="261" t="n">
        <v>180</v>
      </c>
      <c r="AD86" s="262" t="n">
        <v>160</v>
      </c>
      <c r="AE86" s="262" t="n">
        <v>164</v>
      </c>
      <c r="AF86" s="261"/>
      <c r="AG86" s="262"/>
      <c r="AH86" s="262"/>
      <c r="AI86" s="253"/>
      <c r="AJ86" s="254"/>
      <c r="AK86" s="254"/>
      <c r="AL86" s="261" t="n">
        <v>91</v>
      </c>
      <c r="AM86" s="262" t="n">
        <v>105</v>
      </c>
      <c r="AN86" s="262" t="n">
        <v>160</v>
      </c>
      <c r="AO86" s="261" t="n">
        <v>142</v>
      </c>
      <c r="AP86" s="262" t="n">
        <v>152</v>
      </c>
      <c r="AQ86" s="262" t="n">
        <v>167</v>
      </c>
      <c r="AR86" s="261"/>
      <c r="AS86" s="262"/>
      <c r="AT86" s="262"/>
      <c r="AU86" s="261" t="n">
        <v>188</v>
      </c>
      <c r="AV86" s="262" t="n">
        <v>239</v>
      </c>
      <c r="AW86" s="262" t="n">
        <v>198</v>
      </c>
      <c r="AX86" s="261"/>
      <c r="AY86" s="262"/>
      <c r="AZ86" s="262"/>
      <c r="BA86" s="303" t="n">
        <f aca="false">SUM(Rezultati!E86:AZ86)</f>
        <v>1946</v>
      </c>
      <c r="BB86" s="304" t="n">
        <f aca="false">COUNT(Rezultati!E86:AZ86)</f>
        <v>12</v>
      </c>
      <c r="BC86" s="300"/>
      <c r="BD86" s="314" t="n">
        <f aca="false">Rezultati!BA86/Rezultati!BB86</f>
        <v>162.166666666667</v>
      </c>
      <c r="BE86" s="157"/>
      <c r="BF86" s="134" t="str">
        <f aca="false">B86</f>
        <v>pieaicinātais spēlētājs</v>
      </c>
      <c r="BG86" s="135"/>
      <c r="BH86" s="135"/>
      <c r="BI86" s="135"/>
      <c r="BJ86" s="135"/>
      <c r="BK86" s="135"/>
      <c r="BL86" s="135"/>
      <c r="BM86" s="135"/>
      <c r="BN86" s="135"/>
      <c r="BO86" s="158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</row>
    <row r="87" customFormat="false" ht="15.75" hidden="false" customHeight="true" outlineLevel="0" collapsed="false">
      <c r="A87" s="263" t="s">
        <v>53</v>
      </c>
      <c r="B87" s="276" t="s">
        <v>130</v>
      </c>
      <c r="C87" s="326" t="n">
        <v>8</v>
      </c>
      <c r="D87" s="322" t="n">
        <f aca="false">Rezultati!C87*Rezultati!BB87</f>
        <v>96</v>
      </c>
      <c r="E87" s="265"/>
      <c r="F87" s="266"/>
      <c r="G87" s="266"/>
      <c r="H87" s="265"/>
      <c r="I87" s="266"/>
      <c r="J87" s="266"/>
      <c r="K87" s="265"/>
      <c r="L87" s="266"/>
      <c r="M87" s="266"/>
      <c r="N87" s="265"/>
      <c r="O87" s="266"/>
      <c r="P87" s="266"/>
      <c r="Q87" s="265"/>
      <c r="R87" s="266"/>
      <c r="S87" s="266"/>
      <c r="T87" s="265"/>
      <c r="U87" s="266"/>
      <c r="V87" s="266"/>
      <c r="W87" s="265"/>
      <c r="X87" s="266"/>
      <c r="Y87" s="266"/>
      <c r="Z87" s="265"/>
      <c r="AA87" s="266"/>
      <c r="AB87" s="266"/>
      <c r="AC87" s="261" t="n">
        <v>129</v>
      </c>
      <c r="AD87" s="262" t="n">
        <v>134</v>
      </c>
      <c r="AE87" s="262" t="n">
        <v>150</v>
      </c>
      <c r="AF87" s="261"/>
      <c r="AG87" s="262"/>
      <c r="AH87" s="262"/>
      <c r="AI87" s="253"/>
      <c r="AJ87" s="254"/>
      <c r="AK87" s="254"/>
      <c r="AL87" s="261" t="n">
        <v>114</v>
      </c>
      <c r="AM87" s="262" t="n">
        <v>131</v>
      </c>
      <c r="AN87" s="262" t="n">
        <v>200</v>
      </c>
      <c r="AO87" s="261"/>
      <c r="AP87" s="262"/>
      <c r="AQ87" s="262"/>
      <c r="AR87" s="261" t="n">
        <v>139</v>
      </c>
      <c r="AS87" s="262" t="n">
        <v>166</v>
      </c>
      <c r="AT87" s="262" t="n">
        <v>122</v>
      </c>
      <c r="AU87" s="261" t="n">
        <v>157</v>
      </c>
      <c r="AV87" s="262" t="n">
        <v>151</v>
      </c>
      <c r="AW87" s="262" t="n">
        <v>166</v>
      </c>
      <c r="AX87" s="261"/>
      <c r="AY87" s="262"/>
      <c r="AZ87" s="262"/>
      <c r="BA87" s="303" t="n">
        <f aca="false">SUM(Rezultati!E87:AZ87)</f>
        <v>1759</v>
      </c>
      <c r="BB87" s="304" t="n">
        <f aca="false">COUNT(Rezultati!E87:AZ87)</f>
        <v>12</v>
      </c>
      <c r="BC87" s="300"/>
      <c r="BD87" s="314" t="n">
        <f aca="false">Rezultati!BA87/Rezultati!BB87</f>
        <v>146.583333333333</v>
      </c>
      <c r="BE87" s="157"/>
      <c r="BF87" s="134" t="str">
        <f aca="false">B87</f>
        <v>Jurijs Bokums sen</v>
      </c>
      <c r="BG87" s="135"/>
      <c r="BH87" s="135"/>
      <c r="BI87" s="135"/>
      <c r="BJ87" s="135"/>
      <c r="BK87" s="135"/>
      <c r="BL87" s="135"/>
      <c r="BM87" s="135"/>
      <c r="BN87" s="135"/>
      <c r="BO87" s="158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</row>
    <row r="88" customFormat="false" ht="16.5" hidden="false" customHeight="true" outlineLevel="0" collapsed="false">
      <c r="A88" s="202" t="s">
        <v>53</v>
      </c>
      <c r="B88" s="173" t="s">
        <v>163</v>
      </c>
      <c r="C88" s="308" t="n">
        <v>0</v>
      </c>
      <c r="D88" s="299" t="n">
        <f aca="false">Rezultati!C88*Rezultati!BB88</f>
        <v>0</v>
      </c>
      <c r="E88" s="265"/>
      <c r="F88" s="266"/>
      <c r="G88" s="266"/>
      <c r="H88" s="265"/>
      <c r="I88" s="266"/>
      <c r="J88" s="266"/>
      <c r="K88" s="265"/>
      <c r="L88" s="266"/>
      <c r="M88" s="266"/>
      <c r="N88" s="265"/>
      <c r="O88" s="266"/>
      <c r="P88" s="266"/>
      <c r="Q88" s="265"/>
      <c r="R88" s="266"/>
      <c r="S88" s="266"/>
      <c r="T88" s="265"/>
      <c r="U88" s="266"/>
      <c r="V88" s="266"/>
      <c r="W88" s="265"/>
      <c r="X88" s="266"/>
      <c r="Y88" s="266"/>
      <c r="Z88" s="265"/>
      <c r="AA88" s="266"/>
      <c r="AB88" s="266"/>
      <c r="AC88" s="261"/>
      <c r="AD88" s="262"/>
      <c r="AE88" s="262"/>
      <c r="AF88" s="261" t="n">
        <v>176</v>
      </c>
      <c r="AG88" s="262" t="n">
        <v>144</v>
      </c>
      <c r="AH88" s="262" t="n">
        <v>184</v>
      </c>
      <c r="AI88" s="253"/>
      <c r="AJ88" s="254"/>
      <c r="AK88" s="254"/>
      <c r="AL88" s="261"/>
      <c r="AM88" s="262"/>
      <c r="AN88" s="262"/>
      <c r="AO88" s="261" t="n">
        <v>139</v>
      </c>
      <c r="AP88" s="262" t="n">
        <v>165</v>
      </c>
      <c r="AQ88" s="262" t="n">
        <v>206</v>
      </c>
      <c r="AR88" s="261"/>
      <c r="AS88" s="262"/>
      <c r="AT88" s="262"/>
      <c r="AU88" s="261"/>
      <c r="AV88" s="262"/>
      <c r="AW88" s="262"/>
      <c r="AX88" s="261"/>
      <c r="AY88" s="262"/>
      <c r="AZ88" s="262"/>
      <c r="BA88" s="303" t="n">
        <f aca="false">SUM(Rezultati!E88:AZ88)</f>
        <v>1014</v>
      </c>
      <c r="BB88" s="304" t="n">
        <f aca="false">COUNT(Rezultati!E88:AZ88)</f>
        <v>6</v>
      </c>
      <c r="BC88" s="300"/>
      <c r="BD88" s="314" t="n">
        <f aca="false">Rezultati!BA88/Rezultati!BB88</f>
        <v>169</v>
      </c>
      <c r="BE88" s="157"/>
      <c r="BF88" s="134" t="str">
        <f aca="false">B88</f>
        <v>Aleksis Štokmanis</v>
      </c>
      <c r="BG88" s="135"/>
      <c r="BH88" s="135"/>
      <c r="BI88" s="135"/>
      <c r="BJ88" s="135"/>
      <c r="BK88" s="135"/>
      <c r="BL88" s="135"/>
      <c r="BM88" s="135"/>
      <c r="BN88" s="135"/>
      <c r="BO88" s="158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</row>
    <row r="89" customFormat="false" ht="16.5" hidden="false" customHeight="true" outlineLevel="0" collapsed="false">
      <c r="A89" s="213" t="s">
        <v>53</v>
      </c>
      <c r="B89" s="214" t="s">
        <v>131</v>
      </c>
      <c r="C89" s="309" t="n">
        <v>0</v>
      </c>
      <c r="D89" s="310" t="n">
        <f aca="false">Rezultati!C89*Rezultati!BB89</f>
        <v>0</v>
      </c>
      <c r="E89" s="181"/>
      <c r="F89" s="182"/>
      <c r="G89" s="182"/>
      <c r="H89" s="181"/>
      <c r="I89" s="182"/>
      <c r="J89" s="182"/>
      <c r="K89" s="181"/>
      <c r="L89" s="182"/>
      <c r="M89" s="182"/>
      <c r="N89" s="181"/>
      <c r="O89" s="182"/>
      <c r="P89" s="182"/>
      <c r="Q89" s="181"/>
      <c r="R89" s="182"/>
      <c r="S89" s="182"/>
      <c r="T89" s="181"/>
      <c r="U89" s="182"/>
      <c r="V89" s="182"/>
      <c r="W89" s="181"/>
      <c r="X89" s="182"/>
      <c r="Y89" s="182"/>
      <c r="Z89" s="181"/>
      <c r="AA89" s="182"/>
      <c r="AB89" s="182"/>
      <c r="AC89" s="269"/>
      <c r="AD89" s="270"/>
      <c r="AE89" s="270"/>
      <c r="AF89" s="269"/>
      <c r="AG89" s="270"/>
      <c r="AH89" s="270"/>
      <c r="AI89" s="267"/>
      <c r="AJ89" s="268"/>
      <c r="AK89" s="268"/>
      <c r="AL89" s="269"/>
      <c r="AM89" s="270"/>
      <c r="AN89" s="270"/>
      <c r="AO89" s="269" t="n">
        <v>113</v>
      </c>
      <c r="AP89" s="270" t="n">
        <v>229</v>
      </c>
      <c r="AQ89" s="270" t="n">
        <v>222</v>
      </c>
      <c r="AR89" s="269"/>
      <c r="AS89" s="270"/>
      <c r="AT89" s="270"/>
      <c r="AU89" s="272"/>
      <c r="AV89" s="273"/>
      <c r="AW89" s="273"/>
      <c r="AX89" s="269" t="n">
        <v>150</v>
      </c>
      <c r="AY89" s="270" t="n">
        <v>192</v>
      </c>
      <c r="AZ89" s="270" t="n">
        <v>145</v>
      </c>
      <c r="BA89" s="311" t="n">
        <f aca="false">SUM(Rezultati!E89:AZ89)</f>
        <v>1051</v>
      </c>
      <c r="BB89" s="312" t="n">
        <f aca="false">COUNT(Rezultati!E89:AZ89)</f>
        <v>6</v>
      </c>
      <c r="BC89" s="300"/>
      <c r="BD89" s="314" t="n">
        <f aca="false">Rezultati!BA89/Rezultati!BB89</f>
        <v>175.166666666667</v>
      </c>
      <c r="BE89" s="157"/>
      <c r="BF89" s="134" t="str">
        <f aca="false">B89</f>
        <v>Dāvis Šipkevičs</v>
      </c>
      <c r="BG89" s="135"/>
      <c r="BH89" s="135"/>
      <c r="BI89" s="135"/>
      <c r="BJ89" s="135"/>
      <c r="BK89" s="135"/>
      <c r="BL89" s="135"/>
      <c r="BM89" s="135"/>
      <c r="BN89" s="135"/>
      <c r="BO89" s="158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</row>
    <row r="90" customFormat="false" ht="16.5" hidden="false" customHeight="true" outlineLevel="0" collapsed="false">
      <c r="A90" s="219" t="str">
        <f aca="false">Punkti!A38</f>
        <v>Universal Services</v>
      </c>
      <c r="B90" s="159" t="s">
        <v>96</v>
      </c>
      <c r="C90" s="302" t="n">
        <v>0</v>
      </c>
      <c r="D90" s="315" t="n">
        <f aca="false">Rezultati!C90*Rezultati!BB90</f>
        <v>0</v>
      </c>
      <c r="E90" s="251"/>
      <c r="F90" s="252"/>
      <c r="G90" s="252"/>
      <c r="H90" s="251"/>
      <c r="I90" s="252"/>
      <c r="J90" s="252"/>
      <c r="K90" s="251"/>
      <c r="L90" s="252"/>
      <c r="M90" s="252"/>
      <c r="N90" s="251"/>
      <c r="O90" s="252"/>
      <c r="P90" s="252"/>
      <c r="Q90" s="251"/>
      <c r="R90" s="252"/>
      <c r="S90" s="252"/>
      <c r="T90" s="251"/>
      <c r="U90" s="252"/>
      <c r="V90" s="252"/>
      <c r="W90" s="251"/>
      <c r="X90" s="252"/>
      <c r="Y90" s="252"/>
      <c r="Z90" s="251"/>
      <c r="AA90" s="252"/>
      <c r="AB90" s="252"/>
      <c r="AC90" s="255"/>
      <c r="AD90" s="256"/>
      <c r="AE90" s="256"/>
      <c r="AF90" s="255"/>
      <c r="AG90" s="256"/>
      <c r="AH90" s="256"/>
      <c r="AI90" s="255"/>
      <c r="AJ90" s="256"/>
      <c r="AK90" s="256"/>
      <c r="AL90" s="253"/>
      <c r="AM90" s="254"/>
      <c r="AN90" s="254"/>
      <c r="AO90" s="255" t="n">
        <v>173</v>
      </c>
      <c r="AP90" s="256" t="n">
        <v>134</v>
      </c>
      <c r="AQ90" s="256" t="n">
        <v>146</v>
      </c>
      <c r="AR90" s="255"/>
      <c r="AS90" s="256"/>
      <c r="AT90" s="256"/>
      <c r="AU90" s="255"/>
      <c r="AV90" s="256"/>
      <c r="AW90" s="256"/>
      <c r="AX90" s="255"/>
      <c r="AY90" s="256"/>
      <c r="AZ90" s="256"/>
      <c r="BA90" s="155" t="n">
        <f aca="false">SUM(Rezultati!E90:AZ90)</f>
        <v>453</v>
      </c>
      <c r="BB90" s="156" t="n">
        <f aca="false">COUNT(Rezultati!E90:AZ90)</f>
        <v>3</v>
      </c>
      <c r="BC90" s="300" t="n">
        <f aca="false">SUM((Rezultati!BA90+Rezultati!BA91+Rezultati!BA92+Rezultati!BA93+Rezultati!BA94+Rezultati!BA95+Rezultati!BA96)/(Rezultati!BB90+Rezultati!BB91+Rezultati!BB92+Rezultati!BB93+Rezultati!BB94+Rezultati!BB95+Rezultati!BB96))</f>
        <v>175.333333333333</v>
      </c>
      <c r="BD90" s="314" t="n">
        <f aca="false">Rezultati!BA90/Rezultati!BB90</f>
        <v>151</v>
      </c>
      <c r="BE90" s="157" t="str">
        <f aca="false">AL2</f>
        <v>Universal Services</v>
      </c>
      <c r="BF90" s="134" t="str">
        <f aca="false">B90</f>
        <v>pieaicinātais spēlētājs</v>
      </c>
      <c r="BG90" s="135"/>
      <c r="BH90" s="135"/>
      <c r="BI90" s="135"/>
      <c r="BJ90" s="135"/>
      <c r="BK90" s="135"/>
      <c r="BL90" s="135"/>
      <c r="BM90" s="135"/>
      <c r="BN90" s="135"/>
      <c r="BO90" s="158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</row>
    <row r="91" customFormat="false" ht="16.5" hidden="false" customHeight="true" outlineLevel="0" collapsed="false">
      <c r="A91" s="147" t="s">
        <v>54</v>
      </c>
      <c r="B91" s="166" t="s">
        <v>132</v>
      </c>
      <c r="C91" s="307" t="n">
        <v>0</v>
      </c>
      <c r="D91" s="299" t="n">
        <f aca="false">Rezultati!C91*Rezultati!BB91</f>
        <v>0</v>
      </c>
      <c r="E91" s="257"/>
      <c r="F91" s="258"/>
      <c r="G91" s="258"/>
      <c r="H91" s="257"/>
      <c r="I91" s="258"/>
      <c r="J91" s="258"/>
      <c r="K91" s="257"/>
      <c r="L91" s="258"/>
      <c r="M91" s="258"/>
      <c r="N91" s="257"/>
      <c r="O91" s="258"/>
      <c r="P91" s="258"/>
      <c r="Q91" s="257"/>
      <c r="R91" s="258"/>
      <c r="S91" s="258"/>
      <c r="T91" s="257"/>
      <c r="U91" s="258"/>
      <c r="V91" s="258"/>
      <c r="W91" s="257"/>
      <c r="X91" s="258"/>
      <c r="Y91" s="258"/>
      <c r="Z91" s="257"/>
      <c r="AA91" s="258"/>
      <c r="AB91" s="258"/>
      <c r="AC91" s="259"/>
      <c r="AD91" s="260"/>
      <c r="AE91" s="260"/>
      <c r="AF91" s="259" t="n">
        <v>188</v>
      </c>
      <c r="AG91" s="260" t="n">
        <v>218</v>
      </c>
      <c r="AH91" s="260" t="n">
        <v>179</v>
      </c>
      <c r="AI91" s="259"/>
      <c r="AJ91" s="260"/>
      <c r="AK91" s="260"/>
      <c r="AL91" s="253"/>
      <c r="AM91" s="254"/>
      <c r="AN91" s="254"/>
      <c r="AO91" s="259" t="n">
        <v>168</v>
      </c>
      <c r="AP91" s="260" t="n">
        <v>230</v>
      </c>
      <c r="AQ91" s="260" t="n">
        <v>184</v>
      </c>
      <c r="AR91" s="259" t="n">
        <v>203</v>
      </c>
      <c r="AS91" s="260" t="n">
        <v>181</v>
      </c>
      <c r="AT91" s="260" t="n">
        <v>182</v>
      </c>
      <c r="AU91" s="259" t="n">
        <v>172</v>
      </c>
      <c r="AV91" s="260" t="n">
        <v>220</v>
      </c>
      <c r="AW91" s="260" t="n">
        <v>217</v>
      </c>
      <c r="AX91" s="259" t="n">
        <v>265</v>
      </c>
      <c r="AY91" s="260" t="n">
        <v>213</v>
      </c>
      <c r="AZ91" s="260" t="n">
        <v>234</v>
      </c>
      <c r="BA91" s="303" t="n">
        <f aca="false">SUM(Rezultati!E91:AZ91)</f>
        <v>3054</v>
      </c>
      <c r="BB91" s="304" t="n">
        <f aca="false">COUNT(Rezultati!E91:AZ91)</f>
        <v>15</v>
      </c>
      <c r="BC91" s="300"/>
      <c r="BD91" s="314" t="n">
        <f aca="false">Rezultati!BA91/Rezultati!BB91</f>
        <v>203.6</v>
      </c>
      <c r="BE91" s="157"/>
      <c r="BF91" s="134" t="str">
        <f aca="false">B91</f>
        <v>Rihards Meijers</v>
      </c>
      <c r="BG91" s="135"/>
      <c r="BH91" s="136"/>
      <c r="BI91" s="136"/>
      <c r="BJ91" s="136"/>
      <c r="BK91" s="136"/>
      <c r="BL91" s="136"/>
      <c r="BM91" s="136"/>
      <c r="BN91" s="136"/>
      <c r="BO91" s="135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</row>
    <row r="92" customFormat="false" ht="16.5" hidden="false" customHeight="true" outlineLevel="0" collapsed="false">
      <c r="A92" s="147" t="s">
        <v>54</v>
      </c>
      <c r="B92" s="166" t="s">
        <v>133</v>
      </c>
      <c r="C92" s="307" t="n">
        <v>0</v>
      </c>
      <c r="D92" s="299" t="n">
        <f aca="false">Rezultati!C92*Rezultati!BB92</f>
        <v>0</v>
      </c>
      <c r="E92" s="257"/>
      <c r="F92" s="258"/>
      <c r="G92" s="258"/>
      <c r="H92" s="257"/>
      <c r="I92" s="258"/>
      <c r="J92" s="258"/>
      <c r="K92" s="257"/>
      <c r="L92" s="258"/>
      <c r="M92" s="258"/>
      <c r="N92" s="257"/>
      <c r="O92" s="258"/>
      <c r="P92" s="258"/>
      <c r="Q92" s="257"/>
      <c r="R92" s="258"/>
      <c r="S92" s="258"/>
      <c r="T92" s="257"/>
      <c r="U92" s="258"/>
      <c r="V92" s="258"/>
      <c r="W92" s="257"/>
      <c r="X92" s="258"/>
      <c r="Y92" s="258"/>
      <c r="Z92" s="257"/>
      <c r="AA92" s="258"/>
      <c r="AB92" s="258"/>
      <c r="AC92" s="261"/>
      <c r="AD92" s="262"/>
      <c r="AE92" s="262"/>
      <c r="AF92" s="261" t="n">
        <v>183</v>
      </c>
      <c r="AG92" s="262" t="n">
        <v>213</v>
      </c>
      <c r="AH92" s="262" t="n">
        <v>159</v>
      </c>
      <c r="AI92" s="261"/>
      <c r="AJ92" s="262"/>
      <c r="AK92" s="262"/>
      <c r="AL92" s="253"/>
      <c r="AM92" s="254"/>
      <c r="AN92" s="254"/>
      <c r="AO92" s="261" t="n">
        <v>112</v>
      </c>
      <c r="AP92" s="262" t="n">
        <v>175</v>
      </c>
      <c r="AQ92" s="262" t="n">
        <v>186</v>
      </c>
      <c r="AR92" s="261" t="n">
        <v>162</v>
      </c>
      <c r="AS92" s="262" t="n">
        <v>188</v>
      </c>
      <c r="AT92" s="262" t="n">
        <v>185</v>
      </c>
      <c r="AU92" s="261" t="n">
        <v>167</v>
      </c>
      <c r="AV92" s="262" t="n">
        <v>155</v>
      </c>
      <c r="AW92" s="262" t="n">
        <v>170</v>
      </c>
      <c r="AX92" s="261" t="n">
        <v>183</v>
      </c>
      <c r="AY92" s="262" t="n">
        <v>176</v>
      </c>
      <c r="AZ92" s="262" t="n">
        <v>160</v>
      </c>
      <c r="BA92" s="303" t="n">
        <f aca="false">SUM(Rezultati!E92:AZ92)</f>
        <v>2574</v>
      </c>
      <c r="BB92" s="304" t="n">
        <f aca="false">COUNT(Rezultati!E92:AZ92)</f>
        <v>15</v>
      </c>
      <c r="BC92" s="300"/>
      <c r="BD92" s="314" t="n">
        <f aca="false">Rezultati!BA92/Rezultati!BB92</f>
        <v>171.6</v>
      </c>
      <c r="BE92" s="157"/>
      <c r="BF92" s="134" t="str">
        <f aca="false">B92</f>
        <v>Toms Remers</v>
      </c>
      <c r="BG92" s="135"/>
      <c r="BH92" s="136"/>
      <c r="BI92" s="136"/>
      <c r="BJ92" s="136"/>
      <c r="BK92" s="136"/>
      <c r="BL92" s="136"/>
      <c r="BM92" s="136"/>
      <c r="BN92" s="136"/>
      <c r="BO92" s="135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</row>
    <row r="93" customFormat="false" ht="16.5" hidden="false" customHeight="true" outlineLevel="0" collapsed="false">
      <c r="A93" s="147" t="s">
        <v>54</v>
      </c>
      <c r="B93" s="166" t="s">
        <v>134</v>
      </c>
      <c r="C93" s="307" t="n">
        <v>0</v>
      </c>
      <c r="D93" s="299" t="n">
        <f aca="false">Rezultati!C93*Rezultati!BB93</f>
        <v>0</v>
      </c>
      <c r="E93" s="257"/>
      <c r="F93" s="258"/>
      <c r="G93" s="258"/>
      <c r="H93" s="257"/>
      <c r="I93" s="258"/>
      <c r="J93" s="258"/>
      <c r="K93" s="257"/>
      <c r="L93" s="258"/>
      <c r="M93" s="258"/>
      <c r="N93" s="257"/>
      <c r="O93" s="258"/>
      <c r="P93" s="258"/>
      <c r="Q93" s="257"/>
      <c r="R93" s="258"/>
      <c r="S93" s="258"/>
      <c r="T93" s="257"/>
      <c r="U93" s="258"/>
      <c r="V93" s="258"/>
      <c r="W93" s="257"/>
      <c r="X93" s="258"/>
      <c r="Y93" s="258"/>
      <c r="Z93" s="257"/>
      <c r="AA93" s="258"/>
      <c r="AB93" s="258"/>
      <c r="AC93" s="261"/>
      <c r="AD93" s="262"/>
      <c r="AE93" s="262"/>
      <c r="AF93" s="261"/>
      <c r="AG93" s="262"/>
      <c r="AH93" s="262"/>
      <c r="AI93" s="261"/>
      <c r="AJ93" s="262"/>
      <c r="AK93" s="262"/>
      <c r="AL93" s="253"/>
      <c r="AM93" s="254"/>
      <c r="AN93" s="254"/>
      <c r="AO93" s="261"/>
      <c r="AP93" s="262"/>
      <c r="AQ93" s="262"/>
      <c r="AR93" s="261"/>
      <c r="AS93" s="274"/>
      <c r="AT93" s="262"/>
      <c r="AU93" s="261"/>
      <c r="AV93" s="274"/>
      <c r="AW93" s="262"/>
      <c r="AX93" s="261"/>
      <c r="AY93" s="274"/>
      <c r="AZ93" s="262"/>
      <c r="BA93" s="303" t="n">
        <f aca="false">SUM(Rezultati!E93:AZ93)</f>
        <v>0</v>
      </c>
      <c r="BB93" s="304" t="n">
        <f aca="false">COUNT(Rezultati!E93:AZ93)</f>
        <v>0</v>
      </c>
      <c r="BC93" s="300"/>
      <c r="BD93" s="314" t="e">
        <f aca="false">Rezultati!BA93/Rezultati!BB93</f>
        <v>#DIV/0!</v>
      </c>
      <c r="BE93" s="157"/>
      <c r="BF93" s="134" t="str">
        <f aca="false">B93</f>
        <v>Eduards Kobiļuks</v>
      </c>
      <c r="BG93" s="135"/>
      <c r="BH93" s="136"/>
      <c r="BI93" s="136"/>
      <c r="BJ93" s="136"/>
      <c r="BK93" s="136"/>
      <c r="BL93" s="136"/>
      <c r="BM93" s="136"/>
      <c r="BN93" s="136"/>
      <c r="BO93" s="135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</row>
    <row r="94" customFormat="false" ht="16.5" hidden="false" customHeight="true" outlineLevel="0" collapsed="false">
      <c r="A94" s="147" t="s">
        <v>54</v>
      </c>
      <c r="B94" s="166" t="s">
        <v>135</v>
      </c>
      <c r="C94" s="307" t="n">
        <v>0</v>
      </c>
      <c r="D94" s="299" t="n">
        <f aca="false">Rezultati!C94*Rezultati!BB94</f>
        <v>0</v>
      </c>
      <c r="E94" s="265"/>
      <c r="F94" s="266"/>
      <c r="G94" s="266"/>
      <c r="H94" s="265"/>
      <c r="I94" s="266"/>
      <c r="J94" s="266"/>
      <c r="K94" s="265"/>
      <c r="L94" s="266"/>
      <c r="M94" s="266"/>
      <c r="N94" s="265"/>
      <c r="O94" s="266"/>
      <c r="P94" s="266"/>
      <c r="Q94" s="265"/>
      <c r="R94" s="266"/>
      <c r="S94" s="266"/>
      <c r="T94" s="265"/>
      <c r="U94" s="266"/>
      <c r="V94" s="266"/>
      <c r="W94" s="265"/>
      <c r="X94" s="266"/>
      <c r="Y94" s="266"/>
      <c r="Z94" s="265"/>
      <c r="AA94" s="266"/>
      <c r="AB94" s="266"/>
      <c r="AC94" s="261"/>
      <c r="AD94" s="262"/>
      <c r="AE94" s="262"/>
      <c r="AF94" s="261"/>
      <c r="AG94" s="262"/>
      <c r="AH94" s="262"/>
      <c r="AI94" s="261"/>
      <c r="AJ94" s="262"/>
      <c r="AK94" s="262"/>
      <c r="AL94" s="253"/>
      <c r="AM94" s="254"/>
      <c r="AN94" s="254"/>
      <c r="AO94" s="261"/>
      <c r="AP94" s="262"/>
      <c r="AQ94" s="262"/>
      <c r="AR94" s="261"/>
      <c r="AS94" s="262"/>
      <c r="AT94" s="262"/>
      <c r="AU94" s="261" t="n">
        <v>167</v>
      </c>
      <c r="AV94" s="262" t="n">
        <v>139</v>
      </c>
      <c r="AW94" s="262" t="n">
        <v>139</v>
      </c>
      <c r="AX94" s="261"/>
      <c r="AY94" s="262"/>
      <c r="AZ94" s="262"/>
      <c r="BA94" s="303" t="n">
        <f aca="false">SUM(Rezultati!E94:AZ94)</f>
        <v>445</v>
      </c>
      <c r="BB94" s="304" t="n">
        <f aca="false">COUNT(Rezultati!E94:AZ94)</f>
        <v>3</v>
      </c>
      <c r="BC94" s="300"/>
      <c r="BD94" s="314" t="n">
        <f aca="false">Rezultati!BA94/Rezultati!BB94</f>
        <v>148.333333333333</v>
      </c>
      <c r="BE94" s="157"/>
      <c r="BF94" s="134" t="str">
        <f aca="false">B94</f>
        <v>Matīss Mūrnieks</v>
      </c>
      <c r="BG94" s="135"/>
      <c r="BH94" s="136"/>
      <c r="BI94" s="136"/>
      <c r="BJ94" s="136"/>
      <c r="BK94" s="136"/>
      <c r="BL94" s="136"/>
      <c r="BM94" s="136"/>
      <c r="BN94" s="136"/>
      <c r="BO94" s="135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</row>
    <row r="95" customFormat="false" ht="16.5" hidden="false" customHeight="true" outlineLevel="0" collapsed="false">
      <c r="A95" s="147" t="s">
        <v>54</v>
      </c>
      <c r="B95" s="166" t="s">
        <v>136</v>
      </c>
      <c r="C95" s="307" t="n">
        <v>0</v>
      </c>
      <c r="D95" s="299" t="n">
        <f aca="false">Rezultati!C95*Rezultati!BB95</f>
        <v>0</v>
      </c>
      <c r="E95" s="265"/>
      <c r="F95" s="266"/>
      <c r="G95" s="266"/>
      <c r="H95" s="265"/>
      <c r="I95" s="266"/>
      <c r="J95" s="266"/>
      <c r="K95" s="265"/>
      <c r="L95" s="266"/>
      <c r="M95" s="266"/>
      <c r="N95" s="265"/>
      <c r="O95" s="266"/>
      <c r="P95" s="266"/>
      <c r="Q95" s="265"/>
      <c r="R95" s="266"/>
      <c r="S95" s="266"/>
      <c r="T95" s="265"/>
      <c r="U95" s="266"/>
      <c r="V95" s="266"/>
      <c r="W95" s="265"/>
      <c r="X95" s="266"/>
      <c r="Y95" s="266"/>
      <c r="Z95" s="265"/>
      <c r="AA95" s="266"/>
      <c r="AB95" s="266"/>
      <c r="AC95" s="261"/>
      <c r="AD95" s="262"/>
      <c r="AE95" s="262"/>
      <c r="AF95" s="261" t="n">
        <v>123</v>
      </c>
      <c r="AG95" s="262" t="n">
        <v>141</v>
      </c>
      <c r="AH95" s="262" t="n">
        <v>153</v>
      </c>
      <c r="AI95" s="261"/>
      <c r="AJ95" s="262"/>
      <c r="AK95" s="262"/>
      <c r="AL95" s="253"/>
      <c r="AM95" s="254"/>
      <c r="AN95" s="254"/>
      <c r="AO95" s="261"/>
      <c r="AP95" s="262"/>
      <c r="AQ95" s="262"/>
      <c r="AR95" s="261" t="n">
        <v>145</v>
      </c>
      <c r="AS95" s="262" t="n">
        <v>142</v>
      </c>
      <c r="AT95" s="262" t="n">
        <v>152</v>
      </c>
      <c r="AU95" s="261"/>
      <c r="AV95" s="262"/>
      <c r="AW95" s="262"/>
      <c r="AX95" s="261" t="n">
        <v>128</v>
      </c>
      <c r="AY95" s="262" t="n">
        <v>195</v>
      </c>
      <c r="AZ95" s="262" t="n">
        <v>185</v>
      </c>
      <c r="BA95" s="303" t="n">
        <f aca="false">SUM(Rezultati!E95:AZ95)</f>
        <v>1364</v>
      </c>
      <c r="BB95" s="304" t="n">
        <f aca="false">COUNT(Rezultati!E95:AZ95)</f>
        <v>9</v>
      </c>
      <c r="BC95" s="300"/>
      <c r="BD95" s="314" t="n">
        <f aca="false">Rezultati!BA95/Rezultati!BB95</f>
        <v>151.555555555556</v>
      </c>
      <c r="BE95" s="157"/>
      <c r="BF95" s="134" t="str">
        <f aca="false">B95</f>
        <v>Vladimirs Mihailovs</v>
      </c>
      <c r="BG95" s="135"/>
      <c r="BH95" s="136"/>
      <c r="BI95" s="136"/>
      <c r="BJ95" s="136"/>
      <c r="BK95" s="136"/>
      <c r="BL95" s="136"/>
      <c r="BM95" s="136"/>
      <c r="BN95" s="136"/>
      <c r="BO95" s="135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</row>
    <row r="96" customFormat="false" ht="16.5" hidden="false" customHeight="true" outlineLevel="0" collapsed="false">
      <c r="A96" s="202" t="s">
        <v>54</v>
      </c>
      <c r="B96" s="173" t="s">
        <v>137</v>
      </c>
      <c r="C96" s="308" t="n">
        <v>0</v>
      </c>
      <c r="D96" s="316" t="n">
        <f aca="false">Rezultati!C96*Rezultati!BB96</f>
        <v>0</v>
      </c>
      <c r="E96" s="181"/>
      <c r="F96" s="182"/>
      <c r="G96" s="182"/>
      <c r="H96" s="181"/>
      <c r="I96" s="182"/>
      <c r="J96" s="182"/>
      <c r="K96" s="181"/>
      <c r="L96" s="182"/>
      <c r="M96" s="182"/>
      <c r="N96" s="181"/>
      <c r="O96" s="182"/>
      <c r="P96" s="182"/>
      <c r="Q96" s="181"/>
      <c r="R96" s="182"/>
      <c r="S96" s="182"/>
      <c r="T96" s="181"/>
      <c r="U96" s="182"/>
      <c r="V96" s="182"/>
      <c r="W96" s="181"/>
      <c r="X96" s="182"/>
      <c r="Y96" s="182"/>
      <c r="Z96" s="181"/>
      <c r="AA96" s="182"/>
      <c r="AB96" s="182"/>
      <c r="AC96" s="269"/>
      <c r="AD96" s="270"/>
      <c r="AE96" s="270"/>
      <c r="AF96" s="269"/>
      <c r="AG96" s="270"/>
      <c r="AH96" s="270"/>
      <c r="AI96" s="269"/>
      <c r="AJ96" s="270"/>
      <c r="AK96" s="270"/>
      <c r="AL96" s="267"/>
      <c r="AM96" s="268"/>
      <c r="AN96" s="268"/>
      <c r="AO96" s="269"/>
      <c r="AP96" s="270"/>
      <c r="AQ96" s="270"/>
      <c r="AR96" s="269"/>
      <c r="AS96" s="270"/>
      <c r="AT96" s="270"/>
      <c r="AU96" s="269"/>
      <c r="AV96" s="270"/>
      <c r="AW96" s="270"/>
      <c r="AX96" s="269"/>
      <c r="AY96" s="270"/>
      <c r="AZ96" s="270"/>
      <c r="BA96" s="311" t="n">
        <f aca="false">SUM(Rezultati!E96:AZ96)</f>
        <v>0</v>
      </c>
      <c r="BB96" s="312" t="n">
        <f aca="false">COUNT(Rezultati!E96:AZ96)</f>
        <v>0</v>
      </c>
      <c r="BC96" s="300"/>
      <c r="BD96" s="314" t="e">
        <f aca="false">Rezultati!BA96/Rezultati!BB96</f>
        <v>#DIV/0!</v>
      </c>
      <c r="BE96" s="157"/>
      <c r="BF96" s="134" t="str">
        <f aca="false">B96</f>
        <v>Elviss Volkops</v>
      </c>
      <c r="BG96" s="135"/>
      <c r="BH96" s="136"/>
      <c r="BI96" s="136"/>
      <c r="BJ96" s="136"/>
      <c r="BK96" s="136"/>
      <c r="BL96" s="136"/>
      <c r="BM96" s="136"/>
      <c r="BN96" s="136"/>
      <c r="BO96" s="135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</row>
    <row r="97" customFormat="false" ht="16.5" hidden="false" customHeight="true" outlineLevel="0" collapsed="false">
      <c r="A97" s="271" t="str">
        <f aca="false">Punkti!A41</f>
        <v>Pārdaugavas AVANGARDS</v>
      </c>
      <c r="B97" s="275" t="s">
        <v>138</v>
      </c>
      <c r="C97" s="327" t="n">
        <v>8</v>
      </c>
      <c r="D97" s="328" t="n">
        <f aca="false">Rezultati!C97*Rezultati!BB97</f>
        <v>144</v>
      </c>
      <c r="E97" s="251"/>
      <c r="F97" s="252"/>
      <c r="G97" s="252"/>
      <c r="H97" s="251"/>
      <c r="I97" s="252"/>
      <c r="J97" s="252"/>
      <c r="K97" s="251"/>
      <c r="L97" s="252"/>
      <c r="M97" s="252"/>
      <c r="N97" s="251"/>
      <c r="O97" s="252"/>
      <c r="P97" s="252"/>
      <c r="Q97" s="251"/>
      <c r="R97" s="252"/>
      <c r="S97" s="252"/>
      <c r="T97" s="251"/>
      <c r="U97" s="252"/>
      <c r="V97" s="252"/>
      <c r="W97" s="251"/>
      <c r="X97" s="252"/>
      <c r="Y97" s="252"/>
      <c r="Z97" s="251"/>
      <c r="AA97" s="252"/>
      <c r="AB97" s="252"/>
      <c r="AC97" s="255" t="n">
        <v>164</v>
      </c>
      <c r="AD97" s="256" t="n">
        <v>160</v>
      </c>
      <c r="AE97" s="256" t="n">
        <v>186</v>
      </c>
      <c r="AF97" s="255" t="n">
        <v>169</v>
      </c>
      <c r="AG97" s="256" t="n">
        <v>144</v>
      </c>
      <c r="AH97" s="256" t="n">
        <v>215</v>
      </c>
      <c r="AI97" s="255" t="n">
        <v>147</v>
      </c>
      <c r="AJ97" s="256" t="n">
        <v>156</v>
      </c>
      <c r="AK97" s="256" t="n">
        <v>188</v>
      </c>
      <c r="AL97" s="255"/>
      <c r="AM97" s="256"/>
      <c r="AN97" s="256"/>
      <c r="AO97" s="253"/>
      <c r="AP97" s="254"/>
      <c r="AQ97" s="254"/>
      <c r="AR97" s="255" t="n">
        <v>201</v>
      </c>
      <c r="AS97" s="256" t="n">
        <v>226</v>
      </c>
      <c r="AT97" s="256" t="n">
        <v>172</v>
      </c>
      <c r="AU97" s="259" t="n">
        <v>233</v>
      </c>
      <c r="AV97" s="260" t="n">
        <v>200</v>
      </c>
      <c r="AW97" s="260" t="n">
        <v>199</v>
      </c>
      <c r="AX97" s="255" t="n">
        <v>191</v>
      </c>
      <c r="AY97" s="256" t="n">
        <v>128</v>
      </c>
      <c r="AZ97" s="256" t="n">
        <v>209</v>
      </c>
      <c r="BA97" s="155" t="n">
        <f aca="false">SUM(Rezultati!E97:AZ97)</f>
        <v>3288</v>
      </c>
      <c r="BB97" s="156" t="n">
        <f aca="false">COUNT(Rezultati!E97:AZ97)</f>
        <v>18</v>
      </c>
      <c r="BC97" s="300" t="n">
        <f aca="false">SUM((Rezultati!BA97+Rezultati!BA98+Rezultati!BA99+Rezultati!BA100+Rezultati!BA101+Rezultati!BA102+Rezultati!BA103)/(Rezultati!BB97+Rezultati!BB98+Rezultati!BB99+Rezultati!BB100+Rezultati!BB101+Rezultati!BB102+Rezultati!BB103))</f>
        <v>183.015873015873</v>
      </c>
      <c r="BD97" s="314" t="n">
        <f aca="false">Rezultati!BA97/Rezultati!BB97</f>
        <v>182.666666666667</v>
      </c>
      <c r="BE97" s="157" t="str">
        <f aca="false">AO2</f>
        <v>Pārdaugavas AVANGARDS</v>
      </c>
      <c r="BF97" s="134" t="str">
        <f aca="false">B97</f>
        <v>Andrejs Zilgalvis</v>
      </c>
      <c r="BG97" s="135"/>
      <c r="BH97" s="136"/>
      <c r="BI97" s="136"/>
      <c r="BJ97" s="136"/>
      <c r="BK97" s="136"/>
      <c r="BL97" s="136"/>
      <c r="BM97" s="136"/>
      <c r="BN97" s="136"/>
      <c r="BO97" s="135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</row>
    <row r="98" customFormat="false" ht="16.5" hidden="false" customHeight="true" outlineLevel="0" collapsed="false">
      <c r="A98" s="147" t="s">
        <v>55</v>
      </c>
      <c r="B98" s="159" t="s">
        <v>139</v>
      </c>
      <c r="C98" s="319" t="n">
        <v>0</v>
      </c>
      <c r="D98" s="299" t="n">
        <f aca="false">Rezultati!C98*Rezultati!BB98</f>
        <v>0</v>
      </c>
      <c r="E98" s="257"/>
      <c r="F98" s="258"/>
      <c r="G98" s="258"/>
      <c r="H98" s="257"/>
      <c r="I98" s="258"/>
      <c r="J98" s="258"/>
      <c r="K98" s="257"/>
      <c r="L98" s="258"/>
      <c r="M98" s="258"/>
      <c r="N98" s="257"/>
      <c r="O98" s="258"/>
      <c r="P98" s="258"/>
      <c r="Q98" s="257"/>
      <c r="R98" s="258"/>
      <c r="S98" s="258"/>
      <c r="T98" s="257"/>
      <c r="U98" s="258"/>
      <c r="V98" s="258"/>
      <c r="W98" s="257"/>
      <c r="X98" s="258"/>
      <c r="Y98" s="258"/>
      <c r="Z98" s="257"/>
      <c r="AA98" s="258"/>
      <c r="AB98" s="258"/>
      <c r="AC98" s="259" t="n">
        <v>185</v>
      </c>
      <c r="AD98" s="260" t="n">
        <v>222</v>
      </c>
      <c r="AE98" s="260" t="n">
        <v>201</v>
      </c>
      <c r="AF98" s="259" t="n">
        <v>189</v>
      </c>
      <c r="AG98" s="260" t="n">
        <v>196</v>
      </c>
      <c r="AH98" s="260" t="n">
        <v>164</v>
      </c>
      <c r="AI98" s="259" t="n">
        <v>171</v>
      </c>
      <c r="AJ98" s="260" t="n">
        <v>162</v>
      </c>
      <c r="AK98" s="260" t="n">
        <v>223</v>
      </c>
      <c r="AL98" s="259" t="n">
        <v>192</v>
      </c>
      <c r="AM98" s="260" t="n">
        <v>140</v>
      </c>
      <c r="AN98" s="260" t="n">
        <v>183</v>
      </c>
      <c r="AO98" s="253"/>
      <c r="AP98" s="254"/>
      <c r="AQ98" s="254"/>
      <c r="AR98" s="259" t="n">
        <v>185</v>
      </c>
      <c r="AS98" s="260" t="n">
        <v>201</v>
      </c>
      <c r="AT98" s="260" t="n">
        <v>157</v>
      </c>
      <c r="AU98" s="259" t="n">
        <v>193</v>
      </c>
      <c r="AV98" s="260" t="n">
        <v>214</v>
      </c>
      <c r="AW98" s="260" t="n">
        <v>215</v>
      </c>
      <c r="AX98" s="259" t="n">
        <v>189</v>
      </c>
      <c r="AY98" s="260" t="n">
        <v>163</v>
      </c>
      <c r="AZ98" s="260" t="n">
        <v>157</v>
      </c>
      <c r="BA98" s="303" t="n">
        <f aca="false">SUM(Rezultati!E98:AZ98)</f>
        <v>3902</v>
      </c>
      <c r="BB98" s="304" t="n">
        <f aca="false">COUNT(Rezultati!E98:AZ98)</f>
        <v>21</v>
      </c>
      <c r="BC98" s="300"/>
      <c r="BD98" s="314" t="n">
        <f aca="false">Rezultati!BA98/Rezultati!BB98</f>
        <v>185.809523809524</v>
      </c>
      <c r="BE98" s="157"/>
      <c r="BF98" s="134" t="str">
        <f aca="false">B98</f>
        <v>Pauls Aizpurvs</v>
      </c>
      <c r="BG98" s="135"/>
      <c r="BH98" s="136"/>
      <c r="BI98" s="136"/>
      <c r="BJ98" s="136"/>
      <c r="BK98" s="136"/>
      <c r="BL98" s="136"/>
      <c r="BM98" s="136"/>
      <c r="BN98" s="136"/>
      <c r="BO98" s="135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</row>
    <row r="99" customFormat="false" ht="15.75" hidden="false" customHeight="true" outlineLevel="0" collapsed="false">
      <c r="A99" s="147" t="s">
        <v>55</v>
      </c>
      <c r="B99" s="166" t="s">
        <v>140</v>
      </c>
      <c r="C99" s="308" t="n">
        <v>0</v>
      </c>
      <c r="D99" s="299" t="n">
        <f aca="false">Rezultati!C99*Rezultati!BB99</f>
        <v>0</v>
      </c>
      <c r="E99" s="257"/>
      <c r="F99" s="258"/>
      <c r="G99" s="258"/>
      <c r="H99" s="257"/>
      <c r="I99" s="258"/>
      <c r="J99" s="258"/>
      <c r="K99" s="257"/>
      <c r="L99" s="258"/>
      <c r="M99" s="258"/>
      <c r="N99" s="257"/>
      <c r="O99" s="258"/>
      <c r="P99" s="258"/>
      <c r="Q99" s="257"/>
      <c r="R99" s="258"/>
      <c r="S99" s="258"/>
      <c r="T99" s="257"/>
      <c r="U99" s="258"/>
      <c r="V99" s="258"/>
      <c r="W99" s="257"/>
      <c r="X99" s="258"/>
      <c r="Y99" s="258"/>
      <c r="Z99" s="257"/>
      <c r="AA99" s="258"/>
      <c r="AB99" s="258"/>
      <c r="AC99" s="261" t="n">
        <v>175</v>
      </c>
      <c r="AD99" s="262" t="n">
        <v>222</v>
      </c>
      <c r="AE99" s="262" t="n">
        <v>178</v>
      </c>
      <c r="AF99" s="261" t="n">
        <v>169</v>
      </c>
      <c r="AG99" s="262" t="n">
        <v>149</v>
      </c>
      <c r="AH99" s="262" t="n">
        <v>165</v>
      </c>
      <c r="AI99" s="261" t="n">
        <v>144</v>
      </c>
      <c r="AJ99" s="262" t="n">
        <v>158</v>
      </c>
      <c r="AK99" s="262" t="n">
        <v>193</v>
      </c>
      <c r="AL99" s="261" t="n">
        <v>199</v>
      </c>
      <c r="AM99" s="262" t="n">
        <v>214</v>
      </c>
      <c r="AN99" s="262" t="n">
        <v>146</v>
      </c>
      <c r="AO99" s="253"/>
      <c r="AP99" s="254"/>
      <c r="AQ99" s="254"/>
      <c r="AR99" s="261" t="n">
        <v>189</v>
      </c>
      <c r="AS99" s="262" t="n">
        <v>192</v>
      </c>
      <c r="AT99" s="262" t="n">
        <v>173</v>
      </c>
      <c r="AU99" s="259" t="n">
        <v>162</v>
      </c>
      <c r="AV99" s="260" t="n">
        <v>183</v>
      </c>
      <c r="AW99" s="260" t="n">
        <v>203</v>
      </c>
      <c r="AX99" s="261" t="n">
        <v>173</v>
      </c>
      <c r="AY99" s="262" t="n">
        <v>199</v>
      </c>
      <c r="AZ99" s="262" t="n">
        <v>192</v>
      </c>
      <c r="BA99" s="303" t="n">
        <f aca="false">SUM(Rezultati!E99:AZ99)</f>
        <v>3778</v>
      </c>
      <c r="BB99" s="304" t="n">
        <f aca="false">COUNT(Rezultati!E99:AZ99)</f>
        <v>21</v>
      </c>
      <c r="BC99" s="300"/>
      <c r="BD99" s="314" t="n">
        <f aca="false">Rezultati!BA99/Rezultati!BB99</f>
        <v>179.904761904762</v>
      </c>
      <c r="BE99" s="157"/>
      <c r="BF99" s="134" t="str">
        <f aca="false">B99</f>
        <v>Ivars Vizulis</v>
      </c>
      <c r="BG99" s="135"/>
      <c r="BH99" s="136"/>
      <c r="BI99" s="136"/>
      <c r="BJ99" s="136"/>
      <c r="BK99" s="136"/>
      <c r="BL99" s="136"/>
      <c r="BM99" s="136"/>
      <c r="BN99" s="136"/>
      <c r="BO99" s="135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</row>
    <row r="100" customFormat="false" ht="15.75" hidden="false" customHeight="true" outlineLevel="0" collapsed="false">
      <c r="A100" s="147" t="s">
        <v>55</v>
      </c>
      <c r="B100" s="166" t="s">
        <v>141</v>
      </c>
      <c r="C100" s="308" t="n">
        <v>0</v>
      </c>
      <c r="D100" s="299" t="n">
        <f aca="false">Rezultati!C100*Rezultati!BB100</f>
        <v>0</v>
      </c>
      <c r="E100" s="257"/>
      <c r="F100" s="258"/>
      <c r="G100" s="258"/>
      <c r="H100" s="257"/>
      <c r="I100" s="258"/>
      <c r="J100" s="258"/>
      <c r="K100" s="257"/>
      <c r="L100" s="258"/>
      <c r="M100" s="258"/>
      <c r="N100" s="257"/>
      <c r="O100" s="258"/>
      <c r="P100" s="258"/>
      <c r="Q100" s="257"/>
      <c r="R100" s="258"/>
      <c r="S100" s="258"/>
      <c r="T100" s="257"/>
      <c r="U100" s="258"/>
      <c r="V100" s="258"/>
      <c r="W100" s="257"/>
      <c r="X100" s="258"/>
      <c r="Y100" s="258"/>
      <c r="Z100" s="257"/>
      <c r="AA100" s="258"/>
      <c r="AB100" s="258"/>
      <c r="AC100" s="261"/>
      <c r="AD100" s="262"/>
      <c r="AE100" s="262"/>
      <c r="AF100" s="261"/>
      <c r="AG100" s="262"/>
      <c r="AH100" s="262"/>
      <c r="AI100" s="261"/>
      <c r="AJ100" s="262"/>
      <c r="AK100" s="262"/>
      <c r="AL100" s="261"/>
      <c r="AM100" s="262"/>
      <c r="AN100" s="262"/>
      <c r="AO100" s="253"/>
      <c r="AP100" s="254"/>
      <c r="AQ100" s="254"/>
      <c r="AR100" s="261"/>
      <c r="AS100" s="262"/>
      <c r="AT100" s="262"/>
      <c r="AU100" s="261"/>
      <c r="AV100" s="262"/>
      <c r="AW100" s="262"/>
      <c r="AX100" s="261"/>
      <c r="AY100" s="262"/>
      <c r="AZ100" s="262"/>
      <c r="BA100" s="303" t="n">
        <f aca="false">SUM(Rezultati!E100:AZ100)</f>
        <v>0</v>
      </c>
      <c r="BB100" s="304" t="n">
        <f aca="false">COUNT(Rezultati!E100:AZ100)</f>
        <v>0</v>
      </c>
      <c r="BC100" s="300"/>
      <c r="BD100" s="314" t="e">
        <f aca="false">Rezultati!BA100/Rezultati!BB100</f>
        <v>#DIV/0!</v>
      </c>
      <c r="BE100" s="157"/>
      <c r="BF100" s="134" t="str">
        <f aca="false">B100</f>
        <v>Elvijs Udo Dimpers</v>
      </c>
      <c r="BG100" s="135"/>
      <c r="BH100" s="136"/>
      <c r="BI100" s="136"/>
      <c r="BJ100" s="136"/>
      <c r="BK100" s="136"/>
      <c r="BL100" s="136"/>
      <c r="BM100" s="136"/>
      <c r="BN100" s="136"/>
      <c r="BO100" s="135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</row>
    <row r="101" customFormat="false" ht="15.75" hidden="false" customHeight="true" outlineLevel="0" collapsed="false">
      <c r="A101" s="147" t="s">
        <v>55</v>
      </c>
      <c r="B101" s="173" t="s">
        <v>96</v>
      </c>
      <c r="C101" s="308" t="n">
        <v>0</v>
      </c>
      <c r="D101" s="299" t="n">
        <f aca="false">Rezultati!C101*Rezultati!BB101</f>
        <v>0</v>
      </c>
      <c r="E101" s="265"/>
      <c r="F101" s="266"/>
      <c r="G101" s="266"/>
      <c r="H101" s="265"/>
      <c r="I101" s="266"/>
      <c r="J101" s="266"/>
      <c r="K101" s="265"/>
      <c r="L101" s="266"/>
      <c r="M101" s="266"/>
      <c r="N101" s="265"/>
      <c r="O101" s="266"/>
      <c r="P101" s="266"/>
      <c r="Q101" s="265"/>
      <c r="R101" s="266"/>
      <c r="S101" s="266"/>
      <c r="T101" s="265"/>
      <c r="U101" s="266"/>
      <c r="V101" s="266"/>
      <c r="W101" s="265"/>
      <c r="X101" s="266"/>
      <c r="Y101" s="266"/>
      <c r="Z101" s="265"/>
      <c r="AA101" s="266"/>
      <c r="AB101" s="266"/>
      <c r="AC101" s="261"/>
      <c r="AD101" s="262"/>
      <c r="AE101" s="262"/>
      <c r="AF101" s="261"/>
      <c r="AG101" s="262"/>
      <c r="AH101" s="262"/>
      <c r="AI101" s="261"/>
      <c r="AJ101" s="262"/>
      <c r="AK101" s="262"/>
      <c r="AL101" s="261" t="n">
        <v>202</v>
      </c>
      <c r="AM101" s="262" t="n">
        <v>161</v>
      </c>
      <c r="AN101" s="262" t="n">
        <v>199</v>
      </c>
      <c r="AO101" s="253"/>
      <c r="AP101" s="254"/>
      <c r="AQ101" s="254"/>
      <c r="AR101" s="261"/>
      <c r="AS101" s="262"/>
      <c r="AT101" s="262"/>
      <c r="AU101" s="261"/>
      <c r="AV101" s="262"/>
      <c r="AW101" s="262"/>
      <c r="AX101" s="261"/>
      <c r="AY101" s="262"/>
      <c r="AZ101" s="262"/>
      <c r="BA101" s="303" t="n">
        <f aca="false">SUM(Rezultati!E101:AZ101)</f>
        <v>562</v>
      </c>
      <c r="BB101" s="304" t="n">
        <f aca="false">COUNT(Rezultati!E101:AZ101)</f>
        <v>3</v>
      </c>
      <c r="BC101" s="300"/>
      <c r="BD101" s="314" t="n">
        <f aca="false">Rezultati!BA101/Rezultati!BB101</f>
        <v>187.333333333333</v>
      </c>
      <c r="BE101" s="157"/>
      <c r="BF101" s="134" t="str">
        <f aca="false">B101</f>
        <v>pieaicinātais spēlētājs</v>
      </c>
      <c r="BG101" s="135"/>
      <c r="BH101" s="136"/>
      <c r="BI101" s="136"/>
      <c r="BJ101" s="136"/>
      <c r="BK101" s="136"/>
      <c r="BL101" s="136"/>
      <c r="BM101" s="136"/>
      <c r="BN101" s="136"/>
      <c r="BO101" s="135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</row>
    <row r="102" customFormat="false" ht="15.75" hidden="false" customHeight="true" outlineLevel="0" collapsed="false">
      <c r="A102" s="147" t="s">
        <v>55</v>
      </c>
      <c r="B102" s="166"/>
      <c r="C102" s="308" t="n">
        <v>0</v>
      </c>
      <c r="D102" s="299" t="n">
        <f aca="false">Rezultati!C102*Rezultati!BB102</f>
        <v>0</v>
      </c>
      <c r="E102" s="265"/>
      <c r="F102" s="266"/>
      <c r="G102" s="266"/>
      <c r="H102" s="265"/>
      <c r="I102" s="266"/>
      <c r="J102" s="266"/>
      <c r="K102" s="265"/>
      <c r="L102" s="266"/>
      <c r="M102" s="266"/>
      <c r="N102" s="265"/>
      <c r="O102" s="266"/>
      <c r="P102" s="266"/>
      <c r="Q102" s="265"/>
      <c r="R102" s="266"/>
      <c r="S102" s="266"/>
      <c r="T102" s="265"/>
      <c r="U102" s="266"/>
      <c r="V102" s="266"/>
      <c r="W102" s="265"/>
      <c r="X102" s="266"/>
      <c r="Y102" s="266"/>
      <c r="Z102" s="265"/>
      <c r="AA102" s="266"/>
      <c r="AB102" s="266"/>
      <c r="AC102" s="261"/>
      <c r="AD102" s="262"/>
      <c r="AE102" s="262"/>
      <c r="AF102" s="261"/>
      <c r="AG102" s="262"/>
      <c r="AH102" s="262"/>
      <c r="AI102" s="261"/>
      <c r="AJ102" s="262"/>
      <c r="AK102" s="262"/>
      <c r="AL102" s="261"/>
      <c r="AM102" s="262"/>
      <c r="AN102" s="262"/>
      <c r="AO102" s="253"/>
      <c r="AP102" s="254"/>
      <c r="AQ102" s="254"/>
      <c r="AR102" s="261"/>
      <c r="AS102" s="262"/>
      <c r="AT102" s="262"/>
      <c r="AU102" s="261"/>
      <c r="AV102" s="262"/>
      <c r="AW102" s="262"/>
      <c r="AX102" s="261"/>
      <c r="AY102" s="262"/>
      <c r="AZ102" s="262"/>
      <c r="BA102" s="303" t="n">
        <f aca="false">SUM(Rezultati!E102:AZ102)</f>
        <v>0</v>
      </c>
      <c r="BB102" s="304" t="n">
        <f aca="false">COUNT(Rezultati!E102:AZ102)</f>
        <v>0</v>
      </c>
      <c r="BC102" s="300"/>
      <c r="BD102" s="314" t="e">
        <f aca="false">Rezultati!BA102/Rezultati!BB102</f>
        <v>#DIV/0!</v>
      </c>
      <c r="BE102" s="157"/>
      <c r="BF102" s="134" t="n">
        <f aca="false">B102</f>
        <v>0</v>
      </c>
      <c r="BG102" s="135"/>
      <c r="BH102" s="136"/>
      <c r="BI102" s="136"/>
      <c r="BJ102" s="136"/>
      <c r="BK102" s="136"/>
      <c r="BL102" s="136"/>
      <c r="BM102" s="136"/>
      <c r="BN102" s="136"/>
      <c r="BO102" s="135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</row>
    <row r="103" customFormat="false" ht="15.75" hidden="false" customHeight="true" outlineLevel="0" collapsed="false">
      <c r="A103" s="202" t="s">
        <v>55</v>
      </c>
      <c r="B103" s="203"/>
      <c r="C103" s="309" t="n">
        <v>0</v>
      </c>
      <c r="D103" s="310" t="n">
        <f aca="false">Rezultati!C103*Rezultati!BB103</f>
        <v>0</v>
      </c>
      <c r="E103" s="181"/>
      <c r="F103" s="182"/>
      <c r="G103" s="182"/>
      <c r="H103" s="181"/>
      <c r="I103" s="182"/>
      <c r="J103" s="182"/>
      <c r="K103" s="181"/>
      <c r="L103" s="182"/>
      <c r="M103" s="182"/>
      <c r="N103" s="181"/>
      <c r="O103" s="182"/>
      <c r="P103" s="182"/>
      <c r="Q103" s="181"/>
      <c r="R103" s="182"/>
      <c r="S103" s="182"/>
      <c r="T103" s="181"/>
      <c r="U103" s="182"/>
      <c r="V103" s="182"/>
      <c r="W103" s="181"/>
      <c r="X103" s="182"/>
      <c r="Y103" s="182"/>
      <c r="Z103" s="181"/>
      <c r="AA103" s="182"/>
      <c r="AB103" s="182"/>
      <c r="AC103" s="269"/>
      <c r="AD103" s="270"/>
      <c r="AE103" s="270"/>
      <c r="AF103" s="269"/>
      <c r="AG103" s="270"/>
      <c r="AH103" s="270"/>
      <c r="AI103" s="269"/>
      <c r="AJ103" s="270"/>
      <c r="AK103" s="270"/>
      <c r="AL103" s="269"/>
      <c r="AM103" s="270"/>
      <c r="AN103" s="270"/>
      <c r="AO103" s="267"/>
      <c r="AP103" s="268"/>
      <c r="AQ103" s="268"/>
      <c r="AR103" s="269"/>
      <c r="AS103" s="270"/>
      <c r="AT103" s="270"/>
      <c r="AU103" s="269"/>
      <c r="AV103" s="270"/>
      <c r="AW103" s="270"/>
      <c r="AX103" s="269"/>
      <c r="AY103" s="270"/>
      <c r="AZ103" s="270"/>
      <c r="BA103" s="311" t="n">
        <f aca="false">SUM(Rezultati!E103:AZ103)</f>
        <v>0</v>
      </c>
      <c r="BB103" s="312" t="n">
        <f aca="false">COUNT(Rezultati!E103:AZ103)</f>
        <v>0</v>
      </c>
      <c r="BC103" s="300"/>
      <c r="BD103" s="314" t="e">
        <f aca="false">Rezultati!BA103/Rezultati!BB103</f>
        <v>#DIV/0!</v>
      </c>
      <c r="BE103" s="157"/>
      <c r="BF103" s="134" t="n">
        <f aca="false">B103</f>
        <v>0</v>
      </c>
      <c r="BG103" s="135"/>
      <c r="BH103" s="136"/>
      <c r="BI103" s="136"/>
      <c r="BJ103" s="136"/>
      <c r="BK103" s="136"/>
      <c r="BL103" s="136"/>
      <c r="BM103" s="136"/>
      <c r="BN103" s="136"/>
      <c r="BO103" s="135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</row>
    <row r="104" customFormat="false" ht="15.75" hidden="false" customHeight="true" outlineLevel="0" collapsed="false">
      <c r="A104" s="183" t="str">
        <f aca="false">Punkti!A44</f>
        <v>Šarmageddon</v>
      </c>
      <c r="B104" s="159" t="s">
        <v>142</v>
      </c>
      <c r="C104" s="302" t="n">
        <v>0</v>
      </c>
      <c r="D104" s="315" t="n">
        <f aca="false">Rezultati!C104*Rezultati!BB104</f>
        <v>0</v>
      </c>
      <c r="E104" s="251"/>
      <c r="F104" s="252"/>
      <c r="G104" s="252"/>
      <c r="H104" s="251"/>
      <c r="I104" s="252"/>
      <c r="J104" s="252"/>
      <c r="K104" s="251"/>
      <c r="L104" s="252"/>
      <c r="M104" s="252"/>
      <c r="N104" s="251"/>
      <c r="O104" s="252"/>
      <c r="P104" s="252"/>
      <c r="Q104" s="251"/>
      <c r="R104" s="252"/>
      <c r="S104" s="252"/>
      <c r="T104" s="251"/>
      <c r="U104" s="252"/>
      <c r="V104" s="252"/>
      <c r="W104" s="251"/>
      <c r="X104" s="252"/>
      <c r="Y104" s="252"/>
      <c r="Z104" s="251"/>
      <c r="AA104" s="252"/>
      <c r="AB104" s="252"/>
      <c r="AC104" s="255"/>
      <c r="AD104" s="256"/>
      <c r="AE104" s="256"/>
      <c r="AF104" s="255"/>
      <c r="AG104" s="256"/>
      <c r="AH104" s="256"/>
      <c r="AI104" s="255"/>
      <c r="AJ104" s="256"/>
      <c r="AK104" s="256"/>
      <c r="AL104" s="255"/>
      <c r="AM104" s="256"/>
      <c r="AN104" s="256"/>
      <c r="AO104" s="255"/>
      <c r="AP104" s="256"/>
      <c r="AQ104" s="256"/>
      <c r="AR104" s="253"/>
      <c r="AS104" s="254"/>
      <c r="AT104" s="254"/>
      <c r="AU104" s="255" t="n">
        <v>140</v>
      </c>
      <c r="AV104" s="256" t="n">
        <v>142</v>
      </c>
      <c r="AW104" s="256" t="n">
        <v>180</v>
      </c>
      <c r="AX104" s="255"/>
      <c r="AY104" s="256"/>
      <c r="AZ104" s="256"/>
      <c r="BA104" s="155" t="n">
        <f aca="false">SUM(Rezultati!E104:AZ104)</f>
        <v>462</v>
      </c>
      <c r="BB104" s="156" t="n">
        <f aca="false">COUNT(Rezultati!E104:AZ104)</f>
        <v>3</v>
      </c>
      <c r="BC104" s="300" t="n">
        <f aca="false">SUM((Rezultati!BA104+Rezultati!BA105+Rezultati!BA106+Rezultati!BA107+BA111+BA110+Rezultati!BA108+Rezultati!BA109+Rezultati!BA112)/(Rezultati!BB104+BB111+BB110+Rezultati!BB105+Rezultati!BB106+Rezultati!BB107+Rezultati!BB108+Rezultati!BB109+Rezultati!BB112))</f>
        <v>164.460317460317</v>
      </c>
      <c r="BD104" s="314" t="n">
        <f aca="false">Rezultati!BA104/Rezultati!BB104</f>
        <v>154</v>
      </c>
      <c r="BE104" s="157" t="str">
        <f aca="false">AR2</f>
        <v>Šarmageddon</v>
      </c>
      <c r="BF104" s="134" t="str">
        <f aca="false">B104</f>
        <v>Jānis Raņķis</v>
      </c>
      <c r="BG104" s="135"/>
      <c r="BH104" s="136"/>
      <c r="BI104" s="136"/>
      <c r="BJ104" s="136"/>
      <c r="BK104" s="136"/>
      <c r="BL104" s="136"/>
      <c r="BM104" s="136"/>
      <c r="BN104" s="136"/>
      <c r="BO104" s="135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</row>
    <row r="105" customFormat="false" ht="15.75" hidden="false" customHeight="true" outlineLevel="0" collapsed="false">
      <c r="A105" s="219" t="s">
        <v>143</v>
      </c>
      <c r="B105" s="159" t="s">
        <v>144</v>
      </c>
      <c r="C105" s="302" t="n">
        <v>0</v>
      </c>
      <c r="D105" s="299" t="n">
        <f aca="false">Rezultati!C105*Rezultati!BB105</f>
        <v>0</v>
      </c>
      <c r="E105" s="257"/>
      <c r="F105" s="258"/>
      <c r="G105" s="258"/>
      <c r="H105" s="257"/>
      <c r="I105" s="258"/>
      <c r="J105" s="258"/>
      <c r="K105" s="257"/>
      <c r="L105" s="258"/>
      <c r="M105" s="258"/>
      <c r="N105" s="257"/>
      <c r="O105" s="258"/>
      <c r="P105" s="258"/>
      <c r="Q105" s="257"/>
      <c r="R105" s="258"/>
      <c r="S105" s="258"/>
      <c r="T105" s="257"/>
      <c r="U105" s="258"/>
      <c r="V105" s="258"/>
      <c r="W105" s="257"/>
      <c r="X105" s="258"/>
      <c r="Y105" s="258"/>
      <c r="Z105" s="257"/>
      <c r="AA105" s="258"/>
      <c r="AB105" s="258"/>
      <c r="AC105" s="259" t="n">
        <v>134</v>
      </c>
      <c r="AD105" s="260" t="n">
        <v>194</v>
      </c>
      <c r="AE105" s="260" t="n">
        <v>187</v>
      </c>
      <c r="AF105" s="259" t="n">
        <v>133</v>
      </c>
      <c r="AG105" s="260" t="n">
        <v>169</v>
      </c>
      <c r="AH105" s="260" t="n">
        <v>183</v>
      </c>
      <c r="AI105" s="259" t="n">
        <v>145</v>
      </c>
      <c r="AJ105" s="260" t="n">
        <v>201</v>
      </c>
      <c r="AK105" s="260" t="n">
        <v>181</v>
      </c>
      <c r="AL105" s="259"/>
      <c r="AM105" s="260"/>
      <c r="AN105" s="260"/>
      <c r="AO105" s="259"/>
      <c r="AP105" s="260"/>
      <c r="AQ105" s="260"/>
      <c r="AR105" s="253"/>
      <c r="AS105" s="254"/>
      <c r="AT105" s="254"/>
      <c r="AU105" s="259"/>
      <c r="AV105" s="260"/>
      <c r="AW105" s="260"/>
      <c r="AX105" s="259" t="n">
        <v>125</v>
      </c>
      <c r="AY105" s="260" t="n">
        <v>157</v>
      </c>
      <c r="AZ105" s="260" t="n">
        <v>139</v>
      </c>
      <c r="BA105" s="303" t="n">
        <f aca="false">SUM(Rezultati!E105:AZ105)</f>
        <v>1948</v>
      </c>
      <c r="BB105" s="304" t="n">
        <f aca="false">COUNT(Rezultati!E105:AZ105)</f>
        <v>12</v>
      </c>
      <c r="BC105" s="300"/>
      <c r="BD105" s="314" t="n">
        <f aca="false">Rezultati!BA105/Rezultati!BB105</f>
        <v>162.333333333333</v>
      </c>
      <c r="BE105" s="157"/>
      <c r="BF105" s="134" t="str">
        <f aca="false">B105</f>
        <v>Sergejs Kravcovs</v>
      </c>
      <c r="BG105" s="135"/>
      <c r="BH105" s="136"/>
      <c r="BI105" s="136"/>
      <c r="BJ105" s="136"/>
      <c r="BK105" s="136"/>
      <c r="BL105" s="136"/>
      <c r="BM105" s="136"/>
      <c r="BN105" s="136"/>
      <c r="BO105" s="135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</row>
    <row r="106" customFormat="false" ht="15.75" hidden="false" customHeight="true" outlineLevel="0" collapsed="false">
      <c r="A106" s="219" t="s">
        <v>143</v>
      </c>
      <c r="B106" s="159" t="s">
        <v>91</v>
      </c>
      <c r="C106" s="302" t="n">
        <v>0</v>
      </c>
      <c r="D106" s="299" t="n">
        <f aca="false">Rezultati!C106*Rezultati!BB106</f>
        <v>0</v>
      </c>
      <c r="E106" s="257"/>
      <c r="F106" s="258"/>
      <c r="G106" s="258"/>
      <c r="H106" s="257"/>
      <c r="I106" s="258"/>
      <c r="J106" s="258"/>
      <c r="K106" s="257"/>
      <c r="L106" s="258"/>
      <c r="M106" s="258"/>
      <c r="N106" s="257"/>
      <c r="O106" s="258"/>
      <c r="P106" s="258"/>
      <c r="Q106" s="257"/>
      <c r="R106" s="258"/>
      <c r="S106" s="258"/>
      <c r="T106" s="257"/>
      <c r="U106" s="258"/>
      <c r="V106" s="258"/>
      <c r="W106" s="257"/>
      <c r="X106" s="258"/>
      <c r="Y106" s="258"/>
      <c r="Z106" s="257"/>
      <c r="AA106" s="258"/>
      <c r="AB106" s="258"/>
      <c r="AC106" s="261"/>
      <c r="AD106" s="262"/>
      <c r="AE106" s="262"/>
      <c r="AF106" s="261"/>
      <c r="AG106" s="262"/>
      <c r="AH106" s="262"/>
      <c r="AI106" s="261"/>
      <c r="AJ106" s="262"/>
      <c r="AK106" s="262"/>
      <c r="AL106" s="261"/>
      <c r="AM106" s="262"/>
      <c r="AN106" s="262"/>
      <c r="AO106" s="261" t="n">
        <v>112</v>
      </c>
      <c r="AP106" s="262" t="n">
        <v>114</v>
      </c>
      <c r="AQ106" s="262" t="n">
        <v>94</v>
      </c>
      <c r="AR106" s="253"/>
      <c r="AS106" s="254"/>
      <c r="AT106" s="254"/>
      <c r="AU106" s="261"/>
      <c r="AV106" s="262"/>
      <c r="AW106" s="262"/>
      <c r="AX106" s="261"/>
      <c r="AY106" s="262"/>
      <c r="AZ106" s="262"/>
      <c r="BA106" s="303" t="n">
        <f aca="false">SUM(Rezultati!E106:AZ106)</f>
        <v>320</v>
      </c>
      <c r="BB106" s="304" t="n">
        <f aca="false">COUNT(Rezultati!E106:AZ106)</f>
        <v>3</v>
      </c>
      <c r="BC106" s="300"/>
      <c r="BD106" s="314" t="n">
        <f aca="false">Rezultati!BA106/Rezultati!BB106</f>
        <v>106.666666666667</v>
      </c>
      <c r="BE106" s="157"/>
      <c r="BF106" s="134" t="str">
        <f aca="false">B106</f>
        <v>aklais rezultāts</v>
      </c>
      <c r="BG106" s="135"/>
      <c r="BH106" s="136"/>
      <c r="BI106" s="136"/>
      <c r="BJ106" s="136"/>
      <c r="BK106" s="136"/>
      <c r="BL106" s="136"/>
      <c r="BM106" s="136"/>
      <c r="BN106" s="136"/>
      <c r="BO106" s="135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</row>
    <row r="107" customFormat="false" ht="15.75" hidden="false" customHeight="true" outlineLevel="0" collapsed="false">
      <c r="A107" s="263" t="s">
        <v>143</v>
      </c>
      <c r="B107" s="276" t="s">
        <v>164</v>
      </c>
      <c r="C107" s="326" t="n">
        <v>8</v>
      </c>
      <c r="D107" s="322" t="n">
        <f aca="false">Rezultati!C107*Rezultati!BB107</f>
        <v>72</v>
      </c>
      <c r="E107" s="257"/>
      <c r="F107" s="258"/>
      <c r="G107" s="258"/>
      <c r="H107" s="257"/>
      <c r="I107" s="258"/>
      <c r="J107" s="258"/>
      <c r="K107" s="257"/>
      <c r="L107" s="258"/>
      <c r="M107" s="258"/>
      <c r="N107" s="257"/>
      <c r="O107" s="258"/>
      <c r="P107" s="258"/>
      <c r="Q107" s="257"/>
      <c r="R107" s="258"/>
      <c r="S107" s="258"/>
      <c r="T107" s="257"/>
      <c r="U107" s="258"/>
      <c r="V107" s="258"/>
      <c r="W107" s="257"/>
      <c r="X107" s="258"/>
      <c r="Y107" s="258"/>
      <c r="Z107" s="257"/>
      <c r="AA107" s="258"/>
      <c r="AB107" s="258"/>
      <c r="AC107" s="261"/>
      <c r="AD107" s="262"/>
      <c r="AE107" s="262"/>
      <c r="AF107" s="261" t="n">
        <v>185</v>
      </c>
      <c r="AG107" s="262" t="n">
        <v>172</v>
      </c>
      <c r="AH107" s="262" t="n">
        <v>140</v>
      </c>
      <c r="AI107" s="261"/>
      <c r="AJ107" s="262"/>
      <c r="AK107" s="262"/>
      <c r="AL107" s="261"/>
      <c r="AM107" s="262"/>
      <c r="AN107" s="262"/>
      <c r="AO107" s="261" t="n">
        <v>158</v>
      </c>
      <c r="AP107" s="262" t="n">
        <v>150</v>
      </c>
      <c r="AQ107" s="262" t="n">
        <v>126</v>
      </c>
      <c r="AR107" s="253"/>
      <c r="AS107" s="254"/>
      <c r="AT107" s="254"/>
      <c r="AU107" s="261"/>
      <c r="AV107" s="262"/>
      <c r="AW107" s="262"/>
      <c r="AX107" s="261" t="n">
        <v>167</v>
      </c>
      <c r="AY107" s="262" t="n">
        <v>169</v>
      </c>
      <c r="AZ107" s="262" t="n">
        <v>170</v>
      </c>
      <c r="BA107" s="303" t="n">
        <f aca="false">SUM(Rezultati!E107:AZ107)</f>
        <v>1437</v>
      </c>
      <c r="BB107" s="304" t="n">
        <f aca="false">COUNT(Rezultati!E107:AZ107)</f>
        <v>9</v>
      </c>
      <c r="BC107" s="300"/>
      <c r="BD107" s="314" t="n">
        <f aca="false">Rezultati!BA107/Rezultati!BB107</f>
        <v>159.666666666667</v>
      </c>
      <c r="BE107" s="157"/>
      <c r="BF107" s="134" t="str">
        <f aca="false">B107</f>
        <v>Aivars Zaharovs</v>
      </c>
      <c r="BG107" s="135"/>
      <c r="BH107" s="136"/>
      <c r="BI107" s="136"/>
      <c r="BJ107" s="136"/>
      <c r="BK107" s="136"/>
      <c r="BL107" s="136"/>
      <c r="BM107" s="136"/>
      <c r="BN107" s="136"/>
      <c r="BO107" s="135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</row>
    <row r="108" customFormat="false" ht="15.75" hidden="false" customHeight="true" outlineLevel="0" collapsed="false">
      <c r="A108" s="263" t="s">
        <v>143</v>
      </c>
      <c r="B108" s="276" t="s">
        <v>105</v>
      </c>
      <c r="C108" s="326" t="n">
        <v>8</v>
      </c>
      <c r="D108" s="322" t="n">
        <f aca="false">Rezultati!C108*Rezultati!BB108</f>
        <v>24</v>
      </c>
      <c r="E108" s="265"/>
      <c r="F108" s="266"/>
      <c r="G108" s="266"/>
      <c r="H108" s="265"/>
      <c r="I108" s="266"/>
      <c r="J108" s="266"/>
      <c r="K108" s="265"/>
      <c r="L108" s="266"/>
      <c r="M108" s="266"/>
      <c r="N108" s="265"/>
      <c r="O108" s="266"/>
      <c r="P108" s="266"/>
      <c r="Q108" s="265"/>
      <c r="R108" s="266"/>
      <c r="S108" s="266"/>
      <c r="T108" s="265"/>
      <c r="U108" s="266"/>
      <c r="V108" s="266"/>
      <c r="W108" s="265"/>
      <c r="X108" s="266"/>
      <c r="Y108" s="266"/>
      <c r="Z108" s="265"/>
      <c r="AA108" s="266"/>
      <c r="AB108" s="266"/>
      <c r="AC108" s="261"/>
      <c r="AD108" s="262"/>
      <c r="AE108" s="262"/>
      <c r="AF108" s="261"/>
      <c r="AG108" s="262"/>
      <c r="AH108" s="262"/>
      <c r="AI108" s="261"/>
      <c r="AJ108" s="262"/>
      <c r="AK108" s="262"/>
      <c r="AL108" s="261" t="n">
        <v>187</v>
      </c>
      <c r="AM108" s="262" t="n">
        <v>134</v>
      </c>
      <c r="AN108" s="262" t="n">
        <v>221</v>
      </c>
      <c r="AO108" s="261"/>
      <c r="AP108" s="262"/>
      <c r="AQ108" s="262"/>
      <c r="AR108" s="253"/>
      <c r="AS108" s="254"/>
      <c r="AT108" s="254"/>
      <c r="AU108" s="261"/>
      <c r="AV108" s="262"/>
      <c r="AW108" s="262"/>
      <c r="AX108" s="261"/>
      <c r="AY108" s="262"/>
      <c r="AZ108" s="262"/>
      <c r="BA108" s="303" t="n">
        <f aca="false">SUM(Rezultati!E108:AZ108)</f>
        <v>542</v>
      </c>
      <c r="BB108" s="304" t="n">
        <f aca="false">COUNT(Rezultati!E108:AZ108)</f>
        <v>3</v>
      </c>
      <c r="BC108" s="300"/>
      <c r="BD108" s="314" t="n">
        <f aca="false">Rezultati!BA108/Rezultati!BB108</f>
        <v>180.666666666667</v>
      </c>
      <c r="BE108" s="157"/>
      <c r="BF108" s="134" t="str">
        <f aca="false">B108</f>
        <v>Aleksandrs Ručevics</v>
      </c>
      <c r="BG108" s="135"/>
      <c r="BH108" s="136"/>
      <c r="BI108" s="136"/>
      <c r="BJ108" s="136"/>
      <c r="BK108" s="136"/>
      <c r="BL108" s="136"/>
      <c r="BM108" s="136"/>
      <c r="BN108" s="136"/>
      <c r="BO108" s="135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</row>
    <row r="109" customFormat="false" ht="16.5" hidden="false" customHeight="true" outlineLevel="0" collapsed="false">
      <c r="A109" s="263" t="s">
        <v>143</v>
      </c>
      <c r="B109" s="276" t="s">
        <v>146</v>
      </c>
      <c r="C109" s="326" t="n">
        <v>8</v>
      </c>
      <c r="D109" s="322" t="n">
        <v>0</v>
      </c>
      <c r="E109" s="265"/>
      <c r="F109" s="266"/>
      <c r="G109" s="266"/>
      <c r="H109" s="265"/>
      <c r="I109" s="266"/>
      <c r="J109" s="266"/>
      <c r="K109" s="265"/>
      <c r="L109" s="266"/>
      <c r="M109" s="266"/>
      <c r="N109" s="265"/>
      <c r="O109" s="266"/>
      <c r="P109" s="266"/>
      <c r="Q109" s="265"/>
      <c r="R109" s="266"/>
      <c r="S109" s="266"/>
      <c r="T109" s="265"/>
      <c r="U109" s="266"/>
      <c r="V109" s="266"/>
      <c r="W109" s="265"/>
      <c r="X109" s="266"/>
      <c r="Y109" s="266"/>
      <c r="Z109" s="265"/>
      <c r="AA109" s="266"/>
      <c r="AB109" s="266"/>
      <c r="AC109" s="261"/>
      <c r="AD109" s="262"/>
      <c r="AE109" s="262"/>
      <c r="AF109" s="261"/>
      <c r="AG109" s="262"/>
      <c r="AH109" s="262"/>
      <c r="AI109" s="261" t="n">
        <v>142</v>
      </c>
      <c r="AJ109" s="262" t="n">
        <v>179</v>
      </c>
      <c r="AK109" s="262" t="n">
        <v>162</v>
      </c>
      <c r="AL109" s="261" t="n">
        <v>201</v>
      </c>
      <c r="AM109" s="262" t="n">
        <v>184</v>
      </c>
      <c r="AN109" s="262" t="n">
        <v>221</v>
      </c>
      <c r="AO109" s="261"/>
      <c r="AP109" s="262"/>
      <c r="AQ109" s="262"/>
      <c r="AR109" s="253"/>
      <c r="AS109" s="254"/>
      <c r="AT109" s="254"/>
      <c r="AU109" s="261" t="n">
        <v>220</v>
      </c>
      <c r="AV109" s="262" t="n">
        <v>169</v>
      </c>
      <c r="AW109" s="262" t="n">
        <v>219</v>
      </c>
      <c r="AX109" s="261"/>
      <c r="AY109" s="262"/>
      <c r="AZ109" s="262"/>
      <c r="BA109" s="303" t="n">
        <f aca="false">SUM(Rezultati!E109:AZ109)</f>
        <v>1697</v>
      </c>
      <c r="BB109" s="304" t="n">
        <f aca="false">COUNT(Rezultati!E109:AZ109)</f>
        <v>9</v>
      </c>
      <c r="BC109" s="300"/>
      <c r="BD109" s="314" t="n">
        <f aca="false">Rezultati!BA109/Rezultati!BB109</f>
        <v>188.555555555556</v>
      </c>
      <c r="BE109" s="157"/>
      <c r="BF109" s="134" t="str">
        <f aca="false">B109</f>
        <v>Jānis Zalītis</v>
      </c>
      <c r="BG109" s="135"/>
      <c r="BH109" s="136"/>
      <c r="BI109" s="136"/>
      <c r="BJ109" s="136"/>
      <c r="BK109" s="136"/>
      <c r="BL109" s="136"/>
      <c r="BM109" s="136"/>
      <c r="BN109" s="136"/>
      <c r="BO109" s="135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</row>
    <row r="110" customFormat="false" ht="16.5" hidden="false" customHeight="true" outlineLevel="0" collapsed="false">
      <c r="A110" s="202" t="s">
        <v>143</v>
      </c>
      <c r="B110" s="235" t="s">
        <v>100</v>
      </c>
      <c r="C110" s="308" t="n">
        <v>0</v>
      </c>
      <c r="D110" s="299" t="n">
        <v>0</v>
      </c>
      <c r="E110" s="277"/>
      <c r="F110" s="278"/>
      <c r="G110" s="278"/>
      <c r="H110" s="277"/>
      <c r="I110" s="278"/>
      <c r="J110" s="278"/>
      <c r="K110" s="277"/>
      <c r="L110" s="278"/>
      <c r="M110" s="278"/>
      <c r="N110" s="277"/>
      <c r="O110" s="278"/>
      <c r="P110" s="278"/>
      <c r="Q110" s="277"/>
      <c r="R110" s="278"/>
      <c r="S110" s="278"/>
      <c r="T110" s="277"/>
      <c r="U110" s="278"/>
      <c r="V110" s="278"/>
      <c r="W110" s="277"/>
      <c r="X110" s="278"/>
      <c r="Y110" s="278"/>
      <c r="Z110" s="277"/>
      <c r="AA110" s="278"/>
      <c r="AB110" s="278"/>
      <c r="AC110" s="272"/>
      <c r="AD110" s="273"/>
      <c r="AE110" s="273"/>
      <c r="AF110" s="272"/>
      <c r="AG110" s="273"/>
      <c r="AH110" s="273"/>
      <c r="AI110" s="272"/>
      <c r="AJ110" s="273"/>
      <c r="AK110" s="273"/>
      <c r="AL110" s="272"/>
      <c r="AM110" s="273"/>
      <c r="AN110" s="273"/>
      <c r="AO110" s="272"/>
      <c r="AP110" s="273"/>
      <c r="AQ110" s="273"/>
      <c r="AR110" s="253"/>
      <c r="AS110" s="254"/>
      <c r="AT110" s="254"/>
      <c r="AU110" s="272" t="n">
        <v>180</v>
      </c>
      <c r="AV110" s="273" t="n">
        <v>203</v>
      </c>
      <c r="AW110" s="273" t="n">
        <v>235</v>
      </c>
      <c r="AX110" s="272"/>
      <c r="AY110" s="273"/>
      <c r="AZ110" s="273"/>
      <c r="BA110" s="303" t="n">
        <f aca="false">SUM(Rezultati!E110:AZ110)</f>
        <v>618</v>
      </c>
      <c r="BB110" s="304" t="n">
        <f aca="false">COUNT(Rezultati!E110:AZ110)</f>
        <v>3</v>
      </c>
      <c r="BC110" s="300"/>
      <c r="BD110" s="314" t="n">
        <f aca="false">Rezultati!BA110/Rezultati!BB110</f>
        <v>206</v>
      </c>
      <c r="BE110" s="157"/>
      <c r="BF110" s="134" t="str">
        <f aca="false">B110</f>
        <v>Aleksejs Jeļisejevs</v>
      </c>
      <c r="BG110" s="135"/>
      <c r="BH110" s="136"/>
      <c r="BI110" s="136"/>
      <c r="BJ110" s="136"/>
      <c r="BK110" s="136"/>
      <c r="BL110" s="136"/>
      <c r="BM110" s="136"/>
      <c r="BN110" s="136"/>
      <c r="BO110" s="135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</row>
    <row r="111" customFormat="false" ht="16.5" hidden="false" customHeight="true" outlineLevel="0" collapsed="false">
      <c r="A111" s="202" t="s">
        <v>143</v>
      </c>
      <c r="B111" s="329" t="s">
        <v>165</v>
      </c>
      <c r="C111" s="330" t="n">
        <v>8</v>
      </c>
      <c r="D111" s="306" t="n">
        <v>0</v>
      </c>
      <c r="E111" s="277"/>
      <c r="F111" s="278"/>
      <c r="G111" s="278"/>
      <c r="H111" s="277"/>
      <c r="I111" s="278"/>
      <c r="J111" s="278"/>
      <c r="K111" s="277"/>
      <c r="L111" s="278"/>
      <c r="M111" s="278"/>
      <c r="N111" s="277"/>
      <c r="O111" s="278"/>
      <c r="P111" s="278"/>
      <c r="Q111" s="277"/>
      <c r="R111" s="278"/>
      <c r="S111" s="278"/>
      <c r="T111" s="277"/>
      <c r="U111" s="278"/>
      <c r="V111" s="278"/>
      <c r="W111" s="277"/>
      <c r="X111" s="278"/>
      <c r="Y111" s="278"/>
      <c r="Z111" s="277"/>
      <c r="AA111" s="278"/>
      <c r="AB111" s="278"/>
      <c r="AC111" s="272" t="n">
        <v>161</v>
      </c>
      <c r="AD111" s="273" t="n">
        <v>184</v>
      </c>
      <c r="AE111" s="273" t="n">
        <v>174</v>
      </c>
      <c r="AF111" s="272"/>
      <c r="AG111" s="273"/>
      <c r="AH111" s="273"/>
      <c r="AI111" s="272"/>
      <c r="AJ111" s="273"/>
      <c r="AK111" s="273"/>
      <c r="AL111" s="272"/>
      <c r="AM111" s="273"/>
      <c r="AN111" s="273"/>
      <c r="AO111" s="272"/>
      <c r="AP111" s="273"/>
      <c r="AQ111" s="273"/>
      <c r="AR111" s="253"/>
      <c r="AS111" s="254"/>
      <c r="AT111" s="254"/>
      <c r="AU111" s="272"/>
      <c r="AV111" s="273"/>
      <c r="AW111" s="273"/>
      <c r="AX111" s="272"/>
      <c r="AY111" s="273"/>
      <c r="AZ111" s="273"/>
      <c r="BA111" s="303" t="n">
        <f aca="false">SUM(Rezultati!E111:AZ111)</f>
        <v>519</v>
      </c>
      <c r="BB111" s="304" t="n">
        <f aca="false">COUNT(Rezultati!E111:AZ111)</f>
        <v>3</v>
      </c>
      <c r="BC111" s="300"/>
      <c r="BD111" s="314" t="n">
        <f aca="false">Rezultati!BA111/Rezultati!BB111</f>
        <v>173</v>
      </c>
      <c r="BE111" s="157"/>
      <c r="BF111" s="134"/>
      <c r="BG111" s="135"/>
      <c r="BH111" s="136"/>
      <c r="BI111" s="136"/>
      <c r="BJ111" s="136"/>
      <c r="BK111" s="136"/>
      <c r="BL111" s="136"/>
      <c r="BM111" s="136"/>
      <c r="BN111" s="136"/>
      <c r="BO111" s="135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</row>
    <row r="112" customFormat="false" ht="16.5" hidden="false" customHeight="true" outlineLevel="0" collapsed="false">
      <c r="A112" s="213" t="s">
        <v>143</v>
      </c>
      <c r="B112" s="214" t="s">
        <v>166</v>
      </c>
      <c r="C112" s="308" t="n">
        <v>0</v>
      </c>
      <c r="D112" s="316" t="n">
        <f aca="false">Rezultati!C112*Rezultati!BB112</f>
        <v>0</v>
      </c>
      <c r="E112" s="181"/>
      <c r="F112" s="182"/>
      <c r="G112" s="182"/>
      <c r="H112" s="181"/>
      <c r="I112" s="182"/>
      <c r="J112" s="182"/>
      <c r="K112" s="181"/>
      <c r="L112" s="182"/>
      <c r="M112" s="182"/>
      <c r="N112" s="181"/>
      <c r="O112" s="182"/>
      <c r="P112" s="182"/>
      <c r="Q112" s="181"/>
      <c r="R112" s="182"/>
      <c r="S112" s="182"/>
      <c r="T112" s="181"/>
      <c r="U112" s="182"/>
      <c r="V112" s="182"/>
      <c r="W112" s="181"/>
      <c r="X112" s="182"/>
      <c r="Y112" s="182"/>
      <c r="Z112" s="181"/>
      <c r="AA112" s="182"/>
      <c r="AB112" s="182"/>
      <c r="AC112" s="269" t="n">
        <v>138</v>
      </c>
      <c r="AD112" s="270" t="n">
        <v>166</v>
      </c>
      <c r="AE112" s="270" t="n">
        <v>152</v>
      </c>
      <c r="AF112" s="269" t="n">
        <v>136</v>
      </c>
      <c r="AG112" s="270" t="n">
        <v>167</v>
      </c>
      <c r="AH112" s="270" t="n">
        <v>147</v>
      </c>
      <c r="AI112" s="269" t="n">
        <v>137</v>
      </c>
      <c r="AJ112" s="270" t="n">
        <v>172</v>
      </c>
      <c r="AK112" s="270" t="n">
        <v>160</v>
      </c>
      <c r="AL112" s="269" t="n">
        <v>180</v>
      </c>
      <c r="AM112" s="270" t="n">
        <v>185</v>
      </c>
      <c r="AN112" s="270" t="n">
        <v>117</v>
      </c>
      <c r="AO112" s="269" t="n">
        <v>140</v>
      </c>
      <c r="AP112" s="270" t="n">
        <v>158</v>
      </c>
      <c r="AQ112" s="270" t="n">
        <v>203</v>
      </c>
      <c r="AR112" s="267"/>
      <c r="AS112" s="268"/>
      <c r="AT112" s="268"/>
      <c r="AU112" s="269"/>
      <c r="AV112" s="270"/>
      <c r="AW112" s="270"/>
      <c r="AX112" s="269" t="n">
        <v>159</v>
      </c>
      <c r="AY112" s="270" t="n">
        <v>145</v>
      </c>
      <c r="AZ112" s="270" t="n">
        <v>156</v>
      </c>
      <c r="BA112" s="311" t="n">
        <f aca="false">SUM(Rezultati!E112:AZ112)</f>
        <v>2818</v>
      </c>
      <c r="BB112" s="312" t="n">
        <f aca="false">COUNT(Rezultati!E112:AZ112)</f>
        <v>18</v>
      </c>
      <c r="BC112" s="300"/>
      <c r="BD112" s="314" t="n">
        <f aca="false">Rezultati!BA112/Rezultati!BB112</f>
        <v>156.555555555556</v>
      </c>
      <c r="BE112" s="157"/>
      <c r="BF112" s="134" t="str">
        <f aca="false">B112</f>
        <v>Valentīns Ginko</v>
      </c>
      <c r="BG112" s="135"/>
      <c r="BH112" s="136"/>
      <c r="BI112" s="136"/>
      <c r="BJ112" s="136"/>
      <c r="BK112" s="136"/>
      <c r="BL112" s="136"/>
      <c r="BM112" s="136"/>
      <c r="BN112" s="136"/>
      <c r="BO112" s="135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</row>
    <row r="113" customFormat="false" ht="15.75" hidden="false" customHeight="true" outlineLevel="0" collapsed="false">
      <c r="A113" s="244" t="str">
        <f aca="false">Punkti!A47</f>
        <v>NB Seniors</v>
      </c>
      <c r="B113" s="248" t="s">
        <v>147</v>
      </c>
      <c r="C113" s="327" t="n">
        <v>8</v>
      </c>
      <c r="D113" s="328" t="n">
        <f aca="false">Rezultati!C113*Rezultati!BB113</f>
        <v>120</v>
      </c>
      <c r="E113" s="251"/>
      <c r="F113" s="252"/>
      <c r="G113" s="252"/>
      <c r="H113" s="251"/>
      <c r="I113" s="252"/>
      <c r="J113" s="252"/>
      <c r="K113" s="251"/>
      <c r="L113" s="252"/>
      <c r="M113" s="252"/>
      <c r="N113" s="251"/>
      <c r="O113" s="252"/>
      <c r="P113" s="252"/>
      <c r="Q113" s="251"/>
      <c r="R113" s="252"/>
      <c r="S113" s="252"/>
      <c r="T113" s="251"/>
      <c r="U113" s="252"/>
      <c r="V113" s="252"/>
      <c r="W113" s="251"/>
      <c r="X113" s="252"/>
      <c r="Y113" s="252"/>
      <c r="Z113" s="251"/>
      <c r="AA113" s="252"/>
      <c r="AB113" s="252"/>
      <c r="AC113" s="255" t="n">
        <v>214</v>
      </c>
      <c r="AD113" s="256" t="n">
        <v>243</v>
      </c>
      <c r="AE113" s="256" t="n">
        <v>219</v>
      </c>
      <c r="AF113" s="255" t="n">
        <v>210</v>
      </c>
      <c r="AG113" s="256" t="n">
        <v>243</v>
      </c>
      <c r="AH113" s="256" t="n">
        <v>192</v>
      </c>
      <c r="AI113" s="255" t="n">
        <v>235</v>
      </c>
      <c r="AJ113" s="256" t="n">
        <v>161</v>
      </c>
      <c r="AK113" s="256" t="n">
        <v>169</v>
      </c>
      <c r="AL113" s="255" t="n">
        <v>230</v>
      </c>
      <c r="AM113" s="256" t="n">
        <v>179</v>
      </c>
      <c r="AN113" s="256" t="n">
        <v>232</v>
      </c>
      <c r="AO113" s="255" t="n">
        <v>216</v>
      </c>
      <c r="AP113" s="256" t="n">
        <v>184</v>
      </c>
      <c r="AQ113" s="256" t="n">
        <v>218</v>
      </c>
      <c r="AR113" s="255"/>
      <c r="AS113" s="256"/>
      <c r="AT113" s="256"/>
      <c r="AU113" s="253"/>
      <c r="AV113" s="254"/>
      <c r="AW113" s="254"/>
      <c r="AX113" s="255"/>
      <c r="AY113" s="256"/>
      <c r="AZ113" s="256"/>
      <c r="BA113" s="155" t="n">
        <f aca="false">SUM(Rezultati!E113:AZ113)</f>
        <v>3145</v>
      </c>
      <c r="BB113" s="156" t="n">
        <f aca="false">COUNT(Rezultati!E113:AZ113)</f>
        <v>15</v>
      </c>
      <c r="BC113" s="300" t="n">
        <f aca="false">SUM((Rezultati!BA113+Rezultati!BA114+BA119+Rezultati!BA115+Rezultati!BA116+Rezultati!BA117+Rezultati!BA118+Rezultati!BA120)/(Rezultati!BB113+BB119+Rezultati!BB114+Rezultati!BB115+Rezultati!BB116+Rezultati!BB117+Rezultati!BB118+Rezultati!BB120))</f>
        <v>193.650793650794</v>
      </c>
      <c r="BD113" s="314" t="n">
        <f aca="false">Rezultati!BA113/Rezultati!BB113</f>
        <v>209.666666666667</v>
      </c>
      <c r="BE113" s="157" t="str">
        <f aca="false">AU2</f>
        <v>NB Seniors</v>
      </c>
      <c r="BF113" s="134" t="str">
        <f aca="false">B113</f>
        <v>Vladimirs Lagunovs</v>
      </c>
      <c r="BG113" s="135"/>
      <c r="BH113" s="136"/>
      <c r="BI113" s="136"/>
      <c r="BJ113" s="136"/>
      <c r="BK113" s="136"/>
      <c r="BL113" s="136"/>
      <c r="BM113" s="136"/>
      <c r="BN113" s="136"/>
      <c r="BO113" s="135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</row>
    <row r="114" customFormat="false" ht="15.75" hidden="false" customHeight="true" outlineLevel="0" collapsed="false">
      <c r="A114" s="219" t="s">
        <v>57</v>
      </c>
      <c r="B114" s="279" t="s">
        <v>148</v>
      </c>
      <c r="C114" s="302" t="n">
        <v>0</v>
      </c>
      <c r="D114" s="299" t="n">
        <f aca="false">Rezultati!C114*Rezultati!BB114</f>
        <v>0</v>
      </c>
      <c r="E114" s="257"/>
      <c r="F114" s="258"/>
      <c r="G114" s="258"/>
      <c r="H114" s="257"/>
      <c r="I114" s="258"/>
      <c r="J114" s="258"/>
      <c r="K114" s="257"/>
      <c r="L114" s="258"/>
      <c r="M114" s="258"/>
      <c r="N114" s="257"/>
      <c r="O114" s="258"/>
      <c r="P114" s="258"/>
      <c r="Q114" s="257"/>
      <c r="R114" s="258"/>
      <c r="S114" s="258"/>
      <c r="T114" s="257"/>
      <c r="U114" s="258"/>
      <c r="V114" s="258"/>
      <c r="W114" s="257"/>
      <c r="X114" s="258"/>
      <c r="Y114" s="258"/>
      <c r="Z114" s="257"/>
      <c r="AA114" s="258"/>
      <c r="AB114" s="258"/>
      <c r="AC114" s="259" t="n">
        <v>200</v>
      </c>
      <c r="AD114" s="260" t="n">
        <v>182</v>
      </c>
      <c r="AE114" s="260" t="n">
        <v>213</v>
      </c>
      <c r="AF114" s="259" t="n">
        <v>219</v>
      </c>
      <c r="AG114" s="260" t="n">
        <v>170</v>
      </c>
      <c r="AH114" s="260" t="n">
        <v>169</v>
      </c>
      <c r="AI114" s="259" t="n">
        <v>164</v>
      </c>
      <c r="AJ114" s="260" t="n">
        <v>177</v>
      </c>
      <c r="AK114" s="260" t="n">
        <v>181</v>
      </c>
      <c r="AL114" s="259" t="n">
        <v>230</v>
      </c>
      <c r="AM114" s="260" t="n">
        <v>144</v>
      </c>
      <c r="AN114" s="260" t="n">
        <v>226</v>
      </c>
      <c r="AO114" s="259" t="n">
        <v>194</v>
      </c>
      <c r="AP114" s="260" t="n">
        <v>209</v>
      </c>
      <c r="AQ114" s="260" t="n">
        <v>181</v>
      </c>
      <c r="AR114" s="259" t="n">
        <v>212</v>
      </c>
      <c r="AS114" s="260" t="n">
        <v>246</v>
      </c>
      <c r="AT114" s="260" t="n">
        <v>173</v>
      </c>
      <c r="AU114" s="253"/>
      <c r="AV114" s="254"/>
      <c r="AW114" s="254"/>
      <c r="AX114" s="259"/>
      <c r="AY114" s="260"/>
      <c r="AZ114" s="260"/>
      <c r="BA114" s="303" t="n">
        <f aca="false">SUM(Rezultati!E114:AZ114)</f>
        <v>3490</v>
      </c>
      <c r="BB114" s="304" t="n">
        <f aca="false">COUNT(Rezultati!E114:AZ114)</f>
        <v>18</v>
      </c>
      <c r="BC114" s="300"/>
      <c r="BD114" s="314" t="n">
        <f aca="false">Rezultati!BA114/Rezultati!BB114</f>
        <v>193.888888888889</v>
      </c>
      <c r="BE114" s="157"/>
      <c r="BF114" s="134" t="str">
        <f aca="false">B114</f>
        <v>Guntars Beisons</v>
      </c>
      <c r="BG114" s="135"/>
      <c r="BH114" s="136"/>
      <c r="BI114" s="136"/>
      <c r="BJ114" s="136"/>
      <c r="BK114" s="136"/>
      <c r="BL114" s="136"/>
      <c r="BM114" s="136"/>
      <c r="BN114" s="136"/>
      <c r="BO114" s="135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</row>
    <row r="115" customFormat="false" ht="15.75" hidden="false" customHeight="true" outlineLevel="0" collapsed="false">
      <c r="A115" s="219" t="s">
        <v>57</v>
      </c>
      <c r="B115" s="166" t="s">
        <v>149</v>
      </c>
      <c r="C115" s="302" t="n">
        <v>0</v>
      </c>
      <c r="D115" s="299" t="n">
        <f aca="false">Rezultati!C115*Rezultati!BB115</f>
        <v>0</v>
      </c>
      <c r="E115" s="257"/>
      <c r="F115" s="258"/>
      <c r="G115" s="258"/>
      <c r="H115" s="257"/>
      <c r="I115" s="258"/>
      <c r="J115" s="258"/>
      <c r="K115" s="257"/>
      <c r="L115" s="258"/>
      <c r="M115" s="258"/>
      <c r="N115" s="257"/>
      <c r="O115" s="258"/>
      <c r="P115" s="258"/>
      <c r="Q115" s="257"/>
      <c r="R115" s="258"/>
      <c r="S115" s="258"/>
      <c r="T115" s="257"/>
      <c r="U115" s="258"/>
      <c r="V115" s="258"/>
      <c r="W115" s="257"/>
      <c r="X115" s="258"/>
      <c r="Y115" s="258"/>
      <c r="Z115" s="257"/>
      <c r="AA115" s="258"/>
      <c r="AB115" s="258"/>
      <c r="AC115" s="261"/>
      <c r="AD115" s="262"/>
      <c r="AE115" s="262"/>
      <c r="AF115" s="261"/>
      <c r="AG115" s="262"/>
      <c r="AH115" s="262"/>
      <c r="AI115" s="261"/>
      <c r="AJ115" s="262"/>
      <c r="AK115" s="262"/>
      <c r="AL115" s="261"/>
      <c r="AM115" s="262"/>
      <c r="AN115" s="262"/>
      <c r="AO115" s="261"/>
      <c r="AP115" s="262"/>
      <c r="AQ115" s="262"/>
      <c r="AR115" s="261"/>
      <c r="AS115" s="262"/>
      <c r="AT115" s="262"/>
      <c r="AU115" s="253"/>
      <c r="AV115" s="254"/>
      <c r="AW115" s="254"/>
      <c r="AX115" s="261" t="n">
        <v>189</v>
      </c>
      <c r="AY115" s="262" t="n">
        <v>209</v>
      </c>
      <c r="AZ115" s="262" t="n">
        <v>171</v>
      </c>
      <c r="BA115" s="303" t="n">
        <f aca="false">SUM(Rezultati!E115:AZ115)</f>
        <v>569</v>
      </c>
      <c r="BB115" s="304" t="n">
        <f aca="false">COUNT(Rezultati!E115:AZ115)</f>
        <v>3</v>
      </c>
      <c r="BC115" s="300"/>
      <c r="BD115" s="314" t="n">
        <f aca="false">Rezultati!BA115/Rezultati!BB115</f>
        <v>189.666666666667</v>
      </c>
      <c r="BE115" s="157"/>
      <c r="BF115" s="134" t="str">
        <f aca="false">B115</f>
        <v>Ainars Gilberts</v>
      </c>
      <c r="BG115" s="135"/>
      <c r="BH115" s="136"/>
      <c r="BI115" s="136"/>
      <c r="BJ115" s="136"/>
      <c r="BK115" s="136"/>
      <c r="BL115" s="136"/>
      <c r="BM115" s="136"/>
      <c r="BN115" s="136"/>
      <c r="BO115" s="135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</row>
    <row r="116" customFormat="false" ht="15.75" hidden="false" customHeight="true" outlineLevel="0" collapsed="false">
      <c r="A116" s="219" t="s">
        <v>57</v>
      </c>
      <c r="B116" s="159" t="s">
        <v>150</v>
      </c>
      <c r="C116" s="302" t="n">
        <v>0</v>
      </c>
      <c r="D116" s="299" t="n">
        <f aca="false">Rezultati!C116*Rezultati!BB116</f>
        <v>0</v>
      </c>
      <c r="E116" s="257"/>
      <c r="F116" s="258"/>
      <c r="G116" s="258"/>
      <c r="H116" s="257"/>
      <c r="I116" s="258"/>
      <c r="J116" s="258"/>
      <c r="K116" s="257"/>
      <c r="L116" s="258"/>
      <c r="M116" s="258"/>
      <c r="N116" s="257"/>
      <c r="O116" s="258"/>
      <c r="P116" s="258"/>
      <c r="Q116" s="257"/>
      <c r="R116" s="258"/>
      <c r="S116" s="258"/>
      <c r="T116" s="257"/>
      <c r="U116" s="258"/>
      <c r="V116" s="258"/>
      <c r="W116" s="257"/>
      <c r="X116" s="258"/>
      <c r="Y116" s="258"/>
      <c r="Z116" s="257"/>
      <c r="AA116" s="258"/>
      <c r="AB116" s="258"/>
      <c r="AC116" s="261"/>
      <c r="AD116" s="262"/>
      <c r="AE116" s="262"/>
      <c r="AF116" s="261" t="n">
        <v>199</v>
      </c>
      <c r="AG116" s="262" t="n">
        <v>298</v>
      </c>
      <c r="AH116" s="262" t="n">
        <v>178</v>
      </c>
      <c r="AI116" s="261" t="n">
        <v>207</v>
      </c>
      <c r="AJ116" s="262" t="n">
        <v>168</v>
      </c>
      <c r="AK116" s="262" t="n">
        <v>214</v>
      </c>
      <c r="AL116" s="261"/>
      <c r="AM116" s="262"/>
      <c r="AN116" s="262"/>
      <c r="AO116" s="261" t="n">
        <v>179</v>
      </c>
      <c r="AP116" s="262" t="n">
        <v>173</v>
      </c>
      <c r="AQ116" s="262" t="n">
        <v>201</v>
      </c>
      <c r="AR116" s="261" t="n">
        <v>215</v>
      </c>
      <c r="AS116" s="262" t="n">
        <v>226</v>
      </c>
      <c r="AT116" s="262" t="n">
        <v>212</v>
      </c>
      <c r="AU116" s="253"/>
      <c r="AV116" s="254"/>
      <c r="AW116" s="254"/>
      <c r="AX116" s="261" t="n">
        <v>138</v>
      </c>
      <c r="AY116" s="262" t="n">
        <v>176</v>
      </c>
      <c r="AZ116" s="262" t="n">
        <v>147</v>
      </c>
      <c r="BA116" s="303" t="n">
        <f aca="false">SUM(Rezultati!E116:AZ116)</f>
        <v>2931</v>
      </c>
      <c r="BB116" s="304" t="n">
        <f aca="false">COUNT(Rezultati!E116:AZ116)</f>
        <v>15</v>
      </c>
      <c r="BC116" s="300"/>
      <c r="BD116" s="314" t="n">
        <f aca="false">Rezultati!BA116/Rezultati!BB116</f>
        <v>195.4</v>
      </c>
      <c r="BE116" s="157"/>
      <c r="BF116" s="134" t="str">
        <f aca="false">B116</f>
        <v>Aleksandrs Liniņš</v>
      </c>
      <c r="BG116" s="135"/>
      <c r="BH116" s="136"/>
      <c r="BI116" s="136"/>
      <c r="BJ116" s="136"/>
      <c r="BK116" s="136"/>
      <c r="BL116" s="136"/>
      <c r="BM116" s="136"/>
      <c r="BN116" s="136"/>
      <c r="BO116" s="135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</row>
    <row r="117" customFormat="false" ht="15.75" hidden="false" customHeight="true" outlineLevel="0" collapsed="false">
      <c r="A117" s="280" t="s">
        <v>57</v>
      </c>
      <c r="B117" s="281"/>
      <c r="C117" s="331" t="n">
        <v>8</v>
      </c>
      <c r="D117" s="306" t="n">
        <f aca="false">Rezultati!C117*Rezultati!BB117</f>
        <v>0</v>
      </c>
      <c r="E117" s="265"/>
      <c r="F117" s="266"/>
      <c r="G117" s="266"/>
      <c r="H117" s="265"/>
      <c r="I117" s="266"/>
      <c r="J117" s="266"/>
      <c r="K117" s="265"/>
      <c r="L117" s="266"/>
      <c r="M117" s="266"/>
      <c r="N117" s="265"/>
      <c r="O117" s="266"/>
      <c r="P117" s="266"/>
      <c r="Q117" s="265"/>
      <c r="R117" s="266"/>
      <c r="S117" s="266"/>
      <c r="T117" s="265"/>
      <c r="U117" s="266"/>
      <c r="V117" s="266"/>
      <c r="W117" s="265"/>
      <c r="X117" s="266"/>
      <c r="Y117" s="266"/>
      <c r="Z117" s="265"/>
      <c r="AA117" s="266"/>
      <c r="AB117" s="266"/>
      <c r="AC117" s="261"/>
      <c r="AD117" s="262"/>
      <c r="AE117" s="262"/>
      <c r="AF117" s="261"/>
      <c r="AG117" s="262"/>
      <c r="AH117" s="262"/>
      <c r="AI117" s="261"/>
      <c r="AJ117" s="262"/>
      <c r="AK117" s="262"/>
      <c r="AL117" s="261"/>
      <c r="AM117" s="262"/>
      <c r="AN117" s="262"/>
      <c r="AO117" s="261"/>
      <c r="AP117" s="262"/>
      <c r="AQ117" s="262"/>
      <c r="AR117" s="261"/>
      <c r="AS117" s="262"/>
      <c r="AT117" s="262"/>
      <c r="AU117" s="253"/>
      <c r="AV117" s="254"/>
      <c r="AW117" s="254"/>
      <c r="AX117" s="261"/>
      <c r="AY117" s="262"/>
      <c r="AZ117" s="262"/>
      <c r="BA117" s="303" t="n">
        <f aca="false">SUM(Rezultati!E117:AZ117)</f>
        <v>0</v>
      </c>
      <c r="BB117" s="304" t="n">
        <f aca="false">COUNT(Rezultati!E117:AZ117)</f>
        <v>0</v>
      </c>
      <c r="BC117" s="300"/>
      <c r="BD117" s="314" t="e">
        <f aca="false">Rezultati!BA117/Rezultati!BB117</f>
        <v>#DIV/0!</v>
      </c>
      <c r="BE117" s="157"/>
      <c r="BF117" s="134" t="n">
        <f aca="false">B117</f>
        <v>0</v>
      </c>
      <c r="BG117" s="135"/>
      <c r="BH117" s="136"/>
      <c r="BI117" s="136"/>
      <c r="BJ117" s="136"/>
      <c r="BK117" s="136"/>
      <c r="BL117" s="136"/>
      <c r="BM117" s="136"/>
      <c r="BN117" s="136"/>
      <c r="BO117" s="135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</row>
    <row r="118" customFormat="false" ht="16.5" hidden="false" customHeight="true" outlineLevel="0" collapsed="false">
      <c r="A118" s="282" t="s">
        <v>57</v>
      </c>
      <c r="B118" s="283" t="s">
        <v>151</v>
      </c>
      <c r="C118" s="302" t="n">
        <v>0</v>
      </c>
      <c r="D118" s="299" t="n">
        <f aca="false">Rezultati!C118*Rezultati!BB118</f>
        <v>0</v>
      </c>
      <c r="E118" s="265"/>
      <c r="F118" s="266"/>
      <c r="G118" s="266"/>
      <c r="H118" s="265"/>
      <c r="I118" s="266"/>
      <c r="J118" s="266"/>
      <c r="K118" s="265"/>
      <c r="L118" s="266"/>
      <c r="M118" s="266"/>
      <c r="N118" s="265"/>
      <c r="O118" s="266"/>
      <c r="P118" s="266"/>
      <c r="Q118" s="265"/>
      <c r="R118" s="266"/>
      <c r="S118" s="266"/>
      <c r="T118" s="265"/>
      <c r="U118" s="266"/>
      <c r="V118" s="266"/>
      <c r="W118" s="265"/>
      <c r="X118" s="266"/>
      <c r="Y118" s="266"/>
      <c r="Z118" s="265"/>
      <c r="AA118" s="266"/>
      <c r="AB118" s="266"/>
      <c r="AC118" s="261" t="n">
        <v>221</v>
      </c>
      <c r="AD118" s="262" t="n">
        <v>164</v>
      </c>
      <c r="AE118" s="262" t="n">
        <v>144</v>
      </c>
      <c r="AF118" s="261"/>
      <c r="AG118" s="262"/>
      <c r="AH118" s="262"/>
      <c r="AI118" s="261"/>
      <c r="AJ118" s="262"/>
      <c r="AK118" s="262"/>
      <c r="AL118" s="261" t="n">
        <v>161</v>
      </c>
      <c r="AM118" s="262" t="n">
        <v>161</v>
      </c>
      <c r="AN118" s="262" t="n">
        <v>159</v>
      </c>
      <c r="AO118" s="261"/>
      <c r="AP118" s="262"/>
      <c r="AQ118" s="262"/>
      <c r="AR118" s="261" t="n">
        <v>173</v>
      </c>
      <c r="AS118" s="262" t="n">
        <v>159</v>
      </c>
      <c r="AT118" s="262" t="n">
        <v>202</v>
      </c>
      <c r="AU118" s="253"/>
      <c r="AV118" s="254"/>
      <c r="AW118" s="254"/>
      <c r="AX118" s="261" t="n">
        <v>190</v>
      </c>
      <c r="AY118" s="262" t="n">
        <v>189</v>
      </c>
      <c r="AZ118" s="262" t="n">
        <v>142</v>
      </c>
      <c r="BA118" s="303" t="n">
        <f aca="false">SUM(Rezultati!E118:AZ118)</f>
        <v>2065</v>
      </c>
      <c r="BB118" s="304" t="n">
        <f aca="false">COUNT(Rezultati!E118:AZ118)</f>
        <v>12</v>
      </c>
      <c r="BC118" s="300"/>
      <c r="BD118" s="314" t="n">
        <f aca="false">Rezultati!BA118/Rezultati!BB118</f>
        <v>172.083333333333</v>
      </c>
      <c r="BE118" s="157"/>
      <c r="BF118" s="134" t="str">
        <f aca="false">B118</f>
        <v>Dainis Mauriņš</v>
      </c>
      <c r="BG118" s="135"/>
      <c r="BH118" s="136"/>
      <c r="BI118" s="136"/>
      <c r="BJ118" s="136"/>
      <c r="BK118" s="136"/>
      <c r="BL118" s="136"/>
      <c r="BM118" s="136"/>
      <c r="BN118" s="136"/>
      <c r="BO118" s="135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</row>
    <row r="119" customFormat="false" ht="16.5" hidden="false" customHeight="true" outlineLevel="0" collapsed="false">
      <c r="A119" s="284" t="s">
        <v>57</v>
      </c>
      <c r="B119" s="284"/>
      <c r="C119" s="302" t="n">
        <v>0</v>
      </c>
      <c r="D119" s="299" t="n">
        <f aca="false">Rezultati!C119*Rezultati!BB119</f>
        <v>0</v>
      </c>
      <c r="E119" s="277"/>
      <c r="F119" s="278"/>
      <c r="G119" s="278"/>
      <c r="H119" s="277"/>
      <c r="I119" s="278"/>
      <c r="J119" s="278"/>
      <c r="K119" s="277"/>
      <c r="L119" s="278"/>
      <c r="M119" s="278"/>
      <c r="N119" s="277"/>
      <c r="O119" s="278"/>
      <c r="P119" s="278"/>
      <c r="Q119" s="277"/>
      <c r="R119" s="278"/>
      <c r="S119" s="278"/>
      <c r="T119" s="277"/>
      <c r="U119" s="278"/>
      <c r="V119" s="278"/>
      <c r="W119" s="277"/>
      <c r="X119" s="278"/>
      <c r="Y119" s="278"/>
      <c r="Z119" s="277"/>
      <c r="AA119" s="278"/>
      <c r="AB119" s="278"/>
      <c r="AC119" s="272"/>
      <c r="AD119" s="273"/>
      <c r="AE119" s="273"/>
      <c r="AF119" s="272"/>
      <c r="AG119" s="273"/>
      <c r="AH119" s="273"/>
      <c r="AI119" s="272"/>
      <c r="AJ119" s="273"/>
      <c r="AK119" s="273"/>
      <c r="AL119" s="272"/>
      <c r="AM119" s="273"/>
      <c r="AN119" s="273"/>
      <c r="AO119" s="272"/>
      <c r="AP119" s="273"/>
      <c r="AQ119" s="273"/>
      <c r="AR119" s="272"/>
      <c r="AS119" s="273"/>
      <c r="AT119" s="273"/>
      <c r="AU119" s="253"/>
      <c r="AV119" s="254"/>
      <c r="AW119" s="254"/>
      <c r="AX119" s="272"/>
      <c r="AY119" s="273"/>
      <c r="AZ119" s="273"/>
      <c r="BA119" s="303" t="n">
        <f aca="false">SUM(Rezultati!E119:AZ119)</f>
        <v>0</v>
      </c>
      <c r="BB119" s="304" t="n">
        <f aca="false">COUNT(Rezultati!E119:AZ119)</f>
        <v>0</v>
      </c>
      <c r="BC119" s="300"/>
      <c r="BD119" s="314" t="e">
        <f aca="false">Rezultati!BA119/Rezultati!BB119</f>
        <v>#DIV/0!</v>
      </c>
      <c r="BE119" s="157"/>
      <c r="BF119" s="134" t="n">
        <f aca="false">B119</f>
        <v>0</v>
      </c>
      <c r="BG119" s="135"/>
      <c r="BH119" s="136"/>
      <c r="BI119" s="136"/>
      <c r="BJ119" s="136"/>
      <c r="BK119" s="136"/>
      <c r="BL119" s="136"/>
      <c r="BM119" s="136"/>
      <c r="BN119" s="136"/>
      <c r="BO119" s="135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</row>
    <row r="120" customFormat="false" ht="16.5" hidden="false" customHeight="true" outlineLevel="0" collapsed="false">
      <c r="A120" s="246" t="s">
        <v>57</v>
      </c>
      <c r="B120" s="285"/>
      <c r="C120" s="309" t="n">
        <v>0</v>
      </c>
      <c r="D120" s="310" t="n">
        <f aca="false">Rezultati!C120*Rezultati!BB120</f>
        <v>0</v>
      </c>
      <c r="E120" s="181"/>
      <c r="F120" s="182"/>
      <c r="G120" s="182"/>
      <c r="H120" s="181"/>
      <c r="I120" s="182"/>
      <c r="J120" s="182"/>
      <c r="K120" s="181"/>
      <c r="L120" s="182"/>
      <c r="M120" s="182"/>
      <c r="N120" s="181"/>
      <c r="O120" s="182"/>
      <c r="P120" s="182"/>
      <c r="Q120" s="181"/>
      <c r="R120" s="182"/>
      <c r="S120" s="182"/>
      <c r="T120" s="181"/>
      <c r="U120" s="182"/>
      <c r="V120" s="182"/>
      <c r="W120" s="181"/>
      <c r="X120" s="182"/>
      <c r="Y120" s="182"/>
      <c r="Z120" s="181"/>
      <c r="AA120" s="182"/>
      <c r="AB120" s="182"/>
      <c r="AC120" s="269"/>
      <c r="AD120" s="270"/>
      <c r="AE120" s="270"/>
      <c r="AF120" s="269"/>
      <c r="AG120" s="270"/>
      <c r="AH120" s="270"/>
      <c r="AI120" s="269"/>
      <c r="AJ120" s="270"/>
      <c r="AK120" s="270"/>
      <c r="AL120" s="269"/>
      <c r="AM120" s="270"/>
      <c r="AN120" s="270"/>
      <c r="AO120" s="269"/>
      <c r="AP120" s="270"/>
      <c r="AQ120" s="270"/>
      <c r="AR120" s="269"/>
      <c r="AS120" s="270"/>
      <c r="AT120" s="270"/>
      <c r="AU120" s="267"/>
      <c r="AV120" s="268"/>
      <c r="AW120" s="268"/>
      <c r="AX120" s="269"/>
      <c r="AY120" s="270"/>
      <c r="AZ120" s="270"/>
      <c r="BA120" s="332" t="n">
        <f aca="false">SUM(Rezultati!E120:AZ120)</f>
        <v>0</v>
      </c>
      <c r="BB120" s="333" t="n">
        <f aca="false">COUNT(Rezultati!E120:AZ120)</f>
        <v>0</v>
      </c>
      <c r="BC120" s="300"/>
      <c r="BD120" s="314" t="e">
        <f aca="false">Rezultati!BA120/Rezultati!BB120</f>
        <v>#DIV/0!</v>
      </c>
      <c r="BE120" s="157"/>
      <c r="BF120" s="134" t="n">
        <f aca="false">B120</f>
        <v>0</v>
      </c>
      <c r="BG120" s="135"/>
      <c r="BH120" s="136"/>
      <c r="BI120" s="136"/>
      <c r="BJ120" s="136"/>
      <c r="BK120" s="136"/>
      <c r="BL120" s="136"/>
      <c r="BM120" s="136"/>
      <c r="BN120" s="136"/>
      <c r="BO120" s="135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</row>
    <row r="121" customFormat="false" ht="16.5" hidden="false" customHeight="true" outlineLevel="0" collapsed="false">
      <c r="A121" s="249" t="str">
        <f aca="false">Punkti!A50</f>
        <v>ALDENS Holding</v>
      </c>
      <c r="B121" s="148" t="s">
        <v>152</v>
      </c>
      <c r="C121" s="302" t="n">
        <v>0</v>
      </c>
      <c r="D121" s="315" t="n">
        <f aca="false">Rezultati!C121*Rezultati!BB121</f>
        <v>0</v>
      </c>
      <c r="E121" s="251"/>
      <c r="F121" s="252"/>
      <c r="G121" s="252"/>
      <c r="H121" s="251"/>
      <c r="I121" s="252"/>
      <c r="J121" s="252"/>
      <c r="K121" s="251"/>
      <c r="L121" s="252"/>
      <c r="M121" s="252"/>
      <c r="N121" s="251"/>
      <c r="O121" s="252"/>
      <c r="P121" s="252"/>
      <c r="Q121" s="251"/>
      <c r="R121" s="252"/>
      <c r="S121" s="252"/>
      <c r="T121" s="251"/>
      <c r="U121" s="252"/>
      <c r="V121" s="252"/>
      <c r="W121" s="251"/>
      <c r="X121" s="252"/>
      <c r="Y121" s="252"/>
      <c r="Z121" s="251"/>
      <c r="AA121" s="252"/>
      <c r="AB121" s="252"/>
      <c r="AC121" s="255" t="n">
        <v>148</v>
      </c>
      <c r="AD121" s="256" t="n">
        <v>161</v>
      </c>
      <c r="AE121" s="256" t="n">
        <v>191</v>
      </c>
      <c r="AF121" s="255" t="n">
        <v>189</v>
      </c>
      <c r="AG121" s="256" t="n">
        <v>168</v>
      </c>
      <c r="AH121" s="256" t="n">
        <v>150</v>
      </c>
      <c r="AI121" s="255" t="n">
        <v>146</v>
      </c>
      <c r="AJ121" s="256" t="n">
        <v>171</v>
      </c>
      <c r="AK121" s="256" t="n">
        <v>207</v>
      </c>
      <c r="AL121" s="255"/>
      <c r="AM121" s="256"/>
      <c r="AN121" s="256"/>
      <c r="AO121" s="255" t="n">
        <v>188</v>
      </c>
      <c r="AP121" s="256" t="n">
        <v>176</v>
      </c>
      <c r="AQ121" s="256" t="n">
        <v>175</v>
      </c>
      <c r="AR121" s="255" t="n">
        <v>162</v>
      </c>
      <c r="AS121" s="256" t="n">
        <v>237</v>
      </c>
      <c r="AT121" s="256" t="n">
        <v>177</v>
      </c>
      <c r="AU121" s="255" t="n">
        <v>167</v>
      </c>
      <c r="AV121" s="256" t="n">
        <v>201</v>
      </c>
      <c r="AW121" s="256" t="n">
        <v>179</v>
      </c>
      <c r="AX121" s="253"/>
      <c r="AY121" s="254"/>
      <c r="AZ121" s="254"/>
      <c r="BA121" s="334" t="n">
        <f aca="false">SUM(Rezultati!E121:AZ121)</f>
        <v>3193</v>
      </c>
      <c r="BB121" s="335" t="n">
        <f aca="false">COUNT(Rezultati!E121:AZ121)</f>
        <v>18</v>
      </c>
      <c r="BC121" s="336" t="n">
        <f aca="false">SUM((Rezultati!BA121+Rezultati!BA122+Rezultati!BA123+BA126+BA128+Rezultati!BA124+Rezultati!BA125+Rezultati!BA127+Rezultati!BA129)/(Rezultati!BB121+BB126+BB128+Rezultati!BB122+Rezultati!BB123+Rezultati!BB124+Rezultati!BB125+Rezultati!BB127+Rezultati!BB129))</f>
        <v>179.84126984127</v>
      </c>
      <c r="BD121" s="314" t="n">
        <f aca="false">(Rezultati!BA121/Rezultati!BB121)</f>
        <v>177.388888888889</v>
      </c>
      <c r="BE121" s="157" t="str">
        <f aca="false">AX2</f>
        <v>ALDENS Holding</v>
      </c>
      <c r="BF121" s="134" t="str">
        <f aca="false">B121</f>
        <v>Andris Stalidzāns</v>
      </c>
      <c r="BG121" s="135"/>
      <c r="BH121" s="136"/>
      <c r="BI121" s="136"/>
      <c r="BJ121" s="136"/>
      <c r="BK121" s="136"/>
      <c r="BL121" s="136"/>
      <c r="BM121" s="136"/>
      <c r="BN121" s="136"/>
      <c r="BO121" s="135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</row>
    <row r="122" customFormat="false" ht="16.5" hidden="false" customHeight="true" outlineLevel="0" collapsed="false">
      <c r="A122" s="249" t="s">
        <v>58</v>
      </c>
      <c r="B122" s="159" t="s">
        <v>153</v>
      </c>
      <c r="C122" s="302" t="n">
        <v>0</v>
      </c>
      <c r="D122" s="299" t="n">
        <f aca="false">Rezultati!C122*Rezultati!BB122</f>
        <v>0</v>
      </c>
      <c r="E122" s="257"/>
      <c r="F122" s="258"/>
      <c r="G122" s="258"/>
      <c r="H122" s="257"/>
      <c r="I122" s="258"/>
      <c r="J122" s="258"/>
      <c r="K122" s="257"/>
      <c r="L122" s="258"/>
      <c r="M122" s="258"/>
      <c r="N122" s="257"/>
      <c r="O122" s="258"/>
      <c r="P122" s="258"/>
      <c r="Q122" s="257"/>
      <c r="R122" s="258"/>
      <c r="S122" s="258"/>
      <c r="T122" s="257"/>
      <c r="U122" s="258"/>
      <c r="V122" s="258"/>
      <c r="W122" s="257"/>
      <c r="X122" s="258"/>
      <c r="Y122" s="258"/>
      <c r="Z122" s="257"/>
      <c r="AA122" s="258"/>
      <c r="AB122" s="258"/>
      <c r="AC122" s="259"/>
      <c r="AD122" s="260"/>
      <c r="AE122" s="260"/>
      <c r="AF122" s="259"/>
      <c r="AG122" s="260"/>
      <c r="AH122" s="260"/>
      <c r="AI122" s="259"/>
      <c r="AJ122" s="260"/>
      <c r="AK122" s="260"/>
      <c r="AL122" s="259"/>
      <c r="AM122" s="260"/>
      <c r="AN122" s="260"/>
      <c r="AO122" s="259"/>
      <c r="AP122" s="260"/>
      <c r="AQ122" s="260"/>
      <c r="AR122" s="259"/>
      <c r="AS122" s="260"/>
      <c r="AT122" s="260"/>
      <c r="AU122" s="259"/>
      <c r="AV122" s="260"/>
      <c r="AW122" s="260"/>
      <c r="AX122" s="253"/>
      <c r="AY122" s="254"/>
      <c r="AZ122" s="254"/>
      <c r="BA122" s="303" t="n">
        <f aca="false">SUM(Rezultati!E122:AZ122)</f>
        <v>0</v>
      </c>
      <c r="BB122" s="304" t="n">
        <f aca="false">COUNT(Rezultati!E122:AZ122)</f>
        <v>0</v>
      </c>
      <c r="BC122" s="336"/>
      <c r="BD122" s="314" t="e">
        <f aca="false">Rezultati!BA122/Rezultati!BB122</f>
        <v>#DIV/0!</v>
      </c>
      <c r="BE122" s="157"/>
      <c r="BF122" s="134" t="str">
        <f aca="false">B122</f>
        <v>Uldis Lasmanis</v>
      </c>
      <c r="BG122" s="135"/>
      <c r="BH122" s="136"/>
      <c r="BI122" s="136"/>
      <c r="BJ122" s="136"/>
      <c r="BK122" s="136"/>
      <c r="BL122" s="136"/>
      <c r="BM122" s="136"/>
      <c r="BN122" s="136"/>
      <c r="BO122" s="135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</row>
    <row r="123" customFormat="false" ht="16.5" hidden="false" customHeight="true" outlineLevel="0" collapsed="false">
      <c r="A123" s="249" t="s">
        <v>58</v>
      </c>
      <c r="B123" s="166" t="s">
        <v>154</v>
      </c>
      <c r="C123" s="302" t="n">
        <v>0</v>
      </c>
      <c r="D123" s="299" t="n">
        <f aca="false">Rezultati!C123*Rezultati!BB123</f>
        <v>0</v>
      </c>
      <c r="E123" s="257"/>
      <c r="F123" s="258"/>
      <c r="G123" s="258"/>
      <c r="H123" s="257"/>
      <c r="I123" s="258"/>
      <c r="J123" s="258"/>
      <c r="K123" s="257"/>
      <c r="L123" s="258"/>
      <c r="M123" s="258"/>
      <c r="N123" s="257"/>
      <c r="O123" s="258"/>
      <c r="P123" s="258"/>
      <c r="Q123" s="257"/>
      <c r="R123" s="258"/>
      <c r="S123" s="258"/>
      <c r="T123" s="257"/>
      <c r="U123" s="258"/>
      <c r="V123" s="258"/>
      <c r="W123" s="257"/>
      <c r="X123" s="258"/>
      <c r="Y123" s="258"/>
      <c r="Z123" s="257"/>
      <c r="AA123" s="258"/>
      <c r="AB123" s="258"/>
      <c r="AC123" s="261" t="n">
        <v>181</v>
      </c>
      <c r="AD123" s="262" t="n">
        <v>146</v>
      </c>
      <c r="AE123" s="262" t="n">
        <v>116</v>
      </c>
      <c r="AF123" s="261"/>
      <c r="AG123" s="262"/>
      <c r="AH123" s="262"/>
      <c r="AI123" s="261"/>
      <c r="AJ123" s="262"/>
      <c r="AK123" s="262"/>
      <c r="AL123" s="261"/>
      <c r="AM123" s="262"/>
      <c r="AN123" s="262"/>
      <c r="AO123" s="261"/>
      <c r="AP123" s="262"/>
      <c r="AQ123" s="262"/>
      <c r="AR123" s="261"/>
      <c r="AS123" s="262"/>
      <c r="AT123" s="262"/>
      <c r="AU123" s="261"/>
      <c r="AV123" s="262"/>
      <c r="AW123" s="262"/>
      <c r="AX123" s="253"/>
      <c r="AY123" s="254"/>
      <c r="AZ123" s="254"/>
      <c r="BA123" s="303" t="n">
        <f aca="false">SUM(Rezultati!E123:AZ123)</f>
        <v>443</v>
      </c>
      <c r="BB123" s="304" t="n">
        <f aca="false">COUNT(Rezultati!E123:AZ123)</f>
        <v>3</v>
      </c>
      <c r="BC123" s="336"/>
      <c r="BD123" s="314" t="n">
        <f aca="false">Rezultati!BA123/Rezultati!BB123</f>
        <v>147.666666666667</v>
      </c>
      <c r="BE123" s="157"/>
      <c r="BF123" s="134" t="str">
        <f aca="false">B123</f>
        <v>Madars Dāvids</v>
      </c>
      <c r="BG123" s="135"/>
      <c r="BH123" s="136"/>
      <c r="BI123" s="136"/>
      <c r="BJ123" s="136"/>
      <c r="BK123" s="136"/>
      <c r="BL123" s="136"/>
      <c r="BM123" s="136"/>
      <c r="BN123" s="136"/>
      <c r="BO123" s="135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</row>
    <row r="124" customFormat="false" ht="16.5" hidden="false" customHeight="true" outlineLevel="0" collapsed="false">
      <c r="A124" s="249" t="s">
        <v>58</v>
      </c>
      <c r="B124" s="166" t="s">
        <v>155</v>
      </c>
      <c r="C124" s="302" t="n">
        <v>0</v>
      </c>
      <c r="D124" s="299" t="n">
        <f aca="false">Rezultati!C124*Rezultati!BB124</f>
        <v>0</v>
      </c>
      <c r="E124" s="257"/>
      <c r="F124" s="258"/>
      <c r="G124" s="258"/>
      <c r="H124" s="257"/>
      <c r="I124" s="258"/>
      <c r="J124" s="258"/>
      <c r="K124" s="257"/>
      <c r="L124" s="258"/>
      <c r="M124" s="258"/>
      <c r="N124" s="257"/>
      <c r="O124" s="258"/>
      <c r="P124" s="258"/>
      <c r="Q124" s="257"/>
      <c r="R124" s="258"/>
      <c r="S124" s="258"/>
      <c r="T124" s="257"/>
      <c r="U124" s="258"/>
      <c r="V124" s="258"/>
      <c r="W124" s="257"/>
      <c r="X124" s="258"/>
      <c r="Y124" s="258"/>
      <c r="Z124" s="257"/>
      <c r="AA124" s="258"/>
      <c r="AB124" s="258"/>
      <c r="AC124" s="261"/>
      <c r="AD124" s="262"/>
      <c r="AE124" s="262"/>
      <c r="AF124" s="261"/>
      <c r="AG124" s="262"/>
      <c r="AH124" s="262"/>
      <c r="AI124" s="261"/>
      <c r="AJ124" s="262"/>
      <c r="AK124" s="262"/>
      <c r="AL124" s="261"/>
      <c r="AM124" s="262"/>
      <c r="AN124" s="262"/>
      <c r="AO124" s="261"/>
      <c r="AP124" s="262"/>
      <c r="AQ124" s="262"/>
      <c r="AR124" s="261"/>
      <c r="AS124" s="262"/>
      <c r="AT124" s="262"/>
      <c r="AU124" s="261"/>
      <c r="AV124" s="262"/>
      <c r="AW124" s="262"/>
      <c r="AX124" s="253"/>
      <c r="AY124" s="254"/>
      <c r="AZ124" s="254"/>
      <c r="BA124" s="303" t="n">
        <f aca="false">SUM(Rezultati!E124:AZ124)</f>
        <v>0</v>
      </c>
      <c r="BB124" s="304" t="n">
        <f aca="false">COUNT(Rezultati!E124:AZ124)</f>
        <v>0</v>
      </c>
      <c r="BC124" s="336"/>
      <c r="BD124" s="314" t="e">
        <f aca="false">Rezultati!BA124/Rezultati!BB124</f>
        <v>#DIV/0!</v>
      </c>
      <c r="BE124" s="157"/>
      <c r="BF124" s="134" t="str">
        <f aca="false">B124</f>
        <v>Mārtiņš Nicmanis</v>
      </c>
      <c r="BG124" s="135"/>
      <c r="BH124" s="136"/>
      <c r="BI124" s="136"/>
      <c r="BJ124" s="136"/>
      <c r="BK124" s="136"/>
      <c r="BL124" s="136"/>
      <c r="BM124" s="136"/>
      <c r="BN124" s="136"/>
      <c r="BO124" s="135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</row>
    <row r="125" customFormat="false" ht="16.5" hidden="false" customHeight="true" outlineLevel="0" collapsed="false">
      <c r="A125" s="167" t="s">
        <v>58</v>
      </c>
      <c r="B125" s="168" t="s">
        <v>84</v>
      </c>
      <c r="C125" s="305" t="n">
        <v>8</v>
      </c>
      <c r="D125" s="306" t="n">
        <f aca="false">Rezultati!C125*Rezultati!BB125</f>
        <v>120</v>
      </c>
      <c r="E125" s="265"/>
      <c r="F125" s="266"/>
      <c r="G125" s="266"/>
      <c r="H125" s="265"/>
      <c r="I125" s="266"/>
      <c r="J125" s="266"/>
      <c r="K125" s="265"/>
      <c r="L125" s="266"/>
      <c r="M125" s="266"/>
      <c r="N125" s="265"/>
      <c r="O125" s="266"/>
      <c r="P125" s="266"/>
      <c r="Q125" s="265"/>
      <c r="R125" s="266"/>
      <c r="S125" s="266"/>
      <c r="T125" s="265"/>
      <c r="U125" s="266"/>
      <c r="V125" s="266"/>
      <c r="W125" s="265"/>
      <c r="X125" s="266"/>
      <c r="Y125" s="266"/>
      <c r="Z125" s="265"/>
      <c r="AA125" s="266"/>
      <c r="AB125" s="266"/>
      <c r="AC125" s="261" t="n">
        <v>165</v>
      </c>
      <c r="AD125" s="262" t="n">
        <v>198</v>
      </c>
      <c r="AE125" s="262" t="n">
        <v>222</v>
      </c>
      <c r="AF125" s="261" t="n">
        <v>171</v>
      </c>
      <c r="AG125" s="262" t="n">
        <v>149</v>
      </c>
      <c r="AH125" s="262" t="n">
        <v>192</v>
      </c>
      <c r="AI125" s="261" t="n">
        <v>213</v>
      </c>
      <c r="AJ125" s="262" t="n">
        <v>243</v>
      </c>
      <c r="AK125" s="262" t="n">
        <v>222</v>
      </c>
      <c r="AL125" s="261" t="n">
        <v>243</v>
      </c>
      <c r="AM125" s="262" t="n">
        <v>178</v>
      </c>
      <c r="AN125" s="262" t="n">
        <v>199</v>
      </c>
      <c r="AO125" s="261" t="n">
        <v>192</v>
      </c>
      <c r="AP125" s="262" t="n">
        <v>208</v>
      </c>
      <c r="AQ125" s="262" t="n">
        <v>212</v>
      </c>
      <c r="AR125" s="261"/>
      <c r="AS125" s="262"/>
      <c r="AT125" s="262"/>
      <c r="AU125" s="261"/>
      <c r="AV125" s="262"/>
      <c r="AW125" s="262"/>
      <c r="AX125" s="253"/>
      <c r="AY125" s="254"/>
      <c r="AZ125" s="254"/>
      <c r="BA125" s="303" t="n">
        <f aca="false">SUM(Rezultati!E125:AZ125)</f>
        <v>3007</v>
      </c>
      <c r="BB125" s="304" t="n">
        <f aca="false">COUNT(Rezultati!E125:AZ125)</f>
        <v>15</v>
      </c>
      <c r="BC125" s="336"/>
      <c r="BD125" s="314" t="n">
        <f aca="false">Rezultati!BA125/Rezultati!BB125</f>
        <v>200.466666666667</v>
      </c>
      <c r="BE125" s="157"/>
      <c r="BF125" s="134" t="str">
        <f aca="false">B125</f>
        <v>Karīna Maslova</v>
      </c>
      <c r="BG125" s="135"/>
      <c r="BH125" s="136"/>
      <c r="BI125" s="136"/>
      <c r="BJ125" s="136"/>
      <c r="BK125" s="136"/>
      <c r="BL125" s="136"/>
      <c r="BM125" s="136"/>
      <c r="BN125" s="136"/>
      <c r="BO125" s="135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</row>
    <row r="126" customFormat="false" ht="16.5" hidden="false" customHeight="true" outlineLevel="0" collapsed="false">
      <c r="A126" s="167" t="s">
        <v>58</v>
      </c>
      <c r="B126" s="168" t="s">
        <v>156</v>
      </c>
      <c r="C126" s="305" t="n">
        <v>8</v>
      </c>
      <c r="D126" s="306" t="n">
        <f aca="false">Rezultati!C126*Rezultati!BB126</f>
        <v>96</v>
      </c>
      <c r="E126" s="265"/>
      <c r="F126" s="266"/>
      <c r="G126" s="266"/>
      <c r="H126" s="265"/>
      <c r="I126" s="266"/>
      <c r="J126" s="266"/>
      <c r="K126" s="265"/>
      <c r="L126" s="266"/>
      <c r="M126" s="266"/>
      <c r="N126" s="265"/>
      <c r="O126" s="266"/>
      <c r="P126" s="266"/>
      <c r="Q126" s="265"/>
      <c r="R126" s="266"/>
      <c r="S126" s="266"/>
      <c r="T126" s="265"/>
      <c r="U126" s="266"/>
      <c r="V126" s="266"/>
      <c r="W126" s="265"/>
      <c r="X126" s="266"/>
      <c r="Y126" s="266"/>
      <c r="Z126" s="265"/>
      <c r="AA126" s="266"/>
      <c r="AB126" s="266"/>
      <c r="AC126" s="261"/>
      <c r="AD126" s="262"/>
      <c r="AE126" s="262"/>
      <c r="AF126" s="261" t="n">
        <v>176</v>
      </c>
      <c r="AG126" s="262" t="n">
        <v>184</v>
      </c>
      <c r="AH126" s="262" t="n">
        <v>190</v>
      </c>
      <c r="AI126" s="261" t="n">
        <v>219</v>
      </c>
      <c r="AJ126" s="262" t="n">
        <v>221</v>
      </c>
      <c r="AK126" s="262" t="n">
        <v>185</v>
      </c>
      <c r="AL126" s="261" t="n">
        <v>187</v>
      </c>
      <c r="AM126" s="262" t="n">
        <v>236</v>
      </c>
      <c r="AN126" s="262" t="n">
        <v>233</v>
      </c>
      <c r="AO126" s="261"/>
      <c r="AP126" s="262"/>
      <c r="AQ126" s="262"/>
      <c r="AR126" s="261"/>
      <c r="AS126" s="262"/>
      <c r="AT126" s="262"/>
      <c r="AU126" s="261" t="n">
        <v>203</v>
      </c>
      <c r="AV126" s="262" t="n">
        <v>139</v>
      </c>
      <c r="AW126" s="262" t="n">
        <v>141</v>
      </c>
      <c r="AX126" s="253"/>
      <c r="AY126" s="254"/>
      <c r="AZ126" s="254"/>
      <c r="BA126" s="303" t="n">
        <f aca="false">SUM(Rezultati!E126:AZ126)</f>
        <v>2314</v>
      </c>
      <c r="BB126" s="304" t="n">
        <f aca="false">COUNT(Rezultati!E126:AZ126)</f>
        <v>12</v>
      </c>
      <c r="BC126" s="336"/>
      <c r="BD126" s="314" t="n">
        <f aca="false">Rezultati!BA126/Rezultati!BB126</f>
        <v>192.833333333333</v>
      </c>
      <c r="BE126" s="157"/>
      <c r="BF126" s="134" t="str">
        <f aca="false">B126</f>
        <v>Tatjana Teļnova</v>
      </c>
      <c r="BG126" s="135"/>
      <c r="BH126" s="136"/>
      <c r="BI126" s="136"/>
      <c r="BJ126" s="136"/>
      <c r="BK126" s="136"/>
      <c r="BL126" s="136"/>
      <c r="BM126" s="136"/>
      <c r="BN126" s="136"/>
      <c r="BO126" s="135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</row>
    <row r="127" customFormat="false" ht="16.5" hidden="false" customHeight="true" outlineLevel="0" collapsed="false">
      <c r="A127" s="249" t="s">
        <v>58</v>
      </c>
      <c r="B127" s="159" t="s">
        <v>129</v>
      </c>
      <c r="C127" s="302" t="n">
        <v>0</v>
      </c>
      <c r="D127" s="299" t="n">
        <f aca="false">Rezultati!C127*Rezultati!BB127</f>
        <v>0</v>
      </c>
      <c r="E127" s="265"/>
      <c r="F127" s="266"/>
      <c r="G127" s="266"/>
      <c r="H127" s="265"/>
      <c r="I127" s="266"/>
      <c r="J127" s="266"/>
      <c r="K127" s="265"/>
      <c r="L127" s="266"/>
      <c r="M127" s="266"/>
      <c r="N127" s="265"/>
      <c r="O127" s="266"/>
      <c r="P127" s="266"/>
      <c r="Q127" s="265"/>
      <c r="R127" s="266"/>
      <c r="S127" s="266"/>
      <c r="T127" s="265"/>
      <c r="U127" s="266"/>
      <c r="V127" s="266"/>
      <c r="W127" s="265"/>
      <c r="X127" s="266"/>
      <c r="Y127" s="266"/>
      <c r="Z127" s="265"/>
      <c r="AA127" s="266"/>
      <c r="AB127" s="266"/>
      <c r="AC127" s="261"/>
      <c r="AD127" s="262"/>
      <c r="AE127" s="262"/>
      <c r="AF127" s="261"/>
      <c r="AG127" s="262"/>
      <c r="AH127" s="262"/>
      <c r="AI127" s="261"/>
      <c r="AJ127" s="262"/>
      <c r="AK127" s="262"/>
      <c r="AL127" s="261" t="n">
        <v>174</v>
      </c>
      <c r="AM127" s="262" t="n">
        <v>172</v>
      </c>
      <c r="AN127" s="262" t="n">
        <v>224</v>
      </c>
      <c r="AO127" s="261" t="n">
        <v>140</v>
      </c>
      <c r="AP127" s="262" t="n">
        <v>129</v>
      </c>
      <c r="AQ127" s="262" t="n">
        <v>152</v>
      </c>
      <c r="AR127" s="261" t="n">
        <v>129</v>
      </c>
      <c r="AS127" s="262" t="n">
        <v>171</v>
      </c>
      <c r="AT127" s="262" t="n">
        <v>154</v>
      </c>
      <c r="AU127" s="261" t="n">
        <v>115</v>
      </c>
      <c r="AV127" s="262" t="n">
        <v>148</v>
      </c>
      <c r="AW127" s="262" t="n">
        <v>146</v>
      </c>
      <c r="AX127" s="253"/>
      <c r="AY127" s="254"/>
      <c r="AZ127" s="254"/>
      <c r="BA127" s="303" t="n">
        <f aca="false">SUM(Rezultati!E127:AZ127)</f>
        <v>1854</v>
      </c>
      <c r="BB127" s="304" t="n">
        <f aca="false">COUNT(Rezultati!E127:AZ127)</f>
        <v>12</v>
      </c>
      <c r="BC127" s="336"/>
      <c r="BD127" s="314" t="n">
        <f aca="false">Rezultati!BA127/Rezultati!BB127</f>
        <v>154.5</v>
      </c>
      <c r="BE127" s="157"/>
      <c r="BF127" s="134" t="str">
        <f aca="false">B127</f>
        <v>Nikita Bobrovs</v>
      </c>
      <c r="BG127" s="135"/>
      <c r="BH127" s="136"/>
      <c r="BI127" s="136"/>
      <c r="BJ127" s="136"/>
      <c r="BK127" s="136"/>
      <c r="BL127" s="136"/>
      <c r="BM127" s="136"/>
      <c r="BN127" s="136"/>
      <c r="BO127" s="135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</row>
    <row r="128" customFormat="false" ht="16.5" hidden="false" customHeight="true" outlineLevel="0" collapsed="false">
      <c r="A128" s="249" t="s">
        <v>58</v>
      </c>
      <c r="B128" s="235" t="s">
        <v>86</v>
      </c>
      <c r="C128" s="319" t="n">
        <v>0</v>
      </c>
      <c r="D128" s="299" t="n">
        <f aca="false">Rezultati!C128*Rezultati!BB128</f>
        <v>0</v>
      </c>
      <c r="E128" s="277"/>
      <c r="F128" s="278"/>
      <c r="G128" s="278"/>
      <c r="H128" s="277"/>
      <c r="I128" s="278"/>
      <c r="J128" s="278"/>
      <c r="K128" s="277"/>
      <c r="L128" s="278"/>
      <c r="M128" s="278"/>
      <c r="N128" s="277"/>
      <c r="O128" s="278"/>
      <c r="P128" s="278"/>
      <c r="Q128" s="277"/>
      <c r="R128" s="278"/>
      <c r="S128" s="278"/>
      <c r="T128" s="277"/>
      <c r="U128" s="278"/>
      <c r="V128" s="278"/>
      <c r="W128" s="277"/>
      <c r="X128" s="278"/>
      <c r="Y128" s="278"/>
      <c r="Z128" s="277"/>
      <c r="AA128" s="278"/>
      <c r="AB128" s="278"/>
      <c r="AC128" s="272"/>
      <c r="AD128" s="273"/>
      <c r="AE128" s="273"/>
      <c r="AF128" s="272"/>
      <c r="AG128" s="273"/>
      <c r="AH128" s="273"/>
      <c r="AI128" s="272"/>
      <c r="AJ128" s="273"/>
      <c r="AK128" s="273"/>
      <c r="AL128" s="272"/>
      <c r="AM128" s="273"/>
      <c r="AN128" s="273"/>
      <c r="AO128" s="272"/>
      <c r="AP128" s="273"/>
      <c r="AQ128" s="273"/>
      <c r="AR128" s="272" t="n">
        <v>184</v>
      </c>
      <c r="AS128" s="273" t="n">
        <v>167</v>
      </c>
      <c r="AT128" s="273" t="n">
        <v>168</v>
      </c>
      <c r="AU128" s="272"/>
      <c r="AV128" s="273"/>
      <c r="AW128" s="273"/>
      <c r="AX128" s="253"/>
      <c r="AY128" s="254"/>
      <c r="AZ128" s="254"/>
      <c r="BA128" s="303" t="n">
        <f aca="false">SUM(Rezultati!E128:AZ128)</f>
        <v>519</v>
      </c>
      <c r="BB128" s="304" t="n">
        <f aca="false">COUNT(Rezultati!E128:AZ128)</f>
        <v>3</v>
      </c>
      <c r="BC128" s="336"/>
      <c r="BD128" s="314" t="n">
        <f aca="false">Rezultati!BA128/Rezultati!BB128</f>
        <v>173</v>
      </c>
      <c r="BE128" s="157"/>
      <c r="BF128" s="134" t="str">
        <f aca="false">B128</f>
        <v>Gints Aksiks</v>
      </c>
      <c r="BG128" s="135"/>
      <c r="BH128" s="136"/>
      <c r="BI128" s="136"/>
      <c r="BJ128" s="136"/>
      <c r="BK128" s="136"/>
      <c r="BL128" s="136"/>
      <c r="BM128" s="136"/>
      <c r="BN128" s="136"/>
      <c r="BO128" s="135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</row>
    <row r="129" customFormat="false" ht="16.5" hidden="false" customHeight="true" outlineLevel="0" collapsed="false">
      <c r="A129" s="286" t="s">
        <v>58</v>
      </c>
      <c r="B129" s="214"/>
      <c r="C129" s="309" t="n">
        <v>0</v>
      </c>
      <c r="D129" s="310" t="n">
        <f aca="false">Rezultati!C129*Rezultati!BB129</f>
        <v>0</v>
      </c>
      <c r="E129" s="242"/>
      <c r="F129" s="243"/>
      <c r="G129" s="243"/>
      <c r="H129" s="242"/>
      <c r="I129" s="243"/>
      <c r="J129" s="243"/>
      <c r="K129" s="242"/>
      <c r="L129" s="243"/>
      <c r="M129" s="243"/>
      <c r="N129" s="242"/>
      <c r="O129" s="243"/>
      <c r="P129" s="243"/>
      <c r="Q129" s="242"/>
      <c r="R129" s="243"/>
      <c r="S129" s="243"/>
      <c r="T129" s="242"/>
      <c r="U129" s="243"/>
      <c r="V129" s="243"/>
      <c r="W129" s="242"/>
      <c r="X129" s="243"/>
      <c r="Y129" s="243"/>
      <c r="Z129" s="242"/>
      <c r="AA129" s="243"/>
      <c r="AB129" s="243"/>
      <c r="AC129" s="269"/>
      <c r="AD129" s="270"/>
      <c r="AE129" s="270"/>
      <c r="AF129" s="269"/>
      <c r="AG129" s="270"/>
      <c r="AH129" s="270"/>
      <c r="AI129" s="269"/>
      <c r="AJ129" s="270"/>
      <c r="AK129" s="270"/>
      <c r="AL129" s="269"/>
      <c r="AM129" s="270"/>
      <c r="AN129" s="270"/>
      <c r="AO129" s="269"/>
      <c r="AP129" s="270"/>
      <c r="AQ129" s="270"/>
      <c r="AR129" s="269"/>
      <c r="AS129" s="270"/>
      <c r="AT129" s="270"/>
      <c r="AU129" s="269"/>
      <c r="AV129" s="270"/>
      <c r="AW129" s="270"/>
      <c r="AX129" s="267"/>
      <c r="AY129" s="268"/>
      <c r="AZ129" s="268"/>
      <c r="BA129" s="311" t="n">
        <f aca="false">SUM(Rezultati!E129:AZ129)</f>
        <v>0</v>
      </c>
      <c r="BB129" s="312" t="n">
        <f aca="false">COUNT(Rezultati!E129:AZ129)</f>
        <v>0</v>
      </c>
      <c r="BC129" s="336"/>
      <c r="BD129" s="314" t="e">
        <f aca="false">Rezultati!BA129/Rezultati!BB129</f>
        <v>#DIV/0!</v>
      </c>
      <c r="BE129" s="157"/>
      <c r="BF129" s="134" t="n">
        <f aca="false">B129</f>
        <v>0</v>
      </c>
      <c r="BG129" s="135"/>
      <c r="BH129" s="136"/>
      <c r="BI129" s="136"/>
      <c r="BJ129" s="136"/>
      <c r="BK129" s="136"/>
      <c r="BL129" s="136"/>
      <c r="BM129" s="136"/>
      <c r="BN129" s="136"/>
      <c r="BO129" s="135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</row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>
      <c r="A132" s="129"/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2"/>
      <c r="BC132" s="132"/>
      <c r="BD132" s="292"/>
      <c r="BE132" s="133"/>
      <c r="BF132" s="134"/>
    </row>
    <row r="133" customFormat="false" ht="15.75" hidden="false" customHeight="true" outlineLevel="0" collapsed="false">
      <c r="A133" s="137"/>
      <c r="B133" s="133"/>
      <c r="C133" s="293" t="s">
        <v>157</v>
      </c>
      <c r="D133" s="293"/>
      <c r="E133" s="138" t="str">
        <f aca="false">Rezultati!A135</f>
        <v>NB Lēdijas</v>
      </c>
      <c r="F133" s="138"/>
      <c r="G133" s="138"/>
      <c r="H133" s="139" t="str">
        <f aca="false">Rezultati!A146</f>
        <v>JBP</v>
      </c>
      <c r="I133" s="139"/>
      <c r="J133" s="139"/>
      <c r="K133" s="139" t="str">
        <f aca="false">Rezultati!A153</f>
        <v>X X X</v>
      </c>
      <c r="L133" s="139"/>
      <c r="M133" s="139"/>
      <c r="N133" s="140" t="str">
        <f aca="false">Rezultati!A161</f>
        <v>Level Up / Wii Fit Plus</v>
      </c>
      <c r="O133" s="140"/>
      <c r="P133" s="140"/>
      <c r="Q133" s="139" t="str">
        <f aca="false">Rezultati!A167</f>
        <v>NB</v>
      </c>
      <c r="R133" s="139"/>
      <c r="S133" s="139"/>
      <c r="T133" s="141" t="str">
        <f aca="false">Rezultati!A175</f>
        <v>Korness</v>
      </c>
      <c r="U133" s="141"/>
      <c r="V133" s="141"/>
      <c r="W133" s="141" t="str">
        <f aca="false">Rezultati!A182</f>
        <v>Bowling Sharks</v>
      </c>
      <c r="X133" s="141"/>
      <c r="Y133" s="141"/>
      <c r="Z133" s="142" t="str">
        <f aca="false">A189</f>
        <v>Pandora</v>
      </c>
      <c r="AA133" s="142"/>
      <c r="AB133" s="142"/>
      <c r="AC133" s="142" t="str">
        <f aca="false">A196</f>
        <v>Amberfish</v>
      </c>
      <c r="AD133" s="142"/>
      <c r="AE133" s="142"/>
      <c r="AF133" s="142" t="str">
        <f aca="false">A203</f>
        <v>VissParBoulingu.lv</v>
      </c>
      <c r="AG133" s="142"/>
      <c r="AH133" s="142"/>
      <c r="AI133" s="142" t="str">
        <f aca="false">A210</f>
        <v>RTU</v>
      </c>
      <c r="AJ133" s="142"/>
      <c r="AK133" s="142"/>
      <c r="AL133" s="142" t="str">
        <f aca="false">A217</f>
        <v>Wii sport resort</v>
      </c>
      <c r="AM133" s="142"/>
      <c r="AN133" s="142"/>
      <c r="AO133" s="142" t="str">
        <f aca="false">A224</f>
        <v>Nopietni</v>
      </c>
      <c r="AP133" s="142"/>
      <c r="AQ133" s="142"/>
      <c r="AR133" s="142" t="str">
        <f aca="false">A231</f>
        <v>Zaļie Pumpuri</v>
      </c>
      <c r="AS133" s="142"/>
      <c r="AT133" s="142"/>
      <c r="AU133" s="142" t="str">
        <f aca="false">A239</f>
        <v>Lursoft</v>
      </c>
      <c r="AV133" s="142"/>
      <c r="AW133" s="142"/>
      <c r="AX133" s="142" t="str">
        <f aca="false">A247</f>
        <v>Molotov</v>
      </c>
      <c r="AY133" s="142"/>
      <c r="AZ133" s="142"/>
      <c r="BA133" s="143" t="s">
        <v>17</v>
      </c>
      <c r="BB133" s="143" t="s">
        <v>16</v>
      </c>
      <c r="BC133" s="294" t="s">
        <v>9</v>
      </c>
      <c r="BD133" s="295" t="s">
        <v>158</v>
      </c>
      <c r="BE133" s="133"/>
      <c r="BF133" s="134"/>
    </row>
    <row r="134" customFormat="false" ht="15.75" hidden="false" customHeight="true" outlineLevel="0" collapsed="false">
      <c r="A134" s="145" t="s">
        <v>3</v>
      </c>
      <c r="B134" s="145" t="s">
        <v>14</v>
      </c>
      <c r="C134" s="296" t="s">
        <v>159</v>
      </c>
      <c r="D134" s="297" t="s">
        <v>160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3"/>
      <c r="BB134" s="143"/>
      <c r="BC134" s="294"/>
      <c r="BD134" s="295"/>
      <c r="BE134" s="133"/>
      <c r="BF134" s="134"/>
    </row>
    <row r="135" customFormat="false" ht="15.75" hidden="false" customHeight="true" outlineLevel="0" collapsed="false">
      <c r="A135" s="167" t="str">
        <f aca="false">Punkti!A58</f>
        <v>NB Lēdijas</v>
      </c>
      <c r="B135" s="229" t="s">
        <v>167</v>
      </c>
      <c r="C135" s="317" t="n">
        <v>8</v>
      </c>
      <c r="D135" s="306" t="n">
        <f aca="false">Rezultati!C135*Rezultati!BB135</f>
        <v>168</v>
      </c>
      <c r="E135" s="149"/>
      <c r="F135" s="149"/>
      <c r="G135" s="150"/>
      <c r="H135" s="151" t="n">
        <v>163</v>
      </c>
      <c r="I135" s="152" t="n">
        <v>156</v>
      </c>
      <c r="J135" s="152" t="n">
        <v>169</v>
      </c>
      <c r="K135" s="151" t="n">
        <v>231</v>
      </c>
      <c r="L135" s="152" t="n">
        <v>164</v>
      </c>
      <c r="M135" s="152" t="n">
        <v>240</v>
      </c>
      <c r="N135" s="288" t="n">
        <v>206</v>
      </c>
      <c r="O135" s="152" t="n">
        <v>166</v>
      </c>
      <c r="P135" s="152" t="n">
        <v>151</v>
      </c>
      <c r="Q135" s="151" t="n">
        <v>144</v>
      </c>
      <c r="R135" s="152" t="n">
        <v>168</v>
      </c>
      <c r="S135" s="152" t="n">
        <v>143</v>
      </c>
      <c r="T135" s="288" t="n">
        <v>146</v>
      </c>
      <c r="U135" s="152" t="n">
        <v>175</v>
      </c>
      <c r="V135" s="152" t="n">
        <v>178</v>
      </c>
      <c r="W135" s="151" t="n">
        <v>157</v>
      </c>
      <c r="X135" s="152" t="n">
        <v>162</v>
      </c>
      <c r="Y135" s="152" t="n">
        <v>142</v>
      </c>
      <c r="Z135" s="151" t="n">
        <v>152</v>
      </c>
      <c r="AA135" s="152" t="n">
        <v>184</v>
      </c>
      <c r="AB135" s="152" t="n">
        <v>128</v>
      </c>
      <c r="AC135" s="153"/>
      <c r="AD135" s="154"/>
      <c r="AE135" s="154"/>
      <c r="AF135" s="153"/>
      <c r="AG135" s="154"/>
      <c r="AH135" s="154"/>
      <c r="AI135" s="153"/>
      <c r="AJ135" s="154"/>
      <c r="AK135" s="154"/>
      <c r="AL135" s="153"/>
      <c r="AM135" s="154"/>
      <c r="AN135" s="154"/>
      <c r="AO135" s="153"/>
      <c r="AP135" s="154"/>
      <c r="AQ135" s="154"/>
      <c r="AR135" s="153"/>
      <c r="AS135" s="154"/>
      <c r="AT135" s="154"/>
      <c r="AU135" s="153"/>
      <c r="AV135" s="154"/>
      <c r="AW135" s="154"/>
      <c r="AX135" s="153"/>
      <c r="AY135" s="154"/>
      <c r="AZ135" s="154"/>
      <c r="BA135" s="155" t="n">
        <f aca="false">SUM(Rezultati!E135:AZ135)</f>
        <v>3525</v>
      </c>
      <c r="BB135" s="156" t="n">
        <f aca="false">COUNT(Rezultati!E135:AZ135)</f>
        <v>21</v>
      </c>
      <c r="BC135" s="300" t="n">
        <f aca="false">SUM((Rezultati!BA135+Rezultati!BA136+Rezultati!BA137+BA143+BA142+BA144+BA141+Rezultati!BA138+Rezultati!BA139+Rezultati!BA140+Rezultati!BA145)/(Rezultati!BB135+BB142+BB144+Rezultati!BB136+Rezultati!BB137+Rezultati!BB138+Rezultati!BB139+Rezultati!BB140+BB141+BB143+Rezultati!BB145))</f>
        <v>168.761904761905</v>
      </c>
      <c r="BD135" s="301" t="n">
        <f aca="false">Rezultati!BA135/Rezultati!BB135</f>
        <v>167.857142857143</v>
      </c>
      <c r="BE135" s="157" t="str">
        <f aca="false">E133</f>
        <v>NB Lēdijas</v>
      </c>
      <c r="BF135" s="134" t="str">
        <f aca="false">B135</f>
        <v>Ilona Ozola</v>
      </c>
    </row>
    <row r="136" customFormat="false" ht="15.75" hidden="false" customHeight="true" outlineLevel="0" collapsed="false">
      <c r="A136" s="167" t="s">
        <v>59</v>
      </c>
      <c r="B136" s="190" t="s">
        <v>168</v>
      </c>
      <c r="C136" s="331" t="n">
        <v>8</v>
      </c>
      <c r="D136" s="306" t="n">
        <f aca="false">Rezultati!C136*Rezultati!BB136</f>
        <v>72</v>
      </c>
      <c r="E136" s="160"/>
      <c r="F136" s="160"/>
      <c r="G136" s="161"/>
      <c r="H136" s="162" t="n">
        <v>144</v>
      </c>
      <c r="I136" s="163" t="n">
        <v>158</v>
      </c>
      <c r="J136" s="163" t="n">
        <v>160</v>
      </c>
      <c r="K136" s="162"/>
      <c r="L136" s="163"/>
      <c r="M136" s="163"/>
      <c r="N136" s="289"/>
      <c r="O136" s="163"/>
      <c r="P136" s="163"/>
      <c r="Q136" s="162"/>
      <c r="R136" s="163"/>
      <c r="S136" s="163"/>
      <c r="T136" s="289"/>
      <c r="U136" s="163"/>
      <c r="V136" s="163"/>
      <c r="W136" s="162" t="n">
        <v>130</v>
      </c>
      <c r="X136" s="163" t="n">
        <v>150</v>
      </c>
      <c r="Y136" s="163" t="n">
        <v>134</v>
      </c>
      <c r="Z136" s="162" t="n">
        <v>146</v>
      </c>
      <c r="AA136" s="163" t="n">
        <v>155</v>
      </c>
      <c r="AB136" s="163" t="n">
        <v>127</v>
      </c>
      <c r="AC136" s="164"/>
      <c r="AD136" s="165"/>
      <c r="AE136" s="165"/>
      <c r="AF136" s="164"/>
      <c r="AG136" s="165"/>
      <c r="AH136" s="165"/>
      <c r="AI136" s="164"/>
      <c r="AJ136" s="165"/>
      <c r="AK136" s="165"/>
      <c r="AL136" s="164"/>
      <c r="AM136" s="165"/>
      <c r="AN136" s="165"/>
      <c r="AO136" s="164"/>
      <c r="AP136" s="165"/>
      <c r="AQ136" s="165"/>
      <c r="AR136" s="164"/>
      <c r="AS136" s="165"/>
      <c r="AT136" s="165"/>
      <c r="AU136" s="164"/>
      <c r="AV136" s="165"/>
      <c r="AW136" s="165"/>
      <c r="AX136" s="164"/>
      <c r="AY136" s="165"/>
      <c r="AZ136" s="165"/>
      <c r="BA136" s="303" t="n">
        <f aca="false">SUM(Rezultati!E136:AZ136)</f>
        <v>1304</v>
      </c>
      <c r="BB136" s="304" t="n">
        <f aca="false">COUNT(Rezultati!E136:AZ136)</f>
        <v>9</v>
      </c>
      <c r="BC136" s="300"/>
      <c r="BD136" s="301" t="n">
        <f aca="false">Rezultati!BA136/Rezultati!BB136</f>
        <v>144.888888888889</v>
      </c>
      <c r="BE136" s="157"/>
      <c r="BF136" s="134" t="str">
        <f aca="false">B136</f>
        <v>Ilona Liņina</v>
      </c>
    </row>
    <row r="137" customFormat="false" ht="15.75" hidden="false" customHeight="true" outlineLevel="0" collapsed="false">
      <c r="A137" s="167" t="s">
        <v>59</v>
      </c>
      <c r="B137" s="190" t="s">
        <v>169</v>
      </c>
      <c r="C137" s="331" t="n">
        <v>8</v>
      </c>
      <c r="D137" s="306" t="n">
        <f aca="false">Rezultati!C137*Rezultati!BB137</f>
        <v>120</v>
      </c>
      <c r="E137" s="160"/>
      <c r="F137" s="160"/>
      <c r="G137" s="161"/>
      <c r="H137" s="162"/>
      <c r="I137" s="163"/>
      <c r="J137" s="163"/>
      <c r="K137" s="162" t="n">
        <v>148</v>
      </c>
      <c r="L137" s="163" t="n">
        <v>137</v>
      </c>
      <c r="M137" s="163" t="n">
        <v>209</v>
      </c>
      <c r="N137" s="289" t="n">
        <v>197</v>
      </c>
      <c r="O137" s="163" t="n">
        <v>206</v>
      </c>
      <c r="P137" s="163" t="n">
        <v>148</v>
      </c>
      <c r="Q137" s="162" t="n">
        <v>208</v>
      </c>
      <c r="R137" s="163" t="n">
        <v>146</v>
      </c>
      <c r="S137" s="163" t="n">
        <v>165</v>
      </c>
      <c r="T137" s="289" t="n">
        <v>191</v>
      </c>
      <c r="U137" s="163" t="n">
        <v>192</v>
      </c>
      <c r="V137" s="163" t="n">
        <v>169</v>
      </c>
      <c r="W137" s="162"/>
      <c r="X137" s="163"/>
      <c r="Y137" s="163"/>
      <c r="Z137" s="162" t="n">
        <v>214</v>
      </c>
      <c r="AA137" s="163" t="n">
        <v>179</v>
      </c>
      <c r="AB137" s="163" t="n">
        <v>212</v>
      </c>
      <c r="AC137" s="164"/>
      <c r="AD137" s="165"/>
      <c r="AE137" s="165"/>
      <c r="AF137" s="164"/>
      <c r="AG137" s="165"/>
      <c r="AH137" s="165"/>
      <c r="AI137" s="164"/>
      <c r="AJ137" s="165"/>
      <c r="AK137" s="165"/>
      <c r="AL137" s="164"/>
      <c r="AM137" s="165"/>
      <c r="AN137" s="165"/>
      <c r="AO137" s="164"/>
      <c r="AP137" s="165"/>
      <c r="AQ137" s="165"/>
      <c r="AR137" s="164"/>
      <c r="AS137" s="165"/>
      <c r="AT137" s="165"/>
      <c r="AU137" s="164"/>
      <c r="AV137" s="165"/>
      <c r="AW137" s="165"/>
      <c r="AX137" s="164"/>
      <c r="AY137" s="165"/>
      <c r="AZ137" s="165"/>
      <c r="BA137" s="303" t="n">
        <f aca="false">SUM(Rezultati!E137:AZ137)</f>
        <v>2721</v>
      </c>
      <c r="BB137" s="304" t="n">
        <f aca="false">COUNT(Rezultati!E137:AZ137)</f>
        <v>15</v>
      </c>
      <c r="BC137" s="300"/>
      <c r="BD137" s="301" t="n">
        <f aca="false">Rezultati!BA137/Rezultati!BB137</f>
        <v>181.4</v>
      </c>
      <c r="BE137" s="157"/>
      <c r="BF137" s="134" t="str">
        <f aca="false">B137</f>
        <v>Anita Valdmane</v>
      </c>
    </row>
    <row r="138" customFormat="false" ht="15.75" hidden="false" customHeight="true" outlineLevel="0" collapsed="false">
      <c r="A138" s="147" t="s">
        <v>59</v>
      </c>
      <c r="B138" s="166"/>
      <c r="C138" s="302" t="n">
        <v>0</v>
      </c>
      <c r="D138" s="299" t="n">
        <f aca="false">Rezultati!C138*Rezultati!BB138</f>
        <v>0</v>
      </c>
      <c r="E138" s="160"/>
      <c r="F138" s="160"/>
      <c r="G138" s="161"/>
      <c r="H138" s="162"/>
      <c r="I138" s="163"/>
      <c r="J138" s="163"/>
      <c r="K138" s="162"/>
      <c r="L138" s="163"/>
      <c r="M138" s="163"/>
      <c r="N138" s="289"/>
      <c r="O138" s="163"/>
      <c r="P138" s="163"/>
      <c r="Q138" s="162"/>
      <c r="R138" s="163"/>
      <c r="S138" s="163"/>
      <c r="T138" s="289"/>
      <c r="U138" s="163"/>
      <c r="V138" s="163"/>
      <c r="W138" s="162"/>
      <c r="X138" s="163"/>
      <c r="Y138" s="163"/>
      <c r="Z138" s="162"/>
      <c r="AA138" s="163"/>
      <c r="AB138" s="163"/>
      <c r="AC138" s="164"/>
      <c r="AD138" s="165"/>
      <c r="AE138" s="165"/>
      <c r="AF138" s="164"/>
      <c r="AG138" s="165"/>
      <c r="AH138" s="165"/>
      <c r="AI138" s="164"/>
      <c r="AJ138" s="165"/>
      <c r="AK138" s="165"/>
      <c r="AL138" s="164"/>
      <c r="AM138" s="165"/>
      <c r="AN138" s="165"/>
      <c r="AO138" s="164"/>
      <c r="AP138" s="165"/>
      <c r="AQ138" s="165"/>
      <c r="AR138" s="164"/>
      <c r="AS138" s="165"/>
      <c r="AT138" s="165"/>
      <c r="AU138" s="164"/>
      <c r="AV138" s="165"/>
      <c r="AW138" s="165"/>
      <c r="AX138" s="164"/>
      <c r="AY138" s="165"/>
      <c r="AZ138" s="165"/>
      <c r="BA138" s="303" t="n">
        <f aca="false">SUM(Rezultati!E138:AZ138)</f>
        <v>0</v>
      </c>
      <c r="BB138" s="304" t="n">
        <f aca="false">COUNT(Rezultati!E138:AZ138)</f>
        <v>0</v>
      </c>
      <c r="BC138" s="300"/>
      <c r="BD138" s="301" t="e">
        <f aca="false">Rezultati!BA138/Rezultati!BB138</f>
        <v>#DIV/0!</v>
      </c>
      <c r="BE138" s="157"/>
      <c r="BF138" s="134" t="n">
        <f aca="false">B138</f>
        <v>0</v>
      </c>
    </row>
    <row r="139" customFormat="false" ht="15.75" hidden="false" customHeight="true" outlineLevel="0" collapsed="false">
      <c r="A139" s="167" t="s">
        <v>59</v>
      </c>
      <c r="B139" s="168" t="s">
        <v>170</v>
      </c>
      <c r="C139" s="305" t="n">
        <v>8</v>
      </c>
      <c r="D139" s="306" t="n">
        <f aca="false">Rezultati!C139*Rezultati!BB139</f>
        <v>0</v>
      </c>
      <c r="E139" s="160"/>
      <c r="F139" s="160"/>
      <c r="G139" s="161"/>
      <c r="H139" s="169"/>
      <c r="I139" s="170"/>
      <c r="J139" s="170"/>
      <c r="K139" s="169"/>
      <c r="L139" s="170"/>
      <c r="M139" s="170"/>
      <c r="N139" s="290"/>
      <c r="O139" s="170"/>
      <c r="P139" s="170"/>
      <c r="Q139" s="169"/>
      <c r="R139" s="170"/>
      <c r="S139" s="170"/>
      <c r="T139" s="290"/>
      <c r="U139" s="170"/>
      <c r="V139" s="170"/>
      <c r="W139" s="169"/>
      <c r="X139" s="170"/>
      <c r="Y139" s="170"/>
      <c r="Z139" s="169"/>
      <c r="AA139" s="170"/>
      <c r="AB139" s="170"/>
      <c r="AC139" s="171"/>
      <c r="AD139" s="172"/>
      <c r="AE139" s="172"/>
      <c r="AF139" s="171"/>
      <c r="AG139" s="172"/>
      <c r="AH139" s="172"/>
      <c r="AI139" s="171"/>
      <c r="AJ139" s="172"/>
      <c r="AK139" s="172"/>
      <c r="AL139" s="171"/>
      <c r="AM139" s="172"/>
      <c r="AN139" s="172"/>
      <c r="AO139" s="171"/>
      <c r="AP139" s="172"/>
      <c r="AQ139" s="172"/>
      <c r="AR139" s="171"/>
      <c r="AS139" s="172"/>
      <c r="AT139" s="172"/>
      <c r="AU139" s="171"/>
      <c r="AV139" s="172"/>
      <c r="AW139" s="172"/>
      <c r="AX139" s="171"/>
      <c r="AY139" s="172"/>
      <c r="AZ139" s="172"/>
      <c r="BA139" s="303" t="n">
        <f aca="false">SUM(Rezultati!E139:AZ139)</f>
        <v>0</v>
      </c>
      <c r="BB139" s="304" t="n">
        <f aca="false">COUNT(Rezultati!E139:AZ139)</f>
        <v>0</v>
      </c>
      <c r="BC139" s="300"/>
      <c r="BD139" s="301" t="e">
        <f aca="false">Rezultati!BA139/Rezultati!BB139</f>
        <v>#DIV/0!</v>
      </c>
      <c r="BE139" s="157"/>
      <c r="BF139" s="134" t="str">
        <f aca="false">B139</f>
        <v>Rasma Mauriņa</v>
      </c>
    </row>
    <row r="140" customFormat="false" ht="15.75" hidden="false" customHeight="true" outlineLevel="0" collapsed="false">
      <c r="A140" s="167" t="s">
        <v>59</v>
      </c>
      <c r="B140" s="168" t="s">
        <v>171</v>
      </c>
      <c r="C140" s="305" t="n">
        <v>8</v>
      </c>
      <c r="D140" s="306" t="n">
        <f aca="false">Rezultati!C140*Rezultati!BB140</f>
        <v>120</v>
      </c>
      <c r="E140" s="160"/>
      <c r="F140" s="160"/>
      <c r="G140" s="161"/>
      <c r="H140" s="169"/>
      <c r="I140" s="170"/>
      <c r="J140" s="170"/>
      <c r="K140" s="169" t="n">
        <v>201</v>
      </c>
      <c r="L140" s="170" t="n">
        <v>188</v>
      </c>
      <c r="M140" s="170" t="n">
        <v>214</v>
      </c>
      <c r="N140" s="290" t="n">
        <v>176</v>
      </c>
      <c r="O140" s="170" t="n">
        <v>175</v>
      </c>
      <c r="P140" s="170" t="n">
        <v>177</v>
      </c>
      <c r="Q140" s="169" t="n">
        <v>153</v>
      </c>
      <c r="R140" s="170" t="n">
        <v>189</v>
      </c>
      <c r="S140" s="170" t="n">
        <v>173</v>
      </c>
      <c r="T140" s="290" t="n">
        <v>155</v>
      </c>
      <c r="U140" s="170" t="n">
        <v>159</v>
      </c>
      <c r="V140" s="170" t="n">
        <v>214</v>
      </c>
      <c r="W140" s="169" t="n">
        <v>184</v>
      </c>
      <c r="X140" s="170" t="n">
        <v>187</v>
      </c>
      <c r="Y140" s="170" t="n">
        <v>169</v>
      </c>
      <c r="Z140" s="169"/>
      <c r="AA140" s="170"/>
      <c r="AB140" s="170"/>
      <c r="AC140" s="171"/>
      <c r="AD140" s="172"/>
      <c r="AE140" s="172"/>
      <c r="AF140" s="171"/>
      <c r="AG140" s="172"/>
      <c r="AH140" s="172"/>
      <c r="AI140" s="171"/>
      <c r="AJ140" s="172"/>
      <c r="AK140" s="172"/>
      <c r="AL140" s="171"/>
      <c r="AM140" s="172"/>
      <c r="AN140" s="172"/>
      <c r="AO140" s="171"/>
      <c r="AP140" s="172"/>
      <c r="AQ140" s="172"/>
      <c r="AR140" s="171"/>
      <c r="AS140" s="172"/>
      <c r="AT140" s="172"/>
      <c r="AU140" s="171"/>
      <c r="AV140" s="172"/>
      <c r="AW140" s="172"/>
      <c r="AX140" s="171"/>
      <c r="AY140" s="172"/>
      <c r="AZ140" s="172"/>
      <c r="BA140" s="303" t="n">
        <f aca="false">SUM(Rezultati!E140:AZ140)</f>
        <v>2714</v>
      </c>
      <c r="BB140" s="304" t="n">
        <f aca="false">COUNT(Rezultati!E140:AZ140)</f>
        <v>15</v>
      </c>
      <c r="BC140" s="300"/>
      <c r="BD140" s="301" t="n">
        <f aca="false">Rezultati!BA140/Rezultati!BB140</f>
        <v>180.933333333333</v>
      </c>
      <c r="BE140" s="157"/>
      <c r="BF140" s="134" t="str">
        <f aca="false">B140</f>
        <v>Natālija Rizņika</v>
      </c>
    </row>
    <row r="141" customFormat="false" ht="15.75" hidden="false" customHeight="true" outlineLevel="0" collapsed="false">
      <c r="A141" s="147" t="s">
        <v>59</v>
      </c>
      <c r="B141" s="173"/>
      <c r="C141" s="307" t="n">
        <v>0</v>
      </c>
      <c r="D141" s="299" t="n">
        <f aca="false">Rezultati!C141*Rezultati!BB141</f>
        <v>0</v>
      </c>
      <c r="E141" s="160"/>
      <c r="F141" s="160"/>
      <c r="G141" s="161"/>
      <c r="H141" s="174" t="n">
        <v>115</v>
      </c>
      <c r="I141" s="175" t="n">
        <v>125</v>
      </c>
      <c r="J141" s="175" t="n">
        <v>128</v>
      </c>
      <c r="K141" s="174"/>
      <c r="L141" s="175"/>
      <c r="M141" s="175"/>
      <c r="N141" s="178"/>
      <c r="O141" s="175"/>
      <c r="P141" s="175"/>
      <c r="Q141" s="174"/>
      <c r="R141" s="175"/>
      <c r="S141" s="175"/>
      <c r="T141" s="178"/>
      <c r="U141" s="175"/>
      <c r="V141" s="175"/>
      <c r="W141" s="174"/>
      <c r="X141" s="175"/>
      <c r="Y141" s="175"/>
      <c r="Z141" s="174"/>
      <c r="AA141" s="175"/>
      <c r="AB141" s="175"/>
      <c r="AC141" s="176"/>
      <c r="AD141" s="177"/>
      <c r="AE141" s="177"/>
      <c r="AF141" s="176"/>
      <c r="AG141" s="177"/>
      <c r="AH141" s="177"/>
      <c r="AI141" s="176"/>
      <c r="AJ141" s="177"/>
      <c r="AK141" s="177"/>
      <c r="AL141" s="176"/>
      <c r="AM141" s="177"/>
      <c r="AN141" s="177"/>
      <c r="AO141" s="176"/>
      <c r="AP141" s="177"/>
      <c r="AQ141" s="177"/>
      <c r="AR141" s="176"/>
      <c r="AS141" s="177"/>
      <c r="AT141" s="177"/>
      <c r="AU141" s="176"/>
      <c r="AV141" s="177"/>
      <c r="AW141" s="177"/>
      <c r="AX141" s="176"/>
      <c r="AY141" s="177"/>
      <c r="AZ141" s="177"/>
      <c r="BA141" s="303" t="n">
        <f aca="false">SUM(Rezultati!E141:AZ141)</f>
        <v>368</v>
      </c>
      <c r="BB141" s="304" t="n">
        <f aca="false">COUNT(Rezultati!E141:AZ141)</f>
        <v>3</v>
      </c>
      <c r="BC141" s="300"/>
      <c r="BD141" s="301" t="n">
        <f aca="false">Rezultati!BA141/Rezultati!BB141</f>
        <v>122.666666666667</v>
      </c>
      <c r="BE141" s="157"/>
      <c r="BF141" s="134" t="n">
        <f aca="false">B141</f>
        <v>0</v>
      </c>
    </row>
    <row r="142" customFormat="false" ht="15.75" hidden="false" customHeight="true" outlineLevel="0" collapsed="false">
      <c r="A142" s="147" t="s">
        <v>59</v>
      </c>
      <c r="B142" s="173"/>
      <c r="C142" s="307" t="n">
        <v>0</v>
      </c>
      <c r="D142" s="299" t="n">
        <f aca="false">Rezultati!C142*Rezultati!BB142</f>
        <v>0</v>
      </c>
      <c r="E142" s="160"/>
      <c r="F142" s="160"/>
      <c r="G142" s="161"/>
      <c r="H142" s="169"/>
      <c r="I142" s="170"/>
      <c r="J142" s="170"/>
      <c r="K142" s="169"/>
      <c r="L142" s="170"/>
      <c r="M142" s="170"/>
      <c r="N142" s="178"/>
      <c r="O142" s="175"/>
      <c r="P142" s="175"/>
      <c r="Q142" s="169"/>
      <c r="R142" s="170"/>
      <c r="S142" s="170"/>
      <c r="T142" s="178"/>
      <c r="U142" s="175"/>
      <c r="V142" s="175"/>
      <c r="W142" s="169"/>
      <c r="X142" s="170"/>
      <c r="Y142" s="170"/>
      <c r="Z142" s="174"/>
      <c r="AA142" s="175"/>
      <c r="AB142" s="175"/>
      <c r="AC142" s="176"/>
      <c r="AD142" s="177"/>
      <c r="AE142" s="177"/>
      <c r="AF142" s="176"/>
      <c r="AG142" s="177"/>
      <c r="AH142" s="177"/>
      <c r="AI142" s="176"/>
      <c r="AJ142" s="177"/>
      <c r="AK142" s="177"/>
      <c r="AL142" s="176"/>
      <c r="AM142" s="177"/>
      <c r="AN142" s="177"/>
      <c r="AO142" s="176"/>
      <c r="AP142" s="177"/>
      <c r="AQ142" s="177"/>
      <c r="AR142" s="176"/>
      <c r="AS142" s="177"/>
      <c r="AT142" s="177"/>
      <c r="AU142" s="176"/>
      <c r="AV142" s="177"/>
      <c r="AW142" s="177"/>
      <c r="AX142" s="176"/>
      <c r="AY142" s="177"/>
      <c r="AZ142" s="177"/>
      <c r="BA142" s="303" t="n">
        <f aca="false">SUM(Rezultati!E142:AZ142)</f>
        <v>0</v>
      </c>
      <c r="BB142" s="304" t="n">
        <f aca="false">COUNT(Rezultati!E142:AZ142)</f>
        <v>0</v>
      </c>
      <c r="BC142" s="300"/>
      <c r="BD142" s="301" t="e">
        <f aca="false">Rezultati!BA142/Rezultati!BB142</f>
        <v>#DIV/0!</v>
      </c>
      <c r="BE142" s="157"/>
      <c r="BF142" s="134" t="n">
        <f aca="false">B142</f>
        <v>0</v>
      </c>
    </row>
    <row r="143" customFormat="false" ht="15.75" hidden="false" customHeight="true" outlineLevel="0" collapsed="false">
      <c r="A143" s="147" t="s">
        <v>59</v>
      </c>
      <c r="B143" s="173"/>
      <c r="C143" s="308" t="n">
        <v>0</v>
      </c>
      <c r="D143" s="299" t="n">
        <f aca="false">Rezultati!C143*Rezultati!BB143</f>
        <v>0</v>
      </c>
      <c r="E143" s="160"/>
      <c r="F143" s="160"/>
      <c r="G143" s="161"/>
      <c r="H143" s="174"/>
      <c r="I143" s="175"/>
      <c r="J143" s="175"/>
      <c r="K143" s="174"/>
      <c r="L143" s="175"/>
      <c r="M143" s="175"/>
      <c r="N143" s="178"/>
      <c r="O143" s="175"/>
      <c r="P143" s="175"/>
      <c r="Q143" s="174"/>
      <c r="R143" s="175"/>
      <c r="S143" s="175"/>
      <c r="T143" s="178"/>
      <c r="U143" s="175"/>
      <c r="V143" s="175"/>
      <c r="W143" s="174"/>
      <c r="X143" s="175"/>
      <c r="Y143" s="175"/>
      <c r="Z143" s="174"/>
      <c r="AA143" s="175"/>
      <c r="AB143" s="175"/>
      <c r="AC143" s="176"/>
      <c r="AD143" s="177"/>
      <c r="AE143" s="177"/>
      <c r="AF143" s="176"/>
      <c r="AG143" s="177"/>
      <c r="AH143" s="177"/>
      <c r="AI143" s="176"/>
      <c r="AJ143" s="177"/>
      <c r="AK143" s="177"/>
      <c r="AL143" s="176"/>
      <c r="AM143" s="177"/>
      <c r="AN143" s="177"/>
      <c r="AO143" s="176"/>
      <c r="AP143" s="177"/>
      <c r="AQ143" s="177"/>
      <c r="AR143" s="176"/>
      <c r="AS143" s="177"/>
      <c r="AT143" s="177"/>
      <c r="AU143" s="176"/>
      <c r="AV143" s="177"/>
      <c r="AW143" s="177"/>
      <c r="AX143" s="176"/>
      <c r="AY143" s="177"/>
      <c r="AZ143" s="177"/>
      <c r="BA143" s="303" t="n">
        <f aca="false">SUM(Rezultati!E143:AZ143)</f>
        <v>0</v>
      </c>
      <c r="BB143" s="304" t="n">
        <f aca="false">COUNT(Rezultati!E143:AZ143)</f>
        <v>0</v>
      </c>
      <c r="BC143" s="300"/>
      <c r="BD143" s="301" t="e">
        <f aca="false">Rezultati!BA143/Rezultati!BB143</f>
        <v>#DIV/0!</v>
      </c>
      <c r="BE143" s="157"/>
      <c r="BF143" s="134" t="n">
        <f aca="false">B143</f>
        <v>0</v>
      </c>
    </row>
    <row r="144" customFormat="false" ht="15.75" hidden="false" customHeight="true" outlineLevel="0" collapsed="false">
      <c r="A144" s="147" t="s">
        <v>59</v>
      </c>
      <c r="B144" s="173"/>
      <c r="C144" s="308" t="n">
        <v>8</v>
      </c>
      <c r="D144" s="306" t="n">
        <f aca="false">Rezultati!C144*Rezultati!BB144</f>
        <v>0</v>
      </c>
      <c r="E144" s="160"/>
      <c r="F144" s="160"/>
      <c r="G144" s="161"/>
      <c r="H144" s="174"/>
      <c r="I144" s="175"/>
      <c r="J144" s="175"/>
      <c r="K144" s="174"/>
      <c r="L144" s="175"/>
      <c r="M144" s="175"/>
      <c r="N144" s="178"/>
      <c r="O144" s="175"/>
      <c r="P144" s="175"/>
      <c r="Q144" s="174"/>
      <c r="R144" s="175"/>
      <c r="S144" s="175"/>
      <c r="T144" s="178"/>
      <c r="U144" s="175"/>
      <c r="V144" s="175"/>
      <c r="W144" s="174"/>
      <c r="X144" s="175"/>
      <c r="Y144" s="175"/>
      <c r="Z144" s="174"/>
      <c r="AA144" s="175"/>
      <c r="AB144" s="175"/>
      <c r="AC144" s="176"/>
      <c r="AD144" s="177"/>
      <c r="AE144" s="177"/>
      <c r="AF144" s="176"/>
      <c r="AG144" s="177"/>
      <c r="AH144" s="177"/>
      <c r="AI144" s="176"/>
      <c r="AJ144" s="177"/>
      <c r="AK144" s="177"/>
      <c r="AL144" s="176"/>
      <c r="AM144" s="177"/>
      <c r="AN144" s="177"/>
      <c r="AO144" s="176"/>
      <c r="AP144" s="177"/>
      <c r="AQ144" s="177"/>
      <c r="AR144" s="176"/>
      <c r="AS144" s="177"/>
      <c r="AT144" s="177"/>
      <c r="AU144" s="176"/>
      <c r="AV144" s="177"/>
      <c r="AW144" s="177"/>
      <c r="AX144" s="176"/>
      <c r="AY144" s="177"/>
      <c r="AZ144" s="177"/>
      <c r="BA144" s="303" t="n">
        <f aca="false">SUM(Rezultati!E144:AZ144)</f>
        <v>0</v>
      </c>
      <c r="BB144" s="304" t="n">
        <f aca="false">COUNT(Rezultati!E144:AZ144)</f>
        <v>0</v>
      </c>
      <c r="BC144" s="300"/>
      <c r="BD144" s="301" t="e">
        <f aca="false">Rezultati!BA144/Rezultati!BB144</f>
        <v>#DIV/0!</v>
      </c>
      <c r="BE144" s="157"/>
      <c r="BF144" s="134" t="n">
        <f aca="false">B144</f>
        <v>0</v>
      </c>
    </row>
    <row r="145" customFormat="false" ht="15.75" hidden="false" customHeight="true" outlineLevel="0" collapsed="false">
      <c r="A145" s="147" t="s">
        <v>59</v>
      </c>
      <c r="B145" s="173"/>
      <c r="C145" s="309" t="n">
        <v>0</v>
      </c>
      <c r="D145" s="310" t="n">
        <f aca="false">Rezultati!C145*Rezultati!BB145</f>
        <v>0</v>
      </c>
      <c r="E145" s="160"/>
      <c r="F145" s="160"/>
      <c r="G145" s="161"/>
      <c r="H145" s="179"/>
      <c r="I145" s="180"/>
      <c r="J145" s="180"/>
      <c r="K145" s="179"/>
      <c r="L145" s="180"/>
      <c r="M145" s="180"/>
      <c r="N145" s="204"/>
      <c r="O145" s="180"/>
      <c r="P145" s="180"/>
      <c r="Q145" s="179"/>
      <c r="R145" s="180"/>
      <c r="S145" s="180"/>
      <c r="T145" s="179"/>
      <c r="U145" s="180"/>
      <c r="V145" s="180"/>
      <c r="W145" s="179"/>
      <c r="X145" s="180"/>
      <c r="Y145" s="180"/>
      <c r="Z145" s="179"/>
      <c r="AA145" s="180"/>
      <c r="AB145" s="180"/>
      <c r="AC145" s="181"/>
      <c r="AD145" s="182"/>
      <c r="AE145" s="182"/>
      <c r="AF145" s="181"/>
      <c r="AG145" s="182"/>
      <c r="AH145" s="182"/>
      <c r="AI145" s="181"/>
      <c r="AJ145" s="182"/>
      <c r="AK145" s="182"/>
      <c r="AL145" s="181"/>
      <c r="AM145" s="182"/>
      <c r="AN145" s="182"/>
      <c r="AO145" s="181"/>
      <c r="AP145" s="182"/>
      <c r="AQ145" s="182"/>
      <c r="AR145" s="181"/>
      <c r="AS145" s="182"/>
      <c r="AT145" s="182"/>
      <c r="AU145" s="181"/>
      <c r="AV145" s="182"/>
      <c r="AW145" s="182"/>
      <c r="AX145" s="181"/>
      <c r="AY145" s="182"/>
      <c r="AZ145" s="182"/>
      <c r="BA145" s="311" t="n">
        <f aca="false">SUM(Rezultati!E145:AZ145)</f>
        <v>0</v>
      </c>
      <c r="BB145" s="312" t="n">
        <f aca="false">COUNT(Rezultati!E145:AZ145)</f>
        <v>0</v>
      </c>
      <c r="BC145" s="300"/>
      <c r="BD145" s="301" t="e">
        <f aca="false">Rezultati!BA145/Rezultati!BB145</f>
        <v>#DIV/0!</v>
      </c>
      <c r="BE145" s="157"/>
      <c r="BF145" s="134" t="n">
        <f aca="false">B145</f>
        <v>0</v>
      </c>
    </row>
    <row r="146" customFormat="false" ht="15.75" hidden="false" customHeight="true" outlineLevel="0" collapsed="false">
      <c r="A146" s="337" t="str">
        <f aca="false">Punkti!A61</f>
        <v>JBP</v>
      </c>
      <c r="B146" s="338" t="s">
        <v>128</v>
      </c>
      <c r="C146" s="339" t="n">
        <v>8</v>
      </c>
      <c r="D146" s="340" t="n">
        <f aca="false">Rezultati!C146*Rezultati!BB146</f>
        <v>168</v>
      </c>
      <c r="E146" s="184" t="n">
        <v>183</v>
      </c>
      <c r="F146" s="185" t="n">
        <v>228</v>
      </c>
      <c r="G146" s="185" t="n">
        <v>183</v>
      </c>
      <c r="H146" s="186"/>
      <c r="I146" s="149"/>
      <c r="J146" s="149"/>
      <c r="K146" s="187" t="n">
        <v>235</v>
      </c>
      <c r="L146" s="185" t="n">
        <v>198</v>
      </c>
      <c r="M146" s="185" t="n">
        <v>242</v>
      </c>
      <c r="N146" s="187" t="n">
        <v>230</v>
      </c>
      <c r="O146" s="185" t="n">
        <v>287</v>
      </c>
      <c r="P146" s="185" t="n">
        <v>287</v>
      </c>
      <c r="Q146" s="187" t="n">
        <v>166</v>
      </c>
      <c r="R146" s="185" t="n">
        <v>166</v>
      </c>
      <c r="S146" s="185" t="n">
        <v>135</v>
      </c>
      <c r="T146" s="187" t="n">
        <v>188</v>
      </c>
      <c r="U146" s="185" t="n">
        <v>214</v>
      </c>
      <c r="V146" s="185" t="n">
        <v>169</v>
      </c>
      <c r="W146" s="187" t="n">
        <v>167</v>
      </c>
      <c r="X146" s="185" t="n">
        <v>210</v>
      </c>
      <c r="Y146" s="185" t="n">
        <v>168</v>
      </c>
      <c r="Z146" s="187" t="n">
        <v>213</v>
      </c>
      <c r="AA146" s="185" t="n">
        <v>244</v>
      </c>
      <c r="AB146" s="185" t="n">
        <v>224</v>
      </c>
      <c r="AC146" s="188"/>
      <c r="AD146" s="189"/>
      <c r="AE146" s="189"/>
      <c r="AF146" s="188"/>
      <c r="AG146" s="189"/>
      <c r="AH146" s="189"/>
      <c r="AI146" s="188"/>
      <c r="AJ146" s="189"/>
      <c r="AK146" s="189"/>
      <c r="AL146" s="188"/>
      <c r="AM146" s="189"/>
      <c r="AN146" s="189"/>
      <c r="AO146" s="188"/>
      <c r="AP146" s="189"/>
      <c r="AQ146" s="189"/>
      <c r="AR146" s="188"/>
      <c r="AS146" s="189"/>
      <c r="AT146" s="189"/>
      <c r="AU146" s="188"/>
      <c r="AV146" s="189"/>
      <c r="AW146" s="189"/>
      <c r="AX146" s="188"/>
      <c r="AY146" s="189"/>
      <c r="AZ146" s="189"/>
      <c r="BA146" s="155" t="n">
        <f aca="false">SUM(Rezultati!E146:AZ146)</f>
        <v>4337</v>
      </c>
      <c r="BB146" s="156" t="n">
        <f aca="false">COUNT(Rezultati!E146:AZ146)</f>
        <v>21</v>
      </c>
      <c r="BC146" s="300" t="n">
        <f aca="false">SUM((Rezultati!BA146+Rezultati!BA147+Rezultati!BA148+Rezultati!BA149+Rezultati!BA150+Rezultati!BA151+Rezultati!BA152)/(Rezultati!BB146+Rezultati!BB147+Rezultati!BB148+Rezultati!BB149+Rezultati!BB150+Rezultati!BB151+Rezultati!BB152))</f>
        <v>172.396825396825</v>
      </c>
      <c r="BD146" s="314" t="n">
        <f aca="false">Rezultati!BA146/Rezultati!BB146</f>
        <v>206.523809523809</v>
      </c>
      <c r="BE146" s="157" t="str">
        <f aca="false">H133</f>
        <v>JBP</v>
      </c>
      <c r="BF146" s="134" t="str">
        <f aca="false">B146</f>
        <v>Jurijs Bokums jun</v>
      </c>
    </row>
    <row r="147" customFormat="false" ht="15.75" hidden="false" customHeight="true" outlineLevel="0" collapsed="false">
      <c r="A147" s="167" t="s">
        <v>60</v>
      </c>
      <c r="B147" s="190" t="s">
        <v>172</v>
      </c>
      <c r="C147" s="305" t="n">
        <v>8</v>
      </c>
      <c r="D147" s="306" t="n">
        <f aca="false">Rezultati!C147*Rezultati!BB147</f>
        <v>144</v>
      </c>
      <c r="E147" s="191"/>
      <c r="F147" s="192"/>
      <c r="G147" s="192"/>
      <c r="H147" s="193"/>
      <c r="I147" s="160"/>
      <c r="J147" s="160"/>
      <c r="K147" s="194" t="n">
        <v>171</v>
      </c>
      <c r="L147" s="192" t="n">
        <v>144</v>
      </c>
      <c r="M147" s="192" t="n">
        <v>129</v>
      </c>
      <c r="N147" s="194" t="n">
        <v>120</v>
      </c>
      <c r="O147" s="192" t="n">
        <v>201</v>
      </c>
      <c r="P147" s="192" t="n">
        <v>170</v>
      </c>
      <c r="Q147" s="194" t="n">
        <v>156</v>
      </c>
      <c r="R147" s="192" t="n">
        <v>176</v>
      </c>
      <c r="S147" s="192" t="n">
        <v>154</v>
      </c>
      <c r="T147" s="194" t="n">
        <v>130</v>
      </c>
      <c r="U147" s="192" t="n">
        <v>178</v>
      </c>
      <c r="V147" s="192" t="n">
        <v>144</v>
      </c>
      <c r="W147" s="194" t="n">
        <v>179</v>
      </c>
      <c r="X147" s="192" t="n">
        <v>195</v>
      </c>
      <c r="Y147" s="192" t="n">
        <v>109</v>
      </c>
      <c r="Z147" s="194" t="n">
        <v>132</v>
      </c>
      <c r="AA147" s="192" t="n">
        <v>167</v>
      </c>
      <c r="AB147" s="192" t="n">
        <v>165</v>
      </c>
      <c r="AC147" s="195"/>
      <c r="AD147" s="196"/>
      <c r="AE147" s="196"/>
      <c r="AF147" s="195"/>
      <c r="AG147" s="196"/>
      <c r="AH147" s="196"/>
      <c r="AI147" s="195"/>
      <c r="AJ147" s="196"/>
      <c r="AK147" s="196"/>
      <c r="AL147" s="195"/>
      <c r="AM147" s="196"/>
      <c r="AN147" s="196"/>
      <c r="AO147" s="195"/>
      <c r="AP147" s="196"/>
      <c r="AQ147" s="196"/>
      <c r="AR147" s="195"/>
      <c r="AS147" s="196"/>
      <c r="AT147" s="196"/>
      <c r="AU147" s="195"/>
      <c r="AV147" s="196"/>
      <c r="AW147" s="196"/>
      <c r="AX147" s="195"/>
      <c r="AY147" s="196"/>
      <c r="AZ147" s="196"/>
      <c r="BA147" s="303" t="n">
        <f aca="false">SUM(Rezultati!E147:AZ147)</f>
        <v>2820</v>
      </c>
      <c r="BB147" s="304" t="n">
        <f aca="false">COUNT(Rezultati!E147:AZ147)</f>
        <v>18</v>
      </c>
      <c r="BC147" s="300"/>
      <c r="BD147" s="314" t="n">
        <f aca="false">Rezultati!BA147/Rezultati!BB147</f>
        <v>156.666666666667</v>
      </c>
      <c r="BE147" s="157"/>
      <c r="BF147" s="134" t="str">
        <f aca="false">B147</f>
        <v>Irina Bokuma</v>
      </c>
    </row>
    <row r="148" customFormat="false" ht="15.75" hidden="false" customHeight="true" outlineLevel="0" collapsed="false">
      <c r="A148" s="147" t="s">
        <v>60</v>
      </c>
      <c r="B148" s="166" t="s">
        <v>130</v>
      </c>
      <c r="C148" s="302" t="n">
        <v>0</v>
      </c>
      <c r="D148" s="299" t="n">
        <f aca="false">Rezultati!C148*Rezultati!BB148</f>
        <v>0</v>
      </c>
      <c r="E148" s="191" t="n">
        <v>157</v>
      </c>
      <c r="F148" s="192" t="n">
        <v>156</v>
      </c>
      <c r="G148" s="192" t="n">
        <v>138</v>
      </c>
      <c r="H148" s="193"/>
      <c r="I148" s="160"/>
      <c r="J148" s="160"/>
      <c r="K148" s="194" t="n">
        <v>185</v>
      </c>
      <c r="L148" s="192" t="n">
        <v>181</v>
      </c>
      <c r="M148" s="192" t="n">
        <v>169</v>
      </c>
      <c r="N148" s="194" t="n">
        <v>226</v>
      </c>
      <c r="O148" s="192" t="n">
        <v>150</v>
      </c>
      <c r="P148" s="192" t="n">
        <v>173</v>
      </c>
      <c r="Q148" s="194" t="n">
        <v>138</v>
      </c>
      <c r="R148" s="192" t="n">
        <v>148</v>
      </c>
      <c r="S148" s="192" t="n">
        <v>146</v>
      </c>
      <c r="T148" s="194" t="n">
        <v>171</v>
      </c>
      <c r="U148" s="192" t="n">
        <v>155</v>
      </c>
      <c r="V148" s="192" t="n">
        <v>170</v>
      </c>
      <c r="W148" s="194" t="n">
        <v>130</v>
      </c>
      <c r="X148" s="192" t="n">
        <v>136</v>
      </c>
      <c r="Y148" s="192" t="n">
        <v>123</v>
      </c>
      <c r="Z148" s="194" t="n">
        <v>137</v>
      </c>
      <c r="AA148" s="192" t="n">
        <v>142</v>
      </c>
      <c r="AB148" s="192" t="n">
        <v>157</v>
      </c>
      <c r="AC148" s="195"/>
      <c r="AD148" s="196"/>
      <c r="AE148" s="196"/>
      <c r="AF148" s="195"/>
      <c r="AG148" s="196"/>
      <c r="AH148" s="196"/>
      <c r="AI148" s="195"/>
      <c r="AJ148" s="196"/>
      <c r="AK148" s="196"/>
      <c r="AL148" s="195"/>
      <c r="AM148" s="196"/>
      <c r="AN148" s="196"/>
      <c r="AO148" s="195"/>
      <c r="AP148" s="196"/>
      <c r="AQ148" s="196"/>
      <c r="AR148" s="195"/>
      <c r="AS148" s="196"/>
      <c r="AT148" s="196"/>
      <c r="AU148" s="195"/>
      <c r="AV148" s="196"/>
      <c r="AW148" s="196"/>
      <c r="AX148" s="195"/>
      <c r="AY148" s="196"/>
      <c r="AZ148" s="196"/>
      <c r="BA148" s="303" t="n">
        <f aca="false">SUM(Rezultati!E148:AZ148)</f>
        <v>3288</v>
      </c>
      <c r="BB148" s="304" t="n">
        <f aca="false">COUNT(Rezultati!E148:AZ148)</f>
        <v>21</v>
      </c>
      <c r="BC148" s="300"/>
      <c r="BD148" s="314" t="n">
        <f aca="false">Rezultati!BA148/Rezultati!BB148</f>
        <v>156.571428571429</v>
      </c>
      <c r="BE148" s="157"/>
      <c r="BF148" s="134" t="str">
        <f aca="false">B148</f>
        <v>Jurijs Bokums sen</v>
      </c>
    </row>
    <row r="149" customFormat="false" ht="15.75" hidden="false" customHeight="true" outlineLevel="0" collapsed="false">
      <c r="A149" s="147" t="s">
        <v>60</v>
      </c>
      <c r="B149" s="166" t="s">
        <v>96</v>
      </c>
      <c r="C149" s="302" t="n">
        <v>0</v>
      </c>
      <c r="D149" s="299" t="n">
        <f aca="false">Rezultati!C149*Rezultati!BB149</f>
        <v>0</v>
      </c>
      <c r="E149" s="191" t="n">
        <v>145</v>
      </c>
      <c r="F149" s="192" t="n">
        <v>119</v>
      </c>
      <c r="G149" s="192" t="n">
        <v>152</v>
      </c>
      <c r="H149" s="193"/>
      <c r="I149" s="160"/>
      <c r="J149" s="160"/>
      <c r="K149" s="194"/>
      <c r="L149" s="192"/>
      <c r="M149" s="192"/>
      <c r="N149" s="194"/>
      <c r="O149" s="192"/>
      <c r="P149" s="192"/>
      <c r="Q149" s="194"/>
      <c r="R149" s="192"/>
      <c r="S149" s="192"/>
      <c r="T149" s="194"/>
      <c r="U149" s="192"/>
      <c r="V149" s="192"/>
      <c r="W149" s="194"/>
      <c r="X149" s="192"/>
      <c r="Y149" s="192"/>
      <c r="Z149" s="194"/>
      <c r="AA149" s="192"/>
      <c r="AB149" s="192"/>
      <c r="AC149" s="195"/>
      <c r="AD149" s="196"/>
      <c r="AE149" s="196"/>
      <c r="AF149" s="195"/>
      <c r="AG149" s="196"/>
      <c r="AH149" s="196"/>
      <c r="AI149" s="195"/>
      <c r="AJ149" s="196"/>
      <c r="AK149" s="196"/>
      <c r="AL149" s="195"/>
      <c r="AM149" s="196"/>
      <c r="AN149" s="196"/>
      <c r="AO149" s="195"/>
      <c r="AP149" s="196"/>
      <c r="AQ149" s="196"/>
      <c r="AR149" s="195"/>
      <c r="AS149" s="196"/>
      <c r="AT149" s="196"/>
      <c r="AU149" s="195"/>
      <c r="AV149" s="196"/>
      <c r="AW149" s="196"/>
      <c r="AX149" s="195"/>
      <c r="AY149" s="196"/>
      <c r="AZ149" s="196"/>
      <c r="BA149" s="303" t="n">
        <f aca="false">SUM(Rezultati!E149:AZ149)</f>
        <v>416</v>
      </c>
      <c r="BB149" s="304" t="n">
        <f aca="false">COUNT(Rezultati!E149:AZ149)</f>
        <v>3</v>
      </c>
      <c r="BC149" s="300"/>
      <c r="BD149" s="314" t="n">
        <f aca="false">Rezultati!BA149/Rezultati!BB149</f>
        <v>138.666666666667</v>
      </c>
      <c r="BE149" s="157"/>
      <c r="BF149" s="134" t="str">
        <f aca="false">B149</f>
        <v>pieaicinātais spēlētājs</v>
      </c>
    </row>
    <row r="150" customFormat="false" ht="15.75" hidden="false" customHeight="true" outlineLevel="0" collapsed="false">
      <c r="A150" s="147" t="s">
        <v>60</v>
      </c>
      <c r="B150" s="166"/>
      <c r="C150" s="302" t="n">
        <v>8</v>
      </c>
      <c r="D150" s="299" t="n">
        <f aca="false">Rezultati!C150*Rezultati!BB150</f>
        <v>0</v>
      </c>
      <c r="E150" s="197"/>
      <c r="F150" s="198"/>
      <c r="G150" s="198"/>
      <c r="H150" s="193"/>
      <c r="I150" s="160"/>
      <c r="J150" s="160"/>
      <c r="K150" s="199"/>
      <c r="L150" s="198"/>
      <c r="M150" s="198"/>
      <c r="N150" s="199"/>
      <c r="O150" s="198"/>
      <c r="P150" s="198"/>
      <c r="Q150" s="199"/>
      <c r="R150" s="198"/>
      <c r="S150" s="198"/>
      <c r="T150" s="199"/>
      <c r="U150" s="198"/>
      <c r="V150" s="198"/>
      <c r="W150" s="199"/>
      <c r="X150" s="198"/>
      <c r="Y150" s="198"/>
      <c r="Z150" s="199"/>
      <c r="AA150" s="198"/>
      <c r="AB150" s="198"/>
      <c r="AC150" s="200"/>
      <c r="AD150" s="201"/>
      <c r="AE150" s="201"/>
      <c r="AF150" s="200"/>
      <c r="AG150" s="201"/>
      <c r="AH150" s="201"/>
      <c r="AI150" s="200"/>
      <c r="AJ150" s="201"/>
      <c r="AK150" s="201"/>
      <c r="AL150" s="200"/>
      <c r="AM150" s="201"/>
      <c r="AN150" s="201"/>
      <c r="AO150" s="200"/>
      <c r="AP150" s="201"/>
      <c r="AQ150" s="201"/>
      <c r="AR150" s="200"/>
      <c r="AS150" s="201"/>
      <c r="AT150" s="201"/>
      <c r="AU150" s="200"/>
      <c r="AV150" s="201"/>
      <c r="AW150" s="201"/>
      <c r="AX150" s="200"/>
      <c r="AY150" s="201"/>
      <c r="AZ150" s="201"/>
      <c r="BA150" s="303" t="n">
        <f aca="false">SUM(Rezultati!E150:AZ150)</f>
        <v>0</v>
      </c>
      <c r="BB150" s="304" t="n">
        <f aca="false">COUNT(Rezultati!E150:AZ150)</f>
        <v>0</v>
      </c>
      <c r="BC150" s="300"/>
      <c r="BD150" s="314" t="e">
        <f aca="false">Rezultati!BA150/Rezultati!BB150</f>
        <v>#DIV/0!</v>
      </c>
      <c r="BE150" s="157"/>
      <c r="BF150" s="134" t="n">
        <f aca="false">B150</f>
        <v>0</v>
      </c>
    </row>
    <row r="151" customFormat="false" ht="15.75" hidden="false" customHeight="true" outlineLevel="0" collapsed="false">
      <c r="A151" s="147" t="s">
        <v>60</v>
      </c>
      <c r="B151" s="173"/>
      <c r="C151" s="307" t="n">
        <v>0</v>
      </c>
      <c r="D151" s="299" t="n">
        <f aca="false">Rezultati!C151*Rezultati!BB151</f>
        <v>0</v>
      </c>
      <c r="E151" s="197"/>
      <c r="F151" s="198"/>
      <c r="G151" s="198"/>
      <c r="H151" s="193"/>
      <c r="I151" s="160"/>
      <c r="J151" s="160"/>
      <c r="K151" s="199"/>
      <c r="L151" s="198"/>
      <c r="M151" s="198"/>
      <c r="N151" s="199"/>
      <c r="O151" s="198"/>
      <c r="P151" s="198"/>
      <c r="Q151" s="199"/>
      <c r="R151" s="198"/>
      <c r="S151" s="198"/>
      <c r="T151" s="199"/>
      <c r="U151" s="198"/>
      <c r="V151" s="198"/>
      <c r="W151" s="199"/>
      <c r="X151" s="198"/>
      <c r="Y151" s="198"/>
      <c r="Z151" s="199"/>
      <c r="AA151" s="198"/>
      <c r="AB151" s="198"/>
      <c r="AC151" s="200"/>
      <c r="AD151" s="201"/>
      <c r="AE151" s="201"/>
      <c r="AF151" s="200"/>
      <c r="AG151" s="201"/>
      <c r="AH151" s="201"/>
      <c r="AI151" s="200"/>
      <c r="AJ151" s="201"/>
      <c r="AK151" s="201"/>
      <c r="AL151" s="200"/>
      <c r="AM151" s="201"/>
      <c r="AN151" s="201"/>
      <c r="AO151" s="200"/>
      <c r="AP151" s="201"/>
      <c r="AQ151" s="201"/>
      <c r="AR151" s="200"/>
      <c r="AS151" s="201"/>
      <c r="AT151" s="201"/>
      <c r="AU151" s="200"/>
      <c r="AV151" s="201"/>
      <c r="AW151" s="201"/>
      <c r="AX151" s="200"/>
      <c r="AY151" s="201"/>
      <c r="AZ151" s="201"/>
      <c r="BA151" s="303" t="n">
        <f aca="false">SUM(Rezultati!E151:AZ151)</f>
        <v>0</v>
      </c>
      <c r="BB151" s="304" t="n">
        <f aca="false">COUNT(Rezultati!E151:AZ151)</f>
        <v>0</v>
      </c>
      <c r="BC151" s="300"/>
      <c r="BD151" s="314" t="e">
        <f aca="false">Rezultati!BA151/Rezultati!BB151</f>
        <v>#DIV/0!</v>
      </c>
      <c r="BE151" s="157"/>
      <c r="BF151" s="134" t="n">
        <f aca="false">B151</f>
        <v>0</v>
      </c>
    </row>
    <row r="152" customFormat="false" ht="15.75" hidden="false" customHeight="true" outlineLevel="0" collapsed="false">
      <c r="A152" s="202" t="s">
        <v>60</v>
      </c>
      <c r="B152" s="203"/>
      <c r="C152" s="309" t="n">
        <v>0</v>
      </c>
      <c r="D152" s="310" t="n">
        <f aca="false">Rezultati!C152*Rezultati!BB152</f>
        <v>0</v>
      </c>
      <c r="E152" s="204"/>
      <c r="F152" s="180"/>
      <c r="G152" s="180"/>
      <c r="H152" s="193"/>
      <c r="I152" s="160"/>
      <c r="J152" s="160"/>
      <c r="K152" s="205"/>
      <c r="L152" s="206"/>
      <c r="M152" s="206"/>
      <c r="N152" s="179"/>
      <c r="O152" s="180"/>
      <c r="P152" s="180"/>
      <c r="Q152" s="205"/>
      <c r="R152" s="206"/>
      <c r="S152" s="206"/>
      <c r="T152" s="179"/>
      <c r="U152" s="180"/>
      <c r="V152" s="180"/>
      <c r="W152" s="205"/>
      <c r="X152" s="180"/>
      <c r="Y152" s="180"/>
      <c r="Z152" s="179"/>
      <c r="AA152" s="180"/>
      <c r="AB152" s="180"/>
      <c r="AC152" s="207"/>
      <c r="AD152" s="208"/>
      <c r="AE152" s="208"/>
      <c r="AF152" s="207"/>
      <c r="AG152" s="208"/>
      <c r="AH152" s="208"/>
      <c r="AI152" s="207"/>
      <c r="AJ152" s="208"/>
      <c r="AK152" s="208"/>
      <c r="AL152" s="207"/>
      <c r="AM152" s="208"/>
      <c r="AN152" s="208"/>
      <c r="AO152" s="207"/>
      <c r="AP152" s="208"/>
      <c r="AQ152" s="208"/>
      <c r="AR152" s="207"/>
      <c r="AS152" s="208"/>
      <c r="AT152" s="208"/>
      <c r="AU152" s="207"/>
      <c r="AV152" s="208"/>
      <c r="AW152" s="208"/>
      <c r="AX152" s="207"/>
      <c r="AY152" s="208"/>
      <c r="AZ152" s="208"/>
      <c r="BA152" s="311" t="n">
        <f aca="false">SUM(Rezultati!E152:AZ152)</f>
        <v>0</v>
      </c>
      <c r="BB152" s="312" t="n">
        <f aca="false">COUNT(Rezultati!E152:AZ152)</f>
        <v>0</v>
      </c>
      <c r="BC152" s="300"/>
      <c r="BD152" s="314" t="e">
        <f aca="false">Rezultati!BA152/Rezultati!BB152</f>
        <v>#DIV/0!</v>
      </c>
      <c r="BE152" s="157"/>
      <c r="BF152" s="134" t="n">
        <f aca="false">B152</f>
        <v>0</v>
      </c>
    </row>
    <row r="153" customFormat="false" ht="15.75" hidden="false" customHeight="true" outlineLevel="0" collapsed="false">
      <c r="A153" s="183" t="str">
        <f aca="false">Punkti!A64</f>
        <v>X X X</v>
      </c>
      <c r="B153" s="159" t="s">
        <v>173</v>
      </c>
      <c r="C153" s="298" t="n">
        <v>0</v>
      </c>
      <c r="D153" s="313" t="n">
        <f aca="false">Rezultati!C153*Rezultati!BB153</f>
        <v>0</v>
      </c>
      <c r="E153" s="184"/>
      <c r="F153" s="185"/>
      <c r="G153" s="185"/>
      <c r="H153" s="187" t="n">
        <v>135</v>
      </c>
      <c r="I153" s="185" t="n">
        <v>223</v>
      </c>
      <c r="J153" s="185" t="n">
        <v>133</v>
      </c>
      <c r="K153" s="193"/>
      <c r="L153" s="160"/>
      <c r="M153" s="160"/>
      <c r="N153" s="187" t="n">
        <v>187</v>
      </c>
      <c r="O153" s="185" t="n">
        <v>160</v>
      </c>
      <c r="P153" s="185" t="n">
        <v>138</v>
      </c>
      <c r="Q153" s="194" t="n">
        <v>126</v>
      </c>
      <c r="R153" s="192" t="n">
        <v>200</v>
      </c>
      <c r="S153" s="192" t="n">
        <v>172</v>
      </c>
      <c r="T153" s="187" t="n">
        <v>188</v>
      </c>
      <c r="U153" s="185" t="n">
        <v>158</v>
      </c>
      <c r="V153" s="185" t="n">
        <v>139</v>
      </c>
      <c r="W153" s="187"/>
      <c r="X153" s="185"/>
      <c r="Y153" s="185"/>
      <c r="Z153" s="187" t="n">
        <v>169</v>
      </c>
      <c r="AA153" s="185" t="n">
        <v>177</v>
      </c>
      <c r="AB153" s="185" t="n">
        <v>121</v>
      </c>
      <c r="AC153" s="209"/>
      <c r="AD153" s="189"/>
      <c r="AE153" s="189"/>
      <c r="AF153" s="188"/>
      <c r="AG153" s="189"/>
      <c r="AH153" s="189"/>
      <c r="AI153" s="188"/>
      <c r="AJ153" s="189"/>
      <c r="AK153" s="189"/>
      <c r="AL153" s="188"/>
      <c r="AM153" s="189"/>
      <c r="AN153" s="189"/>
      <c r="AO153" s="188"/>
      <c r="AP153" s="189"/>
      <c r="AQ153" s="189"/>
      <c r="AR153" s="188"/>
      <c r="AS153" s="189"/>
      <c r="AT153" s="189"/>
      <c r="AU153" s="188"/>
      <c r="AV153" s="189"/>
      <c r="AW153" s="189"/>
      <c r="AX153" s="188"/>
      <c r="AY153" s="189"/>
      <c r="AZ153" s="189"/>
      <c r="BA153" s="155" t="n">
        <f aca="false">SUM(Rezultati!E153:AZ153)</f>
        <v>2426</v>
      </c>
      <c r="BB153" s="156" t="n">
        <f aca="false">COUNT(Rezultati!E153:AZ153)</f>
        <v>15</v>
      </c>
      <c r="BC153" s="300" t="n">
        <f aca="false">SUM((Rezultati!BA153+Rezultati!BA154+Rezultati!BA155+Rezultati!BA156+Rezultati!BA157+Rezultati!BA158+Rezultati!BA159)/(Rezultati!BB153+Rezultati!BB154+Rezultati!BB155+Rezultati!BB156+Rezultati!BB157+Rezultati!BB158+Rezultati!BB159))</f>
        <v>167.825396825397</v>
      </c>
      <c r="BD153" s="314" t="n">
        <f aca="false">Rezultati!BA153/Rezultati!BB153</f>
        <v>161.733333333333</v>
      </c>
      <c r="BE153" s="157" t="str">
        <f aca="false">K133</f>
        <v>X X X</v>
      </c>
      <c r="BF153" s="134" t="str">
        <f aca="false">B153</f>
        <v>Māris Briedis</v>
      </c>
    </row>
    <row r="154" customFormat="false" ht="15.75" hidden="false" customHeight="true" outlineLevel="0" collapsed="false">
      <c r="A154" s="147" t="s">
        <v>61</v>
      </c>
      <c r="B154" s="159" t="s">
        <v>142</v>
      </c>
      <c r="C154" s="307" t="n">
        <v>0</v>
      </c>
      <c r="D154" s="299" t="n">
        <f aca="false">Rezultati!C154*Rezultati!BB154</f>
        <v>0</v>
      </c>
      <c r="E154" s="191" t="n">
        <v>146</v>
      </c>
      <c r="F154" s="192" t="n">
        <v>163</v>
      </c>
      <c r="G154" s="192" t="n">
        <v>150</v>
      </c>
      <c r="H154" s="199" t="n">
        <v>110</v>
      </c>
      <c r="I154" s="198" t="n">
        <v>153</v>
      </c>
      <c r="J154" s="198" t="n">
        <v>227</v>
      </c>
      <c r="K154" s="193"/>
      <c r="L154" s="160"/>
      <c r="M154" s="160"/>
      <c r="N154" s="199" t="n">
        <v>217</v>
      </c>
      <c r="O154" s="198" t="n">
        <v>203</v>
      </c>
      <c r="P154" s="198" t="n">
        <v>148</v>
      </c>
      <c r="Q154" s="199" t="n">
        <v>165</v>
      </c>
      <c r="R154" s="198" t="n">
        <v>168</v>
      </c>
      <c r="S154" s="198" t="n">
        <v>149</v>
      </c>
      <c r="T154" s="199" t="n">
        <v>195</v>
      </c>
      <c r="U154" s="198" t="n">
        <v>137</v>
      </c>
      <c r="V154" s="198" t="n">
        <v>176</v>
      </c>
      <c r="W154" s="199" t="n">
        <v>157</v>
      </c>
      <c r="X154" s="198" t="n">
        <v>159</v>
      </c>
      <c r="Y154" s="198" t="n">
        <v>209</v>
      </c>
      <c r="Z154" s="199" t="n">
        <v>150</v>
      </c>
      <c r="AA154" s="198" t="n">
        <v>146</v>
      </c>
      <c r="AB154" s="198" t="n">
        <v>131</v>
      </c>
      <c r="AC154" s="210"/>
      <c r="AD154" s="201"/>
      <c r="AE154" s="201"/>
      <c r="AF154" s="200"/>
      <c r="AG154" s="201"/>
      <c r="AH154" s="201"/>
      <c r="AI154" s="200"/>
      <c r="AJ154" s="201"/>
      <c r="AK154" s="201"/>
      <c r="AL154" s="200"/>
      <c r="AM154" s="201"/>
      <c r="AN154" s="201"/>
      <c r="AO154" s="200"/>
      <c r="AP154" s="201"/>
      <c r="AQ154" s="201"/>
      <c r="AR154" s="200"/>
      <c r="AS154" s="201"/>
      <c r="AT154" s="201"/>
      <c r="AU154" s="200"/>
      <c r="AV154" s="201"/>
      <c r="AW154" s="201"/>
      <c r="AX154" s="200"/>
      <c r="AY154" s="201"/>
      <c r="AZ154" s="201"/>
      <c r="BA154" s="303" t="n">
        <f aca="false">SUM(Rezultati!E154:AZ154)</f>
        <v>3459</v>
      </c>
      <c r="BB154" s="304" t="n">
        <f aca="false">COUNT(Rezultati!E154:AZ154)</f>
        <v>21</v>
      </c>
      <c r="BC154" s="300"/>
      <c r="BD154" s="314" t="n">
        <f aca="false">Rezultati!BA154/Rezultati!BB154</f>
        <v>164.714285714286</v>
      </c>
      <c r="BE154" s="157"/>
      <c r="BF154" s="134" t="str">
        <f aca="false">B154</f>
        <v>Jānis Raņķis</v>
      </c>
    </row>
    <row r="155" customFormat="false" ht="15.75" hidden="false" customHeight="true" outlineLevel="0" collapsed="false">
      <c r="A155" s="147" t="s">
        <v>61</v>
      </c>
      <c r="B155" s="159" t="s">
        <v>174</v>
      </c>
      <c r="C155" s="307" t="n">
        <v>0</v>
      </c>
      <c r="D155" s="299" t="n">
        <f aca="false">Rezultati!C155*Rezultati!BB155</f>
        <v>0</v>
      </c>
      <c r="E155" s="191" t="n">
        <v>158</v>
      </c>
      <c r="F155" s="192" t="n">
        <v>171</v>
      </c>
      <c r="G155" s="192" t="n">
        <v>150</v>
      </c>
      <c r="H155" s="199" t="n">
        <v>165</v>
      </c>
      <c r="I155" s="198" t="n">
        <v>145</v>
      </c>
      <c r="J155" s="198" t="n">
        <v>139</v>
      </c>
      <c r="K155" s="193"/>
      <c r="L155" s="160"/>
      <c r="M155" s="160"/>
      <c r="N155" s="199" t="n">
        <v>169</v>
      </c>
      <c r="O155" s="198" t="n">
        <v>159</v>
      </c>
      <c r="P155" s="198" t="n">
        <v>167</v>
      </c>
      <c r="Q155" s="199" t="n">
        <v>150</v>
      </c>
      <c r="R155" s="198" t="n">
        <v>164</v>
      </c>
      <c r="S155" s="198" t="n">
        <v>160</v>
      </c>
      <c r="T155" s="199" t="n">
        <v>203</v>
      </c>
      <c r="U155" s="198" t="n">
        <v>149</v>
      </c>
      <c r="V155" s="198" t="n">
        <v>153</v>
      </c>
      <c r="W155" s="199" t="n">
        <v>211</v>
      </c>
      <c r="X155" s="198" t="n">
        <v>155</v>
      </c>
      <c r="Y155" s="198" t="n">
        <v>166</v>
      </c>
      <c r="Z155" s="199" t="n">
        <v>166</v>
      </c>
      <c r="AA155" s="198" t="n">
        <v>172</v>
      </c>
      <c r="AB155" s="198" t="n">
        <v>132</v>
      </c>
      <c r="AC155" s="210"/>
      <c r="AD155" s="201"/>
      <c r="AE155" s="201"/>
      <c r="AF155" s="200"/>
      <c r="AG155" s="201"/>
      <c r="AH155" s="201"/>
      <c r="AI155" s="200"/>
      <c r="AJ155" s="201"/>
      <c r="AK155" s="201"/>
      <c r="AL155" s="200"/>
      <c r="AM155" s="201"/>
      <c r="AN155" s="201"/>
      <c r="AO155" s="200"/>
      <c r="AP155" s="201"/>
      <c r="AQ155" s="201"/>
      <c r="AR155" s="200"/>
      <c r="AS155" s="201"/>
      <c r="AT155" s="201"/>
      <c r="AU155" s="200"/>
      <c r="AV155" s="201"/>
      <c r="AW155" s="201"/>
      <c r="AX155" s="200"/>
      <c r="AY155" s="201"/>
      <c r="AZ155" s="201"/>
      <c r="BA155" s="303" t="n">
        <f aca="false">SUM(Rezultati!E155:AZ155)</f>
        <v>3404</v>
      </c>
      <c r="BB155" s="304" t="n">
        <f aca="false">COUNT(Rezultati!E155:AZ155)</f>
        <v>21</v>
      </c>
      <c r="BC155" s="300"/>
      <c r="BD155" s="314" t="n">
        <f aca="false">Rezultati!BA155/Rezultati!BB155</f>
        <v>162.095238095238</v>
      </c>
      <c r="BE155" s="157"/>
      <c r="BF155" s="134" t="str">
        <f aca="false">B155</f>
        <v>Kaspars Semjonovs</v>
      </c>
    </row>
    <row r="156" customFormat="false" ht="15.75" hidden="false" customHeight="true" outlineLevel="0" collapsed="false">
      <c r="A156" s="147" t="s">
        <v>61</v>
      </c>
      <c r="B156" s="166" t="s">
        <v>132</v>
      </c>
      <c r="C156" s="307" t="n">
        <v>0</v>
      </c>
      <c r="D156" s="299" t="n">
        <f aca="false">Rezultati!C156*Rezultati!BB156</f>
        <v>0</v>
      </c>
      <c r="E156" s="191" t="n">
        <v>235</v>
      </c>
      <c r="F156" s="192" t="n">
        <v>268</v>
      </c>
      <c r="G156" s="192" t="n">
        <v>279</v>
      </c>
      <c r="H156" s="199"/>
      <c r="I156" s="198"/>
      <c r="J156" s="198"/>
      <c r="K156" s="193"/>
      <c r="L156" s="160"/>
      <c r="M156" s="160"/>
      <c r="N156" s="199"/>
      <c r="O156" s="198"/>
      <c r="P156" s="198"/>
      <c r="Q156" s="199"/>
      <c r="R156" s="198"/>
      <c r="S156" s="198"/>
      <c r="T156" s="199"/>
      <c r="U156" s="198"/>
      <c r="V156" s="198"/>
      <c r="W156" s="199" t="n">
        <v>157</v>
      </c>
      <c r="X156" s="198" t="n">
        <v>165</v>
      </c>
      <c r="Y156" s="198" t="n">
        <v>180</v>
      </c>
      <c r="Z156" s="199"/>
      <c r="AA156" s="198"/>
      <c r="AB156" s="198"/>
      <c r="AC156" s="210"/>
      <c r="AD156" s="201"/>
      <c r="AE156" s="201"/>
      <c r="AF156" s="200"/>
      <c r="AG156" s="201"/>
      <c r="AH156" s="201"/>
      <c r="AI156" s="200"/>
      <c r="AJ156" s="201"/>
      <c r="AK156" s="201"/>
      <c r="AL156" s="200"/>
      <c r="AM156" s="201"/>
      <c r="AN156" s="201"/>
      <c r="AO156" s="200"/>
      <c r="AP156" s="201"/>
      <c r="AQ156" s="201"/>
      <c r="AR156" s="200"/>
      <c r="AS156" s="201"/>
      <c r="AT156" s="201"/>
      <c r="AU156" s="200"/>
      <c r="AV156" s="201"/>
      <c r="AW156" s="201"/>
      <c r="AX156" s="200"/>
      <c r="AY156" s="201"/>
      <c r="AZ156" s="201"/>
      <c r="BA156" s="303" t="n">
        <f aca="false">SUM(Rezultati!E156:AZ156)</f>
        <v>1284</v>
      </c>
      <c r="BB156" s="304" t="n">
        <f aca="false">COUNT(Rezultati!E156:AZ156)</f>
        <v>6</v>
      </c>
      <c r="BC156" s="300"/>
      <c r="BD156" s="314" t="n">
        <f aca="false">Rezultati!BA156/Rezultati!BB156</f>
        <v>214</v>
      </c>
      <c r="BE156" s="157"/>
      <c r="BF156" s="134" t="str">
        <f aca="false">B156</f>
        <v>Rihards Meijers</v>
      </c>
    </row>
    <row r="157" customFormat="false" ht="15.75" hidden="false" customHeight="true" outlineLevel="0" collapsed="false">
      <c r="A157" s="147" t="s">
        <v>61</v>
      </c>
      <c r="B157" s="166"/>
      <c r="C157" s="307" t="n">
        <v>0</v>
      </c>
      <c r="D157" s="299" t="n">
        <f aca="false">Rezultati!C157*Rezultati!BB157</f>
        <v>0</v>
      </c>
      <c r="E157" s="197"/>
      <c r="F157" s="198"/>
      <c r="G157" s="198"/>
      <c r="H157" s="199"/>
      <c r="I157" s="198"/>
      <c r="J157" s="198"/>
      <c r="K157" s="193"/>
      <c r="L157" s="160"/>
      <c r="M157" s="160"/>
      <c r="N157" s="199"/>
      <c r="O157" s="198"/>
      <c r="P157" s="198"/>
      <c r="Q157" s="199"/>
      <c r="R157" s="198"/>
      <c r="S157" s="198"/>
      <c r="T157" s="199"/>
      <c r="U157" s="198"/>
      <c r="V157" s="198"/>
      <c r="W157" s="199"/>
      <c r="X157" s="198"/>
      <c r="Y157" s="198"/>
      <c r="Z157" s="199"/>
      <c r="AA157" s="198"/>
      <c r="AB157" s="198"/>
      <c r="AC157" s="210"/>
      <c r="AD157" s="201"/>
      <c r="AE157" s="201"/>
      <c r="AF157" s="200"/>
      <c r="AG157" s="201"/>
      <c r="AH157" s="201"/>
      <c r="AI157" s="200"/>
      <c r="AJ157" s="201"/>
      <c r="AK157" s="201"/>
      <c r="AL157" s="200"/>
      <c r="AM157" s="201"/>
      <c r="AN157" s="201"/>
      <c r="AO157" s="200"/>
      <c r="AP157" s="201"/>
      <c r="AQ157" s="201"/>
      <c r="AR157" s="200"/>
      <c r="AS157" s="201"/>
      <c r="AT157" s="201"/>
      <c r="AU157" s="200"/>
      <c r="AV157" s="201"/>
      <c r="AW157" s="201"/>
      <c r="AX157" s="200"/>
      <c r="AY157" s="201"/>
      <c r="AZ157" s="201"/>
      <c r="BA157" s="303" t="n">
        <f aca="false">SUM(Rezultati!E157:AZ157)</f>
        <v>0</v>
      </c>
      <c r="BB157" s="304" t="n">
        <f aca="false">COUNT(Rezultati!E157:AZ157)</f>
        <v>0</v>
      </c>
      <c r="BC157" s="300"/>
      <c r="BD157" s="314" t="e">
        <f aca="false">Rezultati!BA157/Rezultati!BB157</f>
        <v>#DIV/0!</v>
      </c>
      <c r="BE157" s="157"/>
      <c r="BF157" s="134" t="n">
        <f aca="false">B157</f>
        <v>0</v>
      </c>
    </row>
    <row r="158" customFormat="false" ht="15.75" hidden="false" customHeight="true" outlineLevel="0" collapsed="false">
      <c r="A158" s="202" t="s">
        <v>61</v>
      </c>
      <c r="B158" s="173"/>
      <c r="C158" s="307" t="n">
        <v>0</v>
      </c>
      <c r="D158" s="299" t="n">
        <f aca="false">Rezultati!C158*Rezultati!BB158</f>
        <v>0</v>
      </c>
      <c r="E158" s="197"/>
      <c r="F158" s="198"/>
      <c r="G158" s="198"/>
      <c r="H158" s="179"/>
      <c r="I158" s="180"/>
      <c r="J158" s="180"/>
      <c r="K158" s="193"/>
      <c r="L158" s="160"/>
      <c r="M158" s="160"/>
      <c r="N158" s="179"/>
      <c r="O158" s="180"/>
      <c r="P158" s="180"/>
      <c r="Q158" s="179"/>
      <c r="R158" s="180"/>
      <c r="S158" s="180"/>
      <c r="T158" s="179"/>
      <c r="U158" s="180"/>
      <c r="V158" s="180"/>
      <c r="W158" s="179"/>
      <c r="X158" s="180"/>
      <c r="Y158" s="180"/>
      <c r="Z158" s="179"/>
      <c r="AA158" s="180"/>
      <c r="AB158" s="180"/>
      <c r="AC158" s="211"/>
      <c r="AD158" s="208"/>
      <c r="AE158" s="208"/>
      <c r="AF158" s="212"/>
      <c r="AG158" s="208"/>
      <c r="AH158" s="208"/>
      <c r="AI158" s="212"/>
      <c r="AJ158" s="208"/>
      <c r="AK158" s="208"/>
      <c r="AL158" s="212"/>
      <c r="AM158" s="208"/>
      <c r="AN158" s="208"/>
      <c r="AO158" s="212"/>
      <c r="AP158" s="208"/>
      <c r="AQ158" s="208"/>
      <c r="AR158" s="212"/>
      <c r="AS158" s="208"/>
      <c r="AT158" s="208"/>
      <c r="AU158" s="212"/>
      <c r="AV158" s="208"/>
      <c r="AW158" s="208"/>
      <c r="AX158" s="212"/>
      <c r="AY158" s="208"/>
      <c r="AZ158" s="208"/>
      <c r="BA158" s="303" t="n">
        <f aca="false">SUM(Rezultati!E158:AZ158)</f>
        <v>0</v>
      </c>
      <c r="BB158" s="304" t="n">
        <f aca="false">COUNT(Rezultati!E158:AZ158)</f>
        <v>0</v>
      </c>
      <c r="BC158" s="300"/>
      <c r="BD158" s="314" t="e">
        <f aca="false">Rezultati!BA158/Rezultati!BB158</f>
        <v>#DIV/0!</v>
      </c>
      <c r="BE158" s="157"/>
      <c r="BF158" s="134" t="n">
        <f aca="false">B158</f>
        <v>0</v>
      </c>
    </row>
    <row r="159" customFormat="false" ht="15.75" hidden="false" customHeight="true" outlineLevel="0" collapsed="false">
      <c r="A159" s="213" t="s">
        <v>61</v>
      </c>
      <c r="B159" s="214"/>
      <c r="C159" s="309" t="n">
        <v>0</v>
      </c>
      <c r="D159" s="310" t="n">
        <f aca="false">Rezultati!C159*Rezultati!BB159</f>
        <v>0</v>
      </c>
      <c r="E159" s="204"/>
      <c r="F159" s="180"/>
      <c r="G159" s="180"/>
      <c r="H159" s="205"/>
      <c r="I159" s="206"/>
      <c r="J159" s="206"/>
      <c r="K159" s="215"/>
      <c r="L159" s="216"/>
      <c r="M159" s="216"/>
      <c r="N159" s="205"/>
      <c r="O159" s="206"/>
      <c r="P159" s="206"/>
      <c r="Q159" s="205"/>
      <c r="R159" s="206"/>
      <c r="S159" s="206"/>
      <c r="T159" s="205"/>
      <c r="U159" s="206"/>
      <c r="V159" s="206"/>
      <c r="W159" s="205"/>
      <c r="X159" s="206"/>
      <c r="Y159" s="206"/>
      <c r="Z159" s="205"/>
      <c r="AA159" s="206"/>
      <c r="AB159" s="206"/>
      <c r="AC159" s="217"/>
      <c r="AD159" s="218"/>
      <c r="AE159" s="218"/>
      <c r="AF159" s="207"/>
      <c r="AG159" s="218"/>
      <c r="AH159" s="218"/>
      <c r="AI159" s="207"/>
      <c r="AJ159" s="218"/>
      <c r="AK159" s="218"/>
      <c r="AL159" s="207"/>
      <c r="AM159" s="218"/>
      <c r="AN159" s="218"/>
      <c r="AO159" s="207"/>
      <c r="AP159" s="218"/>
      <c r="AQ159" s="218"/>
      <c r="AR159" s="207"/>
      <c r="AS159" s="218"/>
      <c r="AT159" s="218"/>
      <c r="AU159" s="207"/>
      <c r="AV159" s="218"/>
      <c r="AW159" s="218"/>
      <c r="AX159" s="207"/>
      <c r="AY159" s="218"/>
      <c r="AZ159" s="218"/>
      <c r="BA159" s="311" t="n">
        <f aca="false">SUM(Rezultati!E159:AZ159)</f>
        <v>0</v>
      </c>
      <c r="BB159" s="312" t="n">
        <f aca="false">COUNT(Rezultati!E159:AZ159)</f>
        <v>0</v>
      </c>
      <c r="BC159" s="300"/>
      <c r="BD159" s="314" t="e">
        <f aca="false">Rezultati!BA159/Rezultati!BB159</f>
        <v>#DIV/0!</v>
      </c>
      <c r="BE159" s="157"/>
      <c r="BF159" s="134" t="n">
        <f aca="false">B159</f>
        <v>0</v>
      </c>
    </row>
    <row r="160" customFormat="false" ht="15.75" hidden="false" customHeight="true" outlineLevel="0" collapsed="false">
      <c r="A160" s="219" t="str">
        <f aca="false">Punkti!A67</f>
        <v>Level Up / Wii Fit Plus</v>
      </c>
      <c r="B160" s="148" t="s">
        <v>175</v>
      </c>
      <c r="C160" s="302" t="n">
        <v>0</v>
      </c>
      <c r="D160" s="315" t="n">
        <f aca="false">Rezultati!C160*Rezultati!BB160</f>
        <v>0</v>
      </c>
      <c r="E160" s="184" t="n">
        <v>153</v>
      </c>
      <c r="F160" s="185" t="n">
        <v>146</v>
      </c>
      <c r="G160" s="185" t="n">
        <v>118</v>
      </c>
      <c r="H160" s="194" t="n">
        <v>173</v>
      </c>
      <c r="I160" s="192" t="n">
        <v>176</v>
      </c>
      <c r="J160" s="192" t="n">
        <v>134</v>
      </c>
      <c r="K160" s="194" t="n">
        <v>179</v>
      </c>
      <c r="L160" s="192" t="n">
        <v>168</v>
      </c>
      <c r="M160" s="192" t="n">
        <v>94</v>
      </c>
      <c r="N160" s="193"/>
      <c r="O160" s="160"/>
      <c r="P160" s="160"/>
      <c r="Q160" s="194"/>
      <c r="R160" s="192"/>
      <c r="S160" s="192"/>
      <c r="T160" s="194" t="n">
        <v>140</v>
      </c>
      <c r="U160" s="192" t="n">
        <v>142</v>
      </c>
      <c r="V160" s="192" t="n">
        <v>166</v>
      </c>
      <c r="W160" s="187" t="n">
        <v>136</v>
      </c>
      <c r="X160" s="192" t="n">
        <v>162</v>
      </c>
      <c r="Y160" s="192" t="n">
        <v>105</v>
      </c>
      <c r="Z160" s="194" t="n">
        <v>113</v>
      </c>
      <c r="AA160" s="192" t="n">
        <v>171</v>
      </c>
      <c r="AB160" s="192" t="n">
        <v>205</v>
      </c>
      <c r="AC160" s="188"/>
      <c r="AD160" s="196"/>
      <c r="AE160" s="196"/>
      <c r="AF160" s="188"/>
      <c r="AG160" s="196"/>
      <c r="AH160" s="196"/>
      <c r="AI160" s="188"/>
      <c r="AJ160" s="196"/>
      <c r="AK160" s="196"/>
      <c r="AL160" s="188"/>
      <c r="AM160" s="196"/>
      <c r="AN160" s="196"/>
      <c r="AO160" s="188"/>
      <c r="AP160" s="196"/>
      <c r="AQ160" s="196"/>
      <c r="AR160" s="188"/>
      <c r="AS160" s="196"/>
      <c r="AT160" s="196"/>
      <c r="AU160" s="188"/>
      <c r="AV160" s="196"/>
      <c r="AW160" s="196"/>
      <c r="AX160" s="188"/>
      <c r="AY160" s="196"/>
      <c r="AZ160" s="196"/>
      <c r="BA160" s="155" t="n">
        <f aca="false">SUM(Rezultati!E160:AZ160)</f>
        <v>2681</v>
      </c>
      <c r="BB160" s="156" t="n">
        <f aca="false">COUNT(Rezultati!E160:AZ160)</f>
        <v>18</v>
      </c>
      <c r="BC160" s="300" t="n">
        <f aca="false">SUM((Rezultati!BA160+Rezultati!BA161+Rezultati!BA162+Rezultati!BA163+Rezultati!BA164+Rezultati!BA165+Rezultati!BA166)/(Rezultati!BB160+Rezultati!BB161+Rezultati!BB162+Rezultati!BB163+Rezultati!BB164+Rezultati!BB165+Rezultati!BB166))</f>
        <v>143.650793650794</v>
      </c>
      <c r="BD160" s="314" t="n">
        <f aca="false">Rezultati!BA160/Rezultati!BB160</f>
        <v>148.944444444444</v>
      </c>
      <c r="BE160" s="157" t="str">
        <f aca="false">N133</f>
        <v>Level Up / Wii Fit Plus</v>
      </c>
      <c r="BF160" s="134" t="str">
        <f aca="false">B160</f>
        <v>Tomass Piternieks</v>
      </c>
    </row>
    <row r="161" customFormat="false" ht="15.75" hidden="false" customHeight="true" outlineLevel="0" collapsed="false">
      <c r="A161" s="147" t="s">
        <v>62</v>
      </c>
      <c r="B161" s="159" t="s">
        <v>176</v>
      </c>
      <c r="C161" s="307" t="n">
        <v>0</v>
      </c>
      <c r="D161" s="299" t="n">
        <f aca="false">Rezultati!C161*Rezultati!BB161</f>
        <v>0</v>
      </c>
      <c r="E161" s="191" t="n">
        <v>153</v>
      </c>
      <c r="F161" s="192" t="n">
        <v>135</v>
      </c>
      <c r="G161" s="192" t="n">
        <v>125</v>
      </c>
      <c r="H161" s="199" t="n">
        <v>203</v>
      </c>
      <c r="I161" s="198" t="n">
        <v>167</v>
      </c>
      <c r="J161" s="198" t="n">
        <v>156</v>
      </c>
      <c r="K161" s="199"/>
      <c r="L161" s="198"/>
      <c r="M161" s="198"/>
      <c r="N161" s="193"/>
      <c r="O161" s="160"/>
      <c r="P161" s="160"/>
      <c r="Q161" s="199"/>
      <c r="R161" s="198"/>
      <c r="S161" s="198"/>
      <c r="T161" s="199"/>
      <c r="U161" s="198"/>
      <c r="V161" s="198"/>
      <c r="W161" s="199" t="n">
        <v>159</v>
      </c>
      <c r="X161" s="198" t="n">
        <v>155</v>
      </c>
      <c r="Y161" s="198" t="n">
        <v>150</v>
      </c>
      <c r="Z161" s="199" t="n">
        <v>210</v>
      </c>
      <c r="AA161" s="198" t="n">
        <v>153</v>
      </c>
      <c r="AB161" s="198" t="n">
        <v>159</v>
      </c>
      <c r="AC161" s="200"/>
      <c r="AD161" s="201"/>
      <c r="AE161" s="201"/>
      <c r="AF161" s="200"/>
      <c r="AG161" s="201"/>
      <c r="AH161" s="201"/>
      <c r="AI161" s="200"/>
      <c r="AJ161" s="201"/>
      <c r="AK161" s="201"/>
      <c r="AL161" s="200"/>
      <c r="AM161" s="201"/>
      <c r="AN161" s="201"/>
      <c r="AO161" s="200"/>
      <c r="AP161" s="201"/>
      <c r="AQ161" s="201"/>
      <c r="AR161" s="200"/>
      <c r="AS161" s="201"/>
      <c r="AT161" s="201"/>
      <c r="AU161" s="200"/>
      <c r="AV161" s="201"/>
      <c r="AW161" s="201"/>
      <c r="AX161" s="200"/>
      <c r="AY161" s="201"/>
      <c r="AZ161" s="201"/>
      <c r="BA161" s="303" t="n">
        <f aca="false">SUM(Rezultati!E161:AZ161)</f>
        <v>1925</v>
      </c>
      <c r="BB161" s="304" t="n">
        <f aca="false">COUNT(Rezultati!E161:AZ161)</f>
        <v>12</v>
      </c>
      <c r="BC161" s="300"/>
      <c r="BD161" s="314" t="n">
        <f aca="false">Rezultati!BA161/Rezultati!BB161</f>
        <v>160.416666666667</v>
      </c>
      <c r="BE161" s="157"/>
      <c r="BF161" s="134" t="str">
        <f aca="false">B161</f>
        <v>Patriks Piternieks</v>
      </c>
    </row>
    <row r="162" customFormat="false" ht="15.75" hidden="false" customHeight="true" outlineLevel="0" collapsed="false">
      <c r="A162" s="147" t="s">
        <v>62</v>
      </c>
      <c r="B162" s="159" t="s">
        <v>177</v>
      </c>
      <c r="C162" s="307" t="n">
        <v>0</v>
      </c>
      <c r="D162" s="299" t="n">
        <f aca="false">Rezultati!C162*Rezultati!BB162</f>
        <v>0</v>
      </c>
      <c r="E162" s="191"/>
      <c r="F162" s="192"/>
      <c r="G162" s="192"/>
      <c r="H162" s="199"/>
      <c r="I162" s="198"/>
      <c r="J162" s="198"/>
      <c r="K162" s="199" t="n">
        <v>105</v>
      </c>
      <c r="L162" s="198" t="n">
        <v>102</v>
      </c>
      <c r="M162" s="198" t="n">
        <v>87</v>
      </c>
      <c r="N162" s="193"/>
      <c r="O162" s="160"/>
      <c r="P162" s="160"/>
      <c r="Q162" s="199"/>
      <c r="R162" s="198"/>
      <c r="S162" s="198"/>
      <c r="T162" s="199"/>
      <c r="U162" s="198"/>
      <c r="V162" s="198"/>
      <c r="W162" s="199"/>
      <c r="X162" s="198"/>
      <c r="Y162" s="198"/>
      <c r="Z162" s="199"/>
      <c r="AA162" s="198"/>
      <c r="AB162" s="198"/>
      <c r="AC162" s="200"/>
      <c r="AD162" s="201"/>
      <c r="AE162" s="201"/>
      <c r="AF162" s="200"/>
      <c r="AG162" s="201"/>
      <c r="AH162" s="201"/>
      <c r="AI162" s="200"/>
      <c r="AJ162" s="201"/>
      <c r="AK162" s="201"/>
      <c r="AL162" s="200"/>
      <c r="AM162" s="201"/>
      <c r="AN162" s="201"/>
      <c r="AO162" s="200"/>
      <c r="AP162" s="201"/>
      <c r="AQ162" s="201"/>
      <c r="AR162" s="200"/>
      <c r="AS162" s="201"/>
      <c r="AT162" s="201"/>
      <c r="AU162" s="200"/>
      <c r="AV162" s="201"/>
      <c r="AW162" s="201"/>
      <c r="AX162" s="200"/>
      <c r="AY162" s="201"/>
      <c r="AZ162" s="201"/>
      <c r="BA162" s="303" t="n">
        <f aca="false">SUM(Rezultati!E162:AZ162)</f>
        <v>294</v>
      </c>
      <c r="BB162" s="304" t="n">
        <f aca="false">COUNT(Rezultati!E162:AZ162)</f>
        <v>3</v>
      </c>
      <c r="BC162" s="300"/>
      <c r="BD162" s="314" t="n">
        <f aca="false">Rezultati!BA162/Rezultati!BB162</f>
        <v>98</v>
      </c>
      <c r="BE162" s="157"/>
      <c r="BF162" s="134" t="str">
        <f aca="false">B162</f>
        <v>Raivis Tilga</v>
      </c>
    </row>
    <row r="163" customFormat="false" ht="15.75" hidden="false" customHeight="true" outlineLevel="0" collapsed="false">
      <c r="A163" s="147" t="s">
        <v>62</v>
      </c>
      <c r="B163" s="159" t="s">
        <v>178</v>
      </c>
      <c r="C163" s="307" t="n">
        <v>0</v>
      </c>
      <c r="D163" s="299" t="n">
        <f aca="false">Rezultati!C163*Rezultati!BB163</f>
        <v>0</v>
      </c>
      <c r="E163" s="191" t="n">
        <v>125</v>
      </c>
      <c r="F163" s="192" t="n">
        <v>115</v>
      </c>
      <c r="G163" s="192" t="n">
        <v>136</v>
      </c>
      <c r="H163" s="199" t="n">
        <v>188</v>
      </c>
      <c r="I163" s="198" t="n">
        <v>136</v>
      </c>
      <c r="J163" s="198" t="n">
        <v>145</v>
      </c>
      <c r="K163" s="199" t="n">
        <v>185</v>
      </c>
      <c r="L163" s="198" t="n">
        <v>180</v>
      </c>
      <c r="M163" s="198" t="n">
        <v>177</v>
      </c>
      <c r="N163" s="193"/>
      <c r="O163" s="160"/>
      <c r="P163" s="160"/>
      <c r="Q163" s="199" t="n">
        <v>168</v>
      </c>
      <c r="R163" s="198" t="n">
        <v>176</v>
      </c>
      <c r="S163" s="198" t="n">
        <v>146</v>
      </c>
      <c r="T163" s="199" t="n">
        <v>199</v>
      </c>
      <c r="U163" s="198" t="n">
        <v>167</v>
      </c>
      <c r="V163" s="198" t="n">
        <v>112</v>
      </c>
      <c r="W163" s="199" t="n">
        <v>111</v>
      </c>
      <c r="X163" s="198" t="n">
        <v>142</v>
      </c>
      <c r="Y163" s="198" t="n">
        <v>145</v>
      </c>
      <c r="Z163" s="199" t="n">
        <v>132</v>
      </c>
      <c r="AA163" s="198" t="n">
        <v>130</v>
      </c>
      <c r="AB163" s="198"/>
      <c r="AC163" s="200"/>
      <c r="AD163" s="201"/>
      <c r="AE163" s="201"/>
      <c r="AF163" s="200"/>
      <c r="AG163" s="201"/>
      <c r="AH163" s="201"/>
      <c r="AI163" s="200"/>
      <c r="AJ163" s="201"/>
      <c r="AK163" s="201"/>
      <c r="AL163" s="200"/>
      <c r="AM163" s="201"/>
      <c r="AN163" s="201"/>
      <c r="AO163" s="200"/>
      <c r="AP163" s="201"/>
      <c r="AQ163" s="201"/>
      <c r="AR163" s="200"/>
      <c r="AS163" s="201"/>
      <c r="AT163" s="201"/>
      <c r="AU163" s="200"/>
      <c r="AV163" s="201"/>
      <c r="AW163" s="201"/>
      <c r="AX163" s="200"/>
      <c r="AY163" s="201"/>
      <c r="AZ163" s="201"/>
      <c r="BA163" s="303" t="n">
        <f aca="false">SUM(Rezultati!E163:AZ163)</f>
        <v>3015</v>
      </c>
      <c r="BB163" s="304" t="n">
        <f aca="false">COUNT(Rezultati!E163:AZ163)</f>
        <v>20</v>
      </c>
      <c r="BC163" s="300"/>
      <c r="BD163" s="314" t="n">
        <f aca="false">Rezultati!BA163/Rezultati!BB163</f>
        <v>150.75</v>
      </c>
      <c r="BE163" s="157"/>
      <c r="BF163" s="134" t="str">
        <f aca="false">B163</f>
        <v>Rūdolfs Būmanis</v>
      </c>
    </row>
    <row r="164" customFormat="false" ht="15.75" hidden="false" customHeight="true" outlineLevel="0" collapsed="false">
      <c r="A164" s="147" t="s">
        <v>62</v>
      </c>
      <c r="B164" s="166" t="s">
        <v>91</v>
      </c>
      <c r="C164" s="307" t="n">
        <v>0</v>
      </c>
      <c r="D164" s="299" t="n">
        <f aca="false">Rezultati!C164*Rezultati!BB164</f>
        <v>0</v>
      </c>
      <c r="E164" s="197"/>
      <c r="F164" s="198"/>
      <c r="G164" s="198"/>
      <c r="H164" s="199"/>
      <c r="I164" s="198"/>
      <c r="J164" s="198"/>
      <c r="K164" s="199"/>
      <c r="L164" s="198"/>
      <c r="M164" s="198"/>
      <c r="N164" s="193"/>
      <c r="O164" s="160"/>
      <c r="P164" s="160"/>
      <c r="Q164" s="199"/>
      <c r="R164" s="198"/>
      <c r="S164" s="198"/>
      <c r="T164" s="199" t="n">
        <v>110</v>
      </c>
      <c r="U164" s="198" t="n">
        <v>114</v>
      </c>
      <c r="V164" s="198" t="n">
        <v>116</v>
      </c>
      <c r="W164" s="199"/>
      <c r="X164" s="198"/>
      <c r="Y164" s="198"/>
      <c r="Z164" s="199"/>
      <c r="AA164" s="198"/>
      <c r="AB164" s="198" t="n">
        <v>127</v>
      </c>
      <c r="AC164" s="200"/>
      <c r="AD164" s="201"/>
      <c r="AE164" s="201"/>
      <c r="AF164" s="200"/>
      <c r="AG164" s="201"/>
      <c r="AH164" s="201"/>
      <c r="AI164" s="200"/>
      <c r="AJ164" s="201"/>
      <c r="AK164" s="201"/>
      <c r="AL164" s="200"/>
      <c r="AM164" s="201"/>
      <c r="AN164" s="201"/>
      <c r="AO164" s="200"/>
      <c r="AP164" s="201"/>
      <c r="AQ164" s="201"/>
      <c r="AR164" s="200"/>
      <c r="AS164" s="201"/>
      <c r="AT164" s="201"/>
      <c r="AU164" s="200"/>
      <c r="AV164" s="201"/>
      <c r="AW164" s="201"/>
      <c r="AX164" s="200"/>
      <c r="AY164" s="201"/>
      <c r="AZ164" s="201"/>
      <c r="BA164" s="303" t="n">
        <f aca="false">SUM(Rezultati!E164:AZ164)</f>
        <v>467</v>
      </c>
      <c r="BB164" s="304" t="n">
        <f aca="false">COUNT(Rezultati!E164:AZ164)</f>
        <v>4</v>
      </c>
      <c r="BC164" s="300"/>
      <c r="BD164" s="314" t="n">
        <f aca="false">Rezultati!BA164/Rezultati!BB164</f>
        <v>116.75</v>
      </c>
      <c r="BE164" s="157"/>
      <c r="BF164" s="134" t="str">
        <f aca="false">B164</f>
        <v>aklais rezultāts</v>
      </c>
    </row>
    <row r="165" customFormat="false" ht="15.75" hidden="false" customHeight="true" outlineLevel="0" collapsed="false">
      <c r="A165" s="147" t="s">
        <v>62</v>
      </c>
      <c r="B165" s="166" t="s">
        <v>179</v>
      </c>
      <c r="C165" s="307" t="n">
        <v>0</v>
      </c>
      <c r="D165" s="299" t="n">
        <f aca="false">Rezultati!C165*Rezultati!BB165</f>
        <v>0</v>
      </c>
      <c r="E165" s="197"/>
      <c r="F165" s="198"/>
      <c r="G165" s="198"/>
      <c r="H165" s="199"/>
      <c r="I165" s="198"/>
      <c r="J165" s="198"/>
      <c r="K165" s="199"/>
      <c r="L165" s="198"/>
      <c r="M165" s="198"/>
      <c r="N165" s="193"/>
      <c r="O165" s="160"/>
      <c r="P165" s="160"/>
      <c r="Q165" s="199" t="n">
        <v>80</v>
      </c>
      <c r="R165" s="198" t="n">
        <v>141</v>
      </c>
      <c r="S165" s="198" t="n">
        <v>92</v>
      </c>
      <c r="T165" s="199"/>
      <c r="U165" s="198"/>
      <c r="V165" s="198"/>
      <c r="W165" s="199"/>
      <c r="X165" s="198"/>
      <c r="Y165" s="198"/>
      <c r="Z165" s="199"/>
      <c r="AA165" s="198"/>
      <c r="AB165" s="198"/>
      <c r="AC165" s="200"/>
      <c r="AD165" s="201"/>
      <c r="AE165" s="201"/>
      <c r="AF165" s="200"/>
      <c r="AG165" s="201"/>
      <c r="AH165" s="201"/>
      <c r="AI165" s="200"/>
      <c r="AJ165" s="201"/>
      <c r="AK165" s="201"/>
      <c r="AL165" s="200"/>
      <c r="AM165" s="201"/>
      <c r="AN165" s="201"/>
      <c r="AO165" s="200"/>
      <c r="AP165" s="201"/>
      <c r="AQ165" s="201"/>
      <c r="AR165" s="200"/>
      <c r="AS165" s="201"/>
      <c r="AT165" s="201"/>
      <c r="AU165" s="200"/>
      <c r="AV165" s="201"/>
      <c r="AW165" s="201"/>
      <c r="AX165" s="200"/>
      <c r="AY165" s="201"/>
      <c r="AZ165" s="201"/>
      <c r="BA165" s="303" t="n">
        <f aca="false">SUM(Rezultati!E165:AZ165)</f>
        <v>313</v>
      </c>
      <c r="BB165" s="304" t="n">
        <f aca="false">COUNT(Rezultati!E165:AZ165)</f>
        <v>3</v>
      </c>
      <c r="BC165" s="300"/>
      <c r="BD165" s="314" t="n">
        <f aca="false">Rezultati!BA165/Rezultati!BB165</f>
        <v>104.333333333333</v>
      </c>
      <c r="BE165" s="157"/>
      <c r="BF165" s="134" t="str">
        <f aca="false">B165</f>
        <v>Bertrams Kalējs</v>
      </c>
    </row>
    <row r="166" customFormat="false" ht="15.75" hidden="false" customHeight="true" outlineLevel="0" collapsed="false">
      <c r="A166" s="202" t="s">
        <v>62</v>
      </c>
      <c r="B166" s="173" t="s">
        <v>180</v>
      </c>
      <c r="C166" s="308" t="n">
        <v>0</v>
      </c>
      <c r="D166" s="316" t="n">
        <f aca="false">Rezultati!C166*Rezultati!BB166</f>
        <v>0</v>
      </c>
      <c r="E166" s="204"/>
      <c r="F166" s="180"/>
      <c r="G166" s="180"/>
      <c r="H166" s="179"/>
      <c r="I166" s="180"/>
      <c r="J166" s="180"/>
      <c r="K166" s="179"/>
      <c r="L166" s="180"/>
      <c r="M166" s="180"/>
      <c r="N166" s="193"/>
      <c r="O166" s="160"/>
      <c r="P166" s="160"/>
      <c r="Q166" s="179" t="n">
        <v>104</v>
      </c>
      <c r="R166" s="180" t="n">
        <v>136</v>
      </c>
      <c r="S166" s="180" t="n">
        <v>115</v>
      </c>
      <c r="T166" s="179"/>
      <c r="U166" s="180"/>
      <c r="V166" s="180"/>
      <c r="W166" s="179"/>
      <c r="X166" s="180"/>
      <c r="Y166" s="180"/>
      <c r="Z166" s="179"/>
      <c r="AA166" s="180"/>
      <c r="AB166" s="180"/>
      <c r="AC166" s="212"/>
      <c r="AD166" s="208"/>
      <c r="AE166" s="208"/>
      <c r="AF166" s="212"/>
      <c r="AG166" s="208"/>
      <c r="AH166" s="208"/>
      <c r="AI166" s="212"/>
      <c r="AJ166" s="208"/>
      <c r="AK166" s="208"/>
      <c r="AL166" s="212"/>
      <c r="AM166" s="208"/>
      <c r="AN166" s="208"/>
      <c r="AO166" s="212"/>
      <c r="AP166" s="208"/>
      <c r="AQ166" s="208"/>
      <c r="AR166" s="212"/>
      <c r="AS166" s="208"/>
      <c r="AT166" s="208"/>
      <c r="AU166" s="212"/>
      <c r="AV166" s="208"/>
      <c r="AW166" s="208"/>
      <c r="AX166" s="212"/>
      <c r="AY166" s="208"/>
      <c r="AZ166" s="208"/>
      <c r="BA166" s="311" t="n">
        <f aca="false">SUM(Rezultati!E166:AZ166)</f>
        <v>355</v>
      </c>
      <c r="BB166" s="312" t="n">
        <f aca="false">COUNT(Rezultati!E166:AZ166)</f>
        <v>3</v>
      </c>
      <c r="BC166" s="300"/>
      <c r="BD166" s="314" t="n">
        <f aca="false">Rezultati!BA166/Rezultati!BB166</f>
        <v>118.333333333333</v>
      </c>
      <c r="BE166" s="157"/>
      <c r="BF166" s="134" t="str">
        <f aca="false">B166</f>
        <v>Gustavs Treimanis</v>
      </c>
    </row>
    <row r="167" customFormat="false" ht="15.75" hidden="false" customHeight="true" outlineLevel="0" collapsed="false">
      <c r="A167" s="228" t="str">
        <f aca="false">Punkti!A70</f>
        <v>NB</v>
      </c>
      <c r="B167" s="229"/>
      <c r="C167" s="317" t="n">
        <v>8</v>
      </c>
      <c r="D167" s="318" t="n">
        <f aca="false">Rezultati!C167*Rezultati!BB167</f>
        <v>0</v>
      </c>
      <c r="E167" s="184"/>
      <c r="F167" s="185"/>
      <c r="G167" s="185"/>
      <c r="H167" s="187"/>
      <c r="I167" s="185"/>
      <c r="J167" s="185"/>
      <c r="K167" s="187"/>
      <c r="L167" s="185"/>
      <c r="M167" s="185"/>
      <c r="N167" s="187"/>
      <c r="O167" s="185"/>
      <c r="P167" s="185"/>
      <c r="Q167" s="186"/>
      <c r="R167" s="149"/>
      <c r="S167" s="149"/>
      <c r="T167" s="187"/>
      <c r="U167" s="185"/>
      <c r="V167" s="185"/>
      <c r="W167" s="187"/>
      <c r="X167" s="185"/>
      <c r="Y167" s="185"/>
      <c r="Z167" s="187"/>
      <c r="AA167" s="185"/>
      <c r="AB167" s="185"/>
      <c r="AC167" s="188"/>
      <c r="AD167" s="189"/>
      <c r="AE167" s="189"/>
      <c r="AF167" s="188"/>
      <c r="AG167" s="189"/>
      <c r="AH167" s="189"/>
      <c r="AI167" s="188"/>
      <c r="AJ167" s="189"/>
      <c r="AK167" s="189"/>
      <c r="AL167" s="188"/>
      <c r="AM167" s="189"/>
      <c r="AN167" s="189"/>
      <c r="AO167" s="188"/>
      <c r="AP167" s="189"/>
      <c r="AQ167" s="189"/>
      <c r="AR167" s="188"/>
      <c r="AS167" s="189"/>
      <c r="AT167" s="189"/>
      <c r="AU167" s="188"/>
      <c r="AV167" s="189"/>
      <c r="AW167" s="189"/>
      <c r="AX167" s="188"/>
      <c r="AY167" s="189"/>
      <c r="AZ167" s="189"/>
      <c r="BA167" s="155" t="n">
        <f aca="false">SUM(Rezultati!E167:AZ167)</f>
        <v>0</v>
      </c>
      <c r="BB167" s="156" t="n">
        <f aca="false">COUNT(Rezultati!E167:AZ167)</f>
        <v>0</v>
      </c>
      <c r="BC167" s="300" t="n">
        <f aca="false">SUM((Rezultati!BA167+Rezultati!BA168+Rezultati!BA169+Rezultati!BA170+Rezultati!BA171+Rezultati!BA172+BA173+Rezultati!BA174)/(Rezultati!BB167+BB173+Rezultati!BB168+Rezultati!BB169+Rezultati!BB170+Rezultati!BB171+Rezultati!BB172+Rezultati!BB174))</f>
        <v>177.68253968254</v>
      </c>
      <c r="BD167" s="314" t="e">
        <f aca="false">Rezultati!BA167/Rezultati!BB167</f>
        <v>#DIV/0!</v>
      </c>
      <c r="BE167" s="157" t="str">
        <f aca="false">Q133</f>
        <v>NB</v>
      </c>
      <c r="BF167" s="134" t="n">
        <f aca="false">B167</f>
        <v>0</v>
      </c>
    </row>
    <row r="168" customFormat="false" ht="15.75" hidden="false" customHeight="true" outlineLevel="0" collapsed="false">
      <c r="A168" s="147" t="s">
        <v>63</v>
      </c>
      <c r="B168" s="173" t="s">
        <v>181</v>
      </c>
      <c r="C168" s="308" t="n">
        <v>0</v>
      </c>
      <c r="D168" s="299" t="n">
        <f aca="false">Rezultati!C168*Rezultati!BB168</f>
        <v>0</v>
      </c>
      <c r="E168" s="191" t="n">
        <v>223</v>
      </c>
      <c r="F168" s="192" t="n">
        <v>225</v>
      </c>
      <c r="G168" s="192" t="n">
        <v>170</v>
      </c>
      <c r="H168" s="230" t="n">
        <v>185</v>
      </c>
      <c r="I168" s="231" t="n">
        <v>159</v>
      </c>
      <c r="J168" s="231" t="n">
        <v>149</v>
      </c>
      <c r="K168" s="230" t="n">
        <v>211</v>
      </c>
      <c r="L168" s="231" t="n">
        <v>233</v>
      </c>
      <c r="M168" s="231" t="n">
        <v>199</v>
      </c>
      <c r="N168" s="230" t="n">
        <v>233</v>
      </c>
      <c r="O168" s="231" t="n">
        <v>167</v>
      </c>
      <c r="P168" s="231" t="n">
        <v>173</v>
      </c>
      <c r="Q168" s="193"/>
      <c r="R168" s="160"/>
      <c r="S168" s="160"/>
      <c r="T168" s="230" t="n">
        <v>226</v>
      </c>
      <c r="U168" s="231" t="n">
        <v>166</v>
      </c>
      <c r="V168" s="231" t="n">
        <v>194</v>
      </c>
      <c r="W168" s="230" t="n">
        <v>153</v>
      </c>
      <c r="X168" s="231" t="n">
        <v>155</v>
      </c>
      <c r="Y168" s="231" t="n">
        <v>165</v>
      </c>
      <c r="Z168" s="230" t="n">
        <v>184</v>
      </c>
      <c r="AA168" s="231" t="n">
        <v>139</v>
      </c>
      <c r="AB168" s="231" t="n">
        <v>159</v>
      </c>
      <c r="AC168" s="232"/>
      <c r="AD168" s="233"/>
      <c r="AE168" s="233"/>
      <c r="AF168" s="232"/>
      <c r="AG168" s="233"/>
      <c r="AH168" s="233"/>
      <c r="AI168" s="232"/>
      <c r="AJ168" s="233"/>
      <c r="AK168" s="233"/>
      <c r="AL168" s="232"/>
      <c r="AM168" s="233"/>
      <c r="AN168" s="233"/>
      <c r="AO168" s="232"/>
      <c r="AP168" s="233"/>
      <c r="AQ168" s="233"/>
      <c r="AR168" s="232"/>
      <c r="AS168" s="233"/>
      <c r="AT168" s="233"/>
      <c r="AU168" s="232"/>
      <c r="AV168" s="233"/>
      <c r="AW168" s="233"/>
      <c r="AX168" s="232"/>
      <c r="AY168" s="233"/>
      <c r="AZ168" s="233"/>
      <c r="BA168" s="303" t="n">
        <f aca="false">SUM(Rezultati!E168:AZ168)</f>
        <v>3868</v>
      </c>
      <c r="BB168" s="304" t="n">
        <f aca="false">COUNT(Rezultati!E168:AZ168)</f>
        <v>21</v>
      </c>
      <c r="BC168" s="300"/>
      <c r="BD168" s="314" t="n">
        <f aca="false">Rezultati!BA168/Rezultati!BB168</f>
        <v>184.190476190476</v>
      </c>
      <c r="BE168" s="157"/>
      <c r="BF168" s="134" t="str">
        <f aca="false">B168</f>
        <v>Juris Mauriņš</v>
      </c>
    </row>
    <row r="169" customFormat="false" ht="15.75" hidden="false" customHeight="true" outlineLevel="0" collapsed="false">
      <c r="A169" s="147" t="s">
        <v>63</v>
      </c>
      <c r="B169" s="173" t="s">
        <v>91</v>
      </c>
      <c r="C169" s="308" t="n">
        <v>0</v>
      </c>
      <c r="D169" s="299" t="n">
        <f aca="false">Rezultati!C169*Rezultati!BB169</f>
        <v>0</v>
      </c>
      <c r="E169" s="191"/>
      <c r="F169" s="192"/>
      <c r="G169" s="192"/>
      <c r="H169" s="179"/>
      <c r="I169" s="180"/>
      <c r="J169" s="180"/>
      <c r="K169" s="179" t="n">
        <v>92</v>
      </c>
      <c r="L169" s="180" t="n">
        <v>155</v>
      </c>
      <c r="M169" s="180" t="n">
        <v>142</v>
      </c>
      <c r="N169" s="179"/>
      <c r="O169" s="180"/>
      <c r="P169" s="180"/>
      <c r="Q169" s="193"/>
      <c r="R169" s="160"/>
      <c r="S169" s="160"/>
      <c r="T169" s="179"/>
      <c r="U169" s="180"/>
      <c r="V169" s="180"/>
      <c r="W169" s="179"/>
      <c r="X169" s="180"/>
      <c r="Y169" s="180"/>
      <c r="Z169" s="179"/>
      <c r="AA169" s="180"/>
      <c r="AB169" s="180"/>
      <c r="AC169" s="212"/>
      <c r="AD169" s="208"/>
      <c r="AE169" s="208"/>
      <c r="AF169" s="212"/>
      <c r="AG169" s="208"/>
      <c r="AH169" s="208"/>
      <c r="AI169" s="212"/>
      <c r="AJ169" s="208"/>
      <c r="AK169" s="208"/>
      <c r="AL169" s="212"/>
      <c r="AM169" s="208"/>
      <c r="AN169" s="208"/>
      <c r="AO169" s="212"/>
      <c r="AP169" s="208"/>
      <c r="AQ169" s="208"/>
      <c r="AR169" s="212"/>
      <c r="AS169" s="208"/>
      <c r="AT169" s="208"/>
      <c r="AU169" s="212"/>
      <c r="AV169" s="208"/>
      <c r="AW169" s="208"/>
      <c r="AX169" s="212"/>
      <c r="AY169" s="208"/>
      <c r="AZ169" s="208"/>
      <c r="BA169" s="303" t="n">
        <f aca="false">SUM(Rezultati!E169:AZ169)</f>
        <v>389</v>
      </c>
      <c r="BB169" s="304" t="n">
        <f aca="false">COUNT(Rezultati!E169:AZ169)</f>
        <v>3</v>
      </c>
      <c r="BC169" s="300"/>
      <c r="BD169" s="314" t="n">
        <f aca="false">Rezultati!BA169/Rezultati!BB169</f>
        <v>129.666666666667</v>
      </c>
      <c r="BE169" s="157"/>
      <c r="BF169" s="134" t="str">
        <f aca="false">B169</f>
        <v>aklais rezultāts</v>
      </c>
    </row>
    <row r="170" customFormat="false" ht="15.75" hidden="false" customHeight="true" outlineLevel="0" collapsed="false">
      <c r="A170" s="147" t="s">
        <v>63</v>
      </c>
      <c r="B170" s="173" t="s">
        <v>182</v>
      </c>
      <c r="C170" s="308" t="n">
        <v>0</v>
      </c>
      <c r="D170" s="299" t="n">
        <f aca="false">Rezultati!C170*Rezultati!BB170</f>
        <v>0</v>
      </c>
      <c r="E170" s="191" t="n">
        <v>166</v>
      </c>
      <c r="F170" s="192" t="n">
        <v>137</v>
      </c>
      <c r="G170" s="192" t="n">
        <v>149</v>
      </c>
      <c r="H170" s="179" t="n">
        <v>151</v>
      </c>
      <c r="I170" s="180" t="n">
        <v>124</v>
      </c>
      <c r="J170" s="180" t="n">
        <v>135</v>
      </c>
      <c r="K170" s="179" t="n">
        <v>115</v>
      </c>
      <c r="L170" s="180" t="n">
        <v>194</v>
      </c>
      <c r="M170" s="180" t="n">
        <v>178</v>
      </c>
      <c r="N170" s="179"/>
      <c r="O170" s="180"/>
      <c r="P170" s="180"/>
      <c r="Q170" s="193"/>
      <c r="R170" s="160"/>
      <c r="S170" s="160"/>
      <c r="T170" s="179" t="n">
        <v>122</v>
      </c>
      <c r="U170" s="180" t="n">
        <v>138</v>
      </c>
      <c r="V170" s="180" t="n">
        <v>124</v>
      </c>
      <c r="W170" s="179" t="n">
        <v>153</v>
      </c>
      <c r="X170" s="180" t="n">
        <v>142</v>
      </c>
      <c r="Y170" s="180" t="n">
        <v>144</v>
      </c>
      <c r="Z170" s="179" t="n">
        <v>169</v>
      </c>
      <c r="AA170" s="180" t="n">
        <v>169</v>
      </c>
      <c r="AB170" s="180" t="n">
        <v>177</v>
      </c>
      <c r="AC170" s="212"/>
      <c r="AD170" s="208"/>
      <c r="AE170" s="208"/>
      <c r="AF170" s="212"/>
      <c r="AG170" s="208"/>
      <c r="AH170" s="208"/>
      <c r="AI170" s="212"/>
      <c r="AJ170" s="208"/>
      <c r="AK170" s="208"/>
      <c r="AL170" s="212"/>
      <c r="AM170" s="208"/>
      <c r="AN170" s="208"/>
      <c r="AO170" s="212"/>
      <c r="AP170" s="208"/>
      <c r="AQ170" s="208"/>
      <c r="AR170" s="212"/>
      <c r="AS170" s="208"/>
      <c r="AT170" s="208"/>
      <c r="AU170" s="212"/>
      <c r="AV170" s="208"/>
      <c r="AW170" s="208"/>
      <c r="AX170" s="212"/>
      <c r="AY170" s="208"/>
      <c r="AZ170" s="208"/>
      <c r="BA170" s="303" t="n">
        <f aca="false">SUM(Rezultati!E170:AZ170)</f>
        <v>2687</v>
      </c>
      <c r="BB170" s="304" t="n">
        <f aca="false">COUNT(Rezultati!E170:AZ170)</f>
        <v>18</v>
      </c>
      <c r="BC170" s="300"/>
      <c r="BD170" s="314" t="n">
        <f aca="false">Rezultati!BA170/Rezultati!BB170</f>
        <v>149.277777777778</v>
      </c>
      <c r="BE170" s="157"/>
      <c r="BF170" s="134" t="str">
        <f aca="false">B170</f>
        <v>Pavels Isats</v>
      </c>
    </row>
    <row r="171" customFormat="false" ht="15.75" hidden="false" customHeight="true" outlineLevel="0" collapsed="false">
      <c r="A171" s="147" t="s">
        <v>63</v>
      </c>
      <c r="B171" s="234" t="s">
        <v>183</v>
      </c>
      <c r="C171" s="308" t="n">
        <v>0</v>
      </c>
      <c r="D171" s="299" t="n">
        <f aca="false">Rezultati!C171*Rezultati!BB171</f>
        <v>0</v>
      </c>
      <c r="E171" s="197" t="n">
        <v>192</v>
      </c>
      <c r="F171" s="198" t="n">
        <v>200</v>
      </c>
      <c r="G171" s="198" t="n">
        <v>217</v>
      </c>
      <c r="H171" s="179" t="n">
        <v>226</v>
      </c>
      <c r="I171" s="180" t="n">
        <v>236</v>
      </c>
      <c r="J171" s="180" t="n">
        <v>190</v>
      </c>
      <c r="K171" s="179"/>
      <c r="L171" s="180"/>
      <c r="M171" s="180"/>
      <c r="N171" s="179" t="n">
        <v>209</v>
      </c>
      <c r="O171" s="180" t="n">
        <v>158</v>
      </c>
      <c r="P171" s="180" t="n">
        <v>225</v>
      </c>
      <c r="Q171" s="193"/>
      <c r="R171" s="160"/>
      <c r="S171" s="160"/>
      <c r="T171" s="179" t="n">
        <v>168</v>
      </c>
      <c r="U171" s="180" t="n">
        <v>180</v>
      </c>
      <c r="V171" s="180" t="n">
        <v>246</v>
      </c>
      <c r="W171" s="179" t="n">
        <v>191</v>
      </c>
      <c r="X171" s="180" t="n">
        <v>168</v>
      </c>
      <c r="Y171" s="180" t="n">
        <v>212</v>
      </c>
      <c r="Z171" s="179" t="n">
        <v>182</v>
      </c>
      <c r="AA171" s="180" t="n">
        <v>213</v>
      </c>
      <c r="AB171" s="180" t="n">
        <v>233</v>
      </c>
      <c r="AC171" s="212"/>
      <c r="AD171" s="208"/>
      <c r="AE171" s="208"/>
      <c r="AF171" s="212"/>
      <c r="AG171" s="208"/>
      <c r="AH171" s="208"/>
      <c r="AI171" s="212"/>
      <c r="AJ171" s="208"/>
      <c r="AK171" s="208"/>
      <c r="AL171" s="212"/>
      <c r="AM171" s="208"/>
      <c r="AN171" s="208"/>
      <c r="AO171" s="212"/>
      <c r="AP171" s="208"/>
      <c r="AQ171" s="208"/>
      <c r="AR171" s="212"/>
      <c r="AS171" s="208"/>
      <c r="AT171" s="208"/>
      <c r="AU171" s="212"/>
      <c r="AV171" s="208"/>
      <c r="AW171" s="208"/>
      <c r="AX171" s="212"/>
      <c r="AY171" s="208"/>
      <c r="AZ171" s="208"/>
      <c r="BA171" s="303" t="n">
        <f aca="false">SUM(Rezultati!E171:AZ171)</f>
        <v>3646</v>
      </c>
      <c r="BB171" s="304" t="n">
        <f aca="false">COUNT(Rezultati!E171:AZ171)</f>
        <v>18</v>
      </c>
      <c r="BC171" s="300"/>
      <c r="BD171" s="314" t="n">
        <f aca="false">Rezultati!BA171/Rezultati!BB171</f>
        <v>202.555555555556</v>
      </c>
      <c r="BE171" s="157"/>
      <c r="BF171" s="134" t="str">
        <f aca="false">B171</f>
        <v>Ģirts Gabrāns</v>
      </c>
    </row>
    <row r="172" customFormat="false" ht="15.75" hidden="false" customHeight="true" outlineLevel="0" collapsed="false">
      <c r="A172" s="167" t="s">
        <v>63</v>
      </c>
      <c r="B172" s="190"/>
      <c r="C172" s="330" t="n">
        <v>8</v>
      </c>
      <c r="D172" s="306" t="n">
        <f aca="false">Rezultati!C172*Rezultati!BB172</f>
        <v>0</v>
      </c>
      <c r="E172" s="197"/>
      <c r="F172" s="198"/>
      <c r="G172" s="198"/>
      <c r="H172" s="179"/>
      <c r="I172" s="180"/>
      <c r="J172" s="180"/>
      <c r="K172" s="179"/>
      <c r="L172" s="180"/>
      <c r="M172" s="180"/>
      <c r="N172" s="179"/>
      <c r="O172" s="180"/>
      <c r="P172" s="180"/>
      <c r="Q172" s="193"/>
      <c r="R172" s="160"/>
      <c r="S172" s="160"/>
      <c r="T172" s="179"/>
      <c r="U172" s="180"/>
      <c r="V172" s="180"/>
      <c r="W172" s="179"/>
      <c r="X172" s="180"/>
      <c r="Y172" s="180"/>
      <c r="Z172" s="179"/>
      <c r="AA172" s="180"/>
      <c r="AB172" s="180"/>
      <c r="AC172" s="212"/>
      <c r="AD172" s="208"/>
      <c r="AE172" s="208"/>
      <c r="AF172" s="212"/>
      <c r="AG172" s="208"/>
      <c r="AH172" s="208"/>
      <c r="AI172" s="212"/>
      <c r="AJ172" s="208"/>
      <c r="AK172" s="208"/>
      <c r="AL172" s="212"/>
      <c r="AM172" s="208"/>
      <c r="AN172" s="208"/>
      <c r="AO172" s="212"/>
      <c r="AP172" s="208"/>
      <c r="AQ172" s="208"/>
      <c r="AR172" s="212"/>
      <c r="AS172" s="208"/>
      <c r="AT172" s="208"/>
      <c r="AU172" s="212"/>
      <c r="AV172" s="208"/>
      <c r="AW172" s="208"/>
      <c r="AX172" s="212"/>
      <c r="AY172" s="208"/>
      <c r="AZ172" s="208"/>
      <c r="BA172" s="303" t="n">
        <f aca="false">SUM(Rezultati!E172:AZ172)</f>
        <v>0</v>
      </c>
      <c r="BB172" s="304" t="n">
        <f aca="false">COUNT(Rezultati!E172:AZ172)</f>
        <v>0</v>
      </c>
      <c r="BC172" s="300"/>
      <c r="BD172" s="314" t="e">
        <f aca="false">Rezultati!BA172/Rezultati!BB172</f>
        <v>#DIV/0!</v>
      </c>
      <c r="BE172" s="157"/>
      <c r="BF172" s="134" t="n">
        <f aca="false">B172</f>
        <v>0</v>
      </c>
    </row>
    <row r="173" customFormat="false" ht="15.75" hidden="false" customHeight="true" outlineLevel="0" collapsed="false">
      <c r="A173" s="202" t="s">
        <v>63</v>
      </c>
      <c r="B173" s="234" t="s">
        <v>184</v>
      </c>
      <c r="C173" s="308" t="n">
        <v>0</v>
      </c>
      <c r="D173" s="316" t="n">
        <v>0</v>
      </c>
      <c r="E173" s="204"/>
      <c r="F173" s="180"/>
      <c r="G173" s="180"/>
      <c r="H173" s="179"/>
      <c r="I173" s="180"/>
      <c r="J173" s="180"/>
      <c r="K173" s="179"/>
      <c r="L173" s="180"/>
      <c r="M173" s="180"/>
      <c r="N173" s="179" t="n">
        <v>177</v>
      </c>
      <c r="O173" s="180" t="n">
        <v>221</v>
      </c>
      <c r="P173" s="180" t="n">
        <v>206</v>
      </c>
      <c r="Q173" s="193"/>
      <c r="R173" s="160"/>
      <c r="S173" s="160"/>
      <c r="T173" s="179"/>
      <c r="U173" s="180"/>
      <c r="V173" s="180"/>
      <c r="W173" s="179"/>
      <c r="X173" s="180"/>
      <c r="Y173" s="180"/>
      <c r="Z173" s="179"/>
      <c r="AA173" s="180"/>
      <c r="AB173" s="180"/>
      <c r="AC173" s="212"/>
      <c r="AD173" s="208"/>
      <c r="AE173" s="208"/>
      <c r="AF173" s="212"/>
      <c r="AG173" s="208"/>
      <c r="AH173" s="208"/>
      <c r="AI173" s="212"/>
      <c r="AJ173" s="208"/>
      <c r="AK173" s="208"/>
      <c r="AL173" s="212"/>
      <c r="AM173" s="208"/>
      <c r="AN173" s="208"/>
      <c r="AO173" s="212"/>
      <c r="AP173" s="208"/>
      <c r="AQ173" s="208"/>
      <c r="AR173" s="212"/>
      <c r="AS173" s="208"/>
      <c r="AT173" s="208"/>
      <c r="AU173" s="212"/>
      <c r="AV173" s="208"/>
      <c r="AW173" s="208"/>
      <c r="AX173" s="212"/>
      <c r="AY173" s="208"/>
      <c r="AZ173" s="208"/>
      <c r="BA173" s="303" t="n">
        <f aca="false">SUM(Rezultati!E173:AZ173)</f>
        <v>604</v>
      </c>
      <c r="BB173" s="304" t="n">
        <f aca="false">COUNT(Rezultati!E173:AZ173)</f>
        <v>3</v>
      </c>
      <c r="BC173" s="300"/>
      <c r="BD173" s="314" t="n">
        <f aca="false">Rezultati!BA173/Rezultati!BB173</f>
        <v>201.333333333333</v>
      </c>
      <c r="BE173" s="157"/>
      <c r="BF173" s="134" t="str">
        <f aca="false">B173</f>
        <v>Jānis Naļivaiko</v>
      </c>
    </row>
    <row r="174" customFormat="false" ht="15.75" hidden="false" customHeight="true" outlineLevel="0" collapsed="false">
      <c r="A174" s="202" t="s">
        <v>63</v>
      </c>
      <c r="B174" s="235"/>
      <c r="C174" s="309" t="n">
        <v>0</v>
      </c>
      <c r="D174" s="310" t="n">
        <f aca="false">Rezultati!C174*Rezultati!BB174</f>
        <v>0</v>
      </c>
      <c r="E174" s="204"/>
      <c r="F174" s="180"/>
      <c r="G174" s="180"/>
      <c r="H174" s="179"/>
      <c r="I174" s="180"/>
      <c r="J174" s="180"/>
      <c r="K174" s="179"/>
      <c r="L174" s="180"/>
      <c r="M174" s="180"/>
      <c r="N174" s="205"/>
      <c r="O174" s="180"/>
      <c r="P174" s="180"/>
      <c r="Q174" s="193"/>
      <c r="R174" s="160"/>
      <c r="S174" s="160"/>
      <c r="T174" s="205"/>
      <c r="U174" s="180"/>
      <c r="V174" s="180"/>
      <c r="W174" s="205"/>
      <c r="X174" s="180"/>
      <c r="Y174" s="180"/>
      <c r="Z174" s="205"/>
      <c r="AA174" s="180"/>
      <c r="AB174" s="180"/>
      <c r="AC174" s="207"/>
      <c r="AD174" s="208"/>
      <c r="AE174" s="208"/>
      <c r="AF174" s="207"/>
      <c r="AG174" s="208"/>
      <c r="AH174" s="208"/>
      <c r="AI174" s="207"/>
      <c r="AJ174" s="208"/>
      <c r="AK174" s="208"/>
      <c r="AL174" s="207"/>
      <c r="AM174" s="208"/>
      <c r="AN174" s="208"/>
      <c r="AO174" s="207"/>
      <c r="AP174" s="208"/>
      <c r="AQ174" s="208"/>
      <c r="AR174" s="207"/>
      <c r="AS174" s="208"/>
      <c r="AT174" s="208"/>
      <c r="AU174" s="207"/>
      <c r="AV174" s="208"/>
      <c r="AW174" s="208"/>
      <c r="AX174" s="207"/>
      <c r="AY174" s="208"/>
      <c r="AZ174" s="208"/>
      <c r="BA174" s="311" t="n">
        <f aca="false">SUM(Rezultati!E174:AZ174)</f>
        <v>0</v>
      </c>
      <c r="BB174" s="312" t="n">
        <f aca="false">COUNT(Rezultati!E174:AZ174)</f>
        <v>0</v>
      </c>
      <c r="BC174" s="300"/>
      <c r="BD174" s="314" t="e">
        <f aca="false">Rezultati!BA174/Rezultati!BB174</f>
        <v>#DIV/0!</v>
      </c>
      <c r="BE174" s="157"/>
      <c r="BF174" s="134" t="n">
        <f aca="false">B174</f>
        <v>0</v>
      </c>
    </row>
    <row r="175" customFormat="false" ht="15.75" hidden="false" customHeight="true" outlineLevel="0" collapsed="false">
      <c r="A175" s="183" t="str">
        <f aca="false">Punkti!A73</f>
        <v>Korness</v>
      </c>
      <c r="B175" s="148" t="s">
        <v>185</v>
      </c>
      <c r="C175" s="302" t="n">
        <v>0</v>
      </c>
      <c r="D175" s="315" t="n">
        <f aca="false">Rezultati!C175*Rezultati!BB175</f>
        <v>0</v>
      </c>
      <c r="E175" s="184" t="n">
        <v>162</v>
      </c>
      <c r="F175" s="185" t="n">
        <v>203</v>
      </c>
      <c r="G175" s="185" t="n">
        <v>215</v>
      </c>
      <c r="H175" s="187" t="n">
        <v>156</v>
      </c>
      <c r="I175" s="185" t="n">
        <v>234</v>
      </c>
      <c r="J175" s="185" t="n">
        <v>175</v>
      </c>
      <c r="K175" s="187" t="n">
        <v>183</v>
      </c>
      <c r="L175" s="185" t="n">
        <v>228</v>
      </c>
      <c r="M175" s="185" t="n">
        <v>186</v>
      </c>
      <c r="N175" s="187" t="n">
        <v>167</v>
      </c>
      <c r="O175" s="185" t="n">
        <v>201</v>
      </c>
      <c r="P175" s="185" t="n">
        <v>158</v>
      </c>
      <c r="Q175" s="187" t="n">
        <v>172</v>
      </c>
      <c r="R175" s="185" t="n">
        <v>204</v>
      </c>
      <c r="S175" s="185" t="n">
        <v>144</v>
      </c>
      <c r="T175" s="186"/>
      <c r="U175" s="149"/>
      <c r="V175" s="149"/>
      <c r="W175" s="187"/>
      <c r="X175" s="185"/>
      <c r="Y175" s="185"/>
      <c r="Z175" s="187"/>
      <c r="AA175" s="185"/>
      <c r="AB175" s="185"/>
      <c r="AC175" s="236"/>
      <c r="AD175" s="237"/>
      <c r="AE175" s="237"/>
      <c r="AF175" s="236"/>
      <c r="AG175" s="237"/>
      <c r="AH175" s="237"/>
      <c r="AI175" s="236"/>
      <c r="AJ175" s="237"/>
      <c r="AK175" s="237"/>
      <c r="AL175" s="236"/>
      <c r="AM175" s="237"/>
      <c r="AN175" s="237"/>
      <c r="AO175" s="236"/>
      <c r="AP175" s="237"/>
      <c r="AQ175" s="237"/>
      <c r="AR175" s="236"/>
      <c r="AS175" s="237"/>
      <c r="AT175" s="237"/>
      <c r="AU175" s="236"/>
      <c r="AV175" s="237"/>
      <c r="AW175" s="237"/>
      <c r="AX175" s="236"/>
      <c r="AY175" s="237"/>
      <c r="AZ175" s="237"/>
      <c r="BA175" s="155" t="n">
        <f aca="false">SUM(Rezultati!E175:AZ175)</f>
        <v>2788</v>
      </c>
      <c r="BB175" s="156" t="n">
        <f aca="false">COUNT(Rezultati!E175:AZ175)</f>
        <v>15</v>
      </c>
      <c r="BC175" s="300" t="n">
        <f aca="false">SUM((Rezultati!BA175+Rezultati!BA176+Rezultati!BA177+Rezultati!BA178+Rezultati!BA179+Rezultati!BA180+Rezultati!BA181)/(Rezultati!BB175+Rezultati!BB176+Rezultati!BB177+Rezultati!BB178+Rezultati!BB179+Rezultati!BB180+Rezultati!BB181))</f>
        <v>174.492063492064</v>
      </c>
      <c r="BD175" s="314" t="n">
        <f aca="false">Rezultati!BA175/Rezultati!BB175</f>
        <v>185.866666666667</v>
      </c>
      <c r="BE175" s="157" t="str">
        <f aca="false">T133</f>
        <v>Korness</v>
      </c>
      <c r="BF175" s="134" t="str">
        <f aca="false">B175</f>
        <v>Jānis Adakovskis</v>
      </c>
    </row>
    <row r="176" customFormat="false" ht="15.75" hidden="false" customHeight="true" outlineLevel="0" collapsed="false">
      <c r="A176" s="147" t="s">
        <v>64</v>
      </c>
      <c r="B176" s="159" t="s">
        <v>186</v>
      </c>
      <c r="C176" s="302" t="n">
        <v>0</v>
      </c>
      <c r="D176" s="299" t="n">
        <f aca="false">Rezultati!C176*Rezultati!BB176</f>
        <v>0</v>
      </c>
      <c r="E176" s="191" t="n">
        <v>183</v>
      </c>
      <c r="F176" s="192" t="n">
        <v>190</v>
      </c>
      <c r="G176" s="192" t="n">
        <v>147</v>
      </c>
      <c r="H176" s="194" t="n">
        <v>206</v>
      </c>
      <c r="I176" s="192" t="n">
        <v>213</v>
      </c>
      <c r="J176" s="192" t="n">
        <v>161</v>
      </c>
      <c r="K176" s="194"/>
      <c r="L176" s="192"/>
      <c r="M176" s="192"/>
      <c r="N176" s="194"/>
      <c r="O176" s="192"/>
      <c r="P176" s="192"/>
      <c r="Q176" s="194" t="n">
        <v>153</v>
      </c>
      <c r="R176" s="192" t="n">
        <v>187</v>
      </c>
      <c r="S176" s="192" t="n">
        <v>186</v>
      </c>
      <c r="T176" s="193"/>
      <c r="U176" s="160"/>
      <c r="V176" s="160"/>
      <c r="W176" s="194" t="n">
        <v>178</v>
      </c>
      <c r="X176" s="192" t="n">
        <v>171</v>
      </c>
      <c r="Y176" s="192" t="n">
        <v>181</v>
      </c>
      <c r="Z176" s="194" t="n">
        <v>142</v>
      </c>
      <c r="AA176" s="192" t="n">
        <v>229</v>
      </c>
      <c r="AB176" s="192" t="n">
        <v>164</v>
      </c>
      <c r="AC176" s="238"/>
      <c r="AD176" s="239"/>
      <c r="AE176" s="239"/>
      <c r="AF176" s="238"/>
      <c r="AG176" s="239"/>
      <c r="AH176" s="239"/>
      <c r="AI176" s="238"/>
      <c r="AJ176" s="239"/>
      <c r="AK176" s="239"/>
      <c r="AL176" s="238"/>
      <c r="AM176" s="239"/>
      <c r="AN176" s="239"/>
      <c r="AO176" s="238"/>
      <c r="AP176" s="239"/>
      <c r="AQ176" s="239"/>
      <c r="AR176" s="238"/>
      <c r="AS176" s="239"/>
      <c r="AT176" s="239"/>
      <c r="AU176" s="238"/>
      <c r="AV176" s="239"/>
      <c r="AW176" s="239"/>
      <c r="AX176" s="238"/>
      <c r="AY176" s="239"/>
      <c r="AZ176" s="239"/>
      <c r="BA176" s="303" t="n">
        <f aca="false">SUM(Rezultati!E176:AZ176)</f>
        <v>2691</v>
      </c>
      <c r="BB176" s="304" t="n">
        <f aca="false">COUNT(Rezultati!E176:AZ176)</f>
        <v>15</v>
      </c>
      <c r="BC176" s="300"/>
      <c r="BD176" s="314" t="n">
        <f aca="false">Rezultati!BA176/Rezultati!BB176</f>
        <v>179.4</v>
      </c>
      <c r="BE176" s="157"/>
      <c r="BF176" s="134" t="str">
        <f aca="false">B176</f>
        <v>Sigutis Briedis</v>
      </c>
    </row>
    <row r="177" customFormat="false" ht="15.75" hidden="false" customHeight="true" outlineLevel="0" collapsed="false">
      <c r="A177" s="147" t="s">
        <v>64</v>
      </c>
      <c r="B177" s="166" t="s">
        <v>187</v>
      </c>
      <c r="C177" s="302" t="n">
        <v>0</v>
      </c>
      <c r="D177" s="299" t="n">
        <f aca="false">Rezultati!C177*Rezultati!BB177</f>
        <v>0</v>
      </c>
      <c r="E177" s="191"/>
      <c r="F177" s="192"/>
      <c r="G177" s="192"/>
      <c r="H177" s="194" t="n">
        <v>135</v>
      </c>
      <c r="I177" s="192" t="n">
        <v>156</v>
      </c>
      <c r="J177" s="192" t="n">
        <v>131</v>
      </c>
      <c r="K177" s="194" t="n">
        <v>129</v>
      </c>
      <c r="L177" s="192" t="n">
        <v>139</v>
      </c>
      <c r="M177" s="192" t="n">
        <v>143</v>
      </c>
      <c r="N177" s="194" t="n">
        <v>197</v>
      </c>
      <c r="O177" s="192" t="n">
        <v>175</v>
      </c>
      <c r="P177" s="192" t="n">
        <v>161</v>
      </c>
      <c r="Q177" s="194"/>
      <c r="R177" s="192"/>
      <c r="S177" s="192"/>
      <c r="T177" s="193"/>
      <c r="U177" s="160"/>
      <c r="V177" s="160"/>
      <c r="W177" s="199" t="n">
        <v>202</v>
      </c>
      <c r="X177" s="198" t="n">
        <v>157</v>
      </c>
      <c r="Y177" s="198" t="n">
        <v>194</v>
      </c>
      <c r="Z177" s="199" t="n">
        <v>153</v>
      </c>
      <c r="AA177" s="198" t="n">
        <v>185</v>
      </c>
      <c r="AB177" s="198" t="n">
        <v>151</v>
      </c>
      <c r="AC177" s="240"/>
      <c r="AD177" s="241"/>
      <c r="AE177" s="241"/>
      <c r="AF177" s="240"/>
      <c r="AG177" s="241"/>
      <c r="AH177" s="241"/>
      <c r="AI177" s="240"/>
      <c r="AJ177" s="241"/>
      <c r="AK177" s="241"/>
      <c r="AL177" s="240"/>
      <c r="AM177" s="241"/>
      <c r="AN177" s="241"/>
      <c r="AO177" s="240"/>
      <c r="AP177" s="241"/>
      <c r="AQ177" s="241"/>
      <c r="AR177" s="240"/>
      <c r="AS177" s="241"/>
      <c r="AT177" s="241"/>
      <c r="AU177" s="240"/>
      <c r="AV177" s="241"/>
      <c r="AW177" s="241"/>
      <c r="AX177" s="240"/>
      <c r="AY177" s="241"/>
      <c r="AZ177" s="241"/>
      <c r="BA177" s="303" t="n">
        <f aca="false">SUM(Rezultati!E177:AZ177)</f>
        <v>2408</v>
      </c>
      <c r="BB177" s="304" t="n">
        <f aca="false">COUNT(Rezultati!E177:AZ177)</f>
        <v>15</v>
      </c>
      <c r="BC177" s="300"/>
      <c r="BD177" s="314" t="n">
        <f aca="false">Rezultati!BA177/Rezultati!BB177</f>
        <v>160.533333333333</v>
      </c>
      <c r="BE177" s="157"/>
      <c r="BF177" s="134" t="str">
        <f aca="false">B177</f>
        <v>Gints Adakovskis</v>
      </c>
    </row>
    <row r="178" customFormat="false" ht="15.75" hidden="false" customHeight="true" outlineLevel="0" collapsed="false">
      <c r="A178" s="263" t="s">
        <v>64</v>
      </c>
      <c r="B178" s="245" t="s">
        <v>188</v>
      </c>
      <c r="C178" s="326" t="n">
        <v>8</v>
      </c>
      <c r="D178" s="322" t="n">
        <f aca="false">Rezultati!C178*Rezultati!BB178</f>
        <v>144</v>
      </c>
      <c r="E178" s="191" t="n">
        <v>168</v>
      </c>
      <c r="F178" s="192" t="n">
        <v>200</v>
      </c>
      <c r="G178" s="192" t="n">
        <v>159</v>
      </c>
      <c r="H178" s="199"/>
      <c r="I178" s="198"/>
      <c r="J178" s="198"/>
      <c r="K178" s="199" t="n">
        <v>190</v>
      </c>
      <c r="L178" s="198" t="n">
        <v>183</v>
      </c>
      <c r="M178" s="198" t="n">
        <v>134</v>
      </c>
      <c r="N178" s="199" t="n">
        <v>183</v>
      </c>
      <c r="O178" s="198" t="n">
        <v>146</v>
      </c>
      <c r="P178" s="198" t="n">
        <v>196</v>
      </c>
      <c r="Q178" s="199" t="n">
        <v>194</v>
      </c>
      <c r="R178" s="198" t="n">
        <v>177</v>
      </c>
      <c r="S178" s="198" t="n">
        <v>155</v>
      </c>
      <c r="T178" s="193"/>
      <c r="U178" s="160"/>
      <c r="V178" s="160"/>
      <c r="W178" s="199" t="n">
        <v>185</v>
      </c>
      <c r="X178" s="198" t="n">
        <v>149</v>
      </c>
      <c r="Y178" s="198" t="n">
        <v>141</v>
      </c>
      <c r="Z178" s="199" t="n">
        <v>207</v>
      </c>
      <c r="AA178" s="198" t="n">
        <v>176</v>
      </c>
      <c r="AB178" s="198" t="n">
        <v>163</v>
      </c>
      <c r="AC178" s="240"/>
      <c r="AD178" s="241"/>
      <c r="AE178" s="241"/>
      <c r="AF178" s="240"/>
      <c r="AG178" s="241"/>
      <c r="AH178" s="241"/>
      <c r="AI178" s="240"/>
      <c r="AJ178" s="241"/>
      <c r="AK178" s="241"/>
      <c r="AL178" s="240"/>
      <c r="AM178" s="241"/>
      <c r="AN178" s="241"/>
      <c r="AO178" s="240"/>
      <c r="AP178" s="241"/>
      <c r="AQ178" s="241"/>
      <c r="AR178" s="240"/>
      <c r="AS178" s="241"/>
      <c r="AT178" s="241"/>
      <c r="AU178" s="240"/>
      <c r="AV178" s="241"/>
      <c r="AW178" s="241"/>
      <c r="AX178" s="240"/>
      <c r="AY178" s="241"/>
      <c r="AZ178" s="241"/>
      <c r="BA178" s="303" t="n">
        <f aca="false">SUM(Rezultati!E178:AZ178)</f>
        <v>3106</v>
      </c>
      <c r="BB178" s="304" t="n">
        <f aca="false">COUNT(Rezultati!E178:AZ178)</f>
        <v>18</v>
      </c>
      <c r="BC178" s="300"/>
      <c r="BD178" s="314" t="n">
        <f aca="false">Rezultati!BA178/Rezultati!BB178</f>
        <v>172.555555555556</v>
      </c>
      <c r="BE178" s="157"/>
      <c r="BF178" s="134" t="str">
        <f aca="false">B178</f>
        <v>Valdis Skudra</v>
      </c>
    </row>
    <row r="179" customFormat="false" ht="15.75" hidden="false" customHeight="true" outlineLevel="0" collapsed="false">
      <c r="A179" s="147" t="s">
        <v>64</v>
      </c>
      <c r="B179" s="166"/>
      <c r="C179" s="307" t="n">
        <v>0</v>
      </c>
      <c r="D179" s="299" t="n">
        <f aca="false">Rezultati!C179*Rezultati!BB179</f>
        <v>0</v>
      </c>
      <c r="E179" s="197"/>
      <c r="F179" s="198"/>
      <c r="G179" s="198"/>
      <c r="H179" s="199"/>
      <c r="I179" s="198"/>
      <c r="J179" s="198"/>
      <c r="K179" s="199"/>
      <c r="L179" s="198"/>
      <c r="M179" s="198"/>
      <c r="N179" s="199"/>
      <c r="O179" s="198"/>
      <c r="P179" s="198"/>
      <c r="Q179" s="199"/>
      <c r="R179" s="198"/>
      <c r="S179" s="198"/>
      <c r="T179" s="193"/>
      <c r="U179" s="160"/>
      <c r="V179" s="160"/>
      <c r="W179" s="199"/>
      <c r="X179" s="198"/>
      <c r="Y179" s="198"/>
      <c r="Z179" s="199"/>
      <c r="AA179" s="198"/>
      <c r="AB179" s="198"/>
      <c r="AC179" s="240"/>
      <c r="AD179" s="241"/>
      <c r="AE179" s="241"/>
      <c r="AF179" s="240"/>
      <c r="AG179" s="241"/>
      <c r="AH179" s="241"/>
      <c r="AI179" s="240"/>
      <c r="AJ179" s="241"/>
      <c r="AK179" s="241"/>
      <c r="AL179" s="240"/>
      <c r="AM179" s="241"/>
      <c r="AN179" s="241"/>
      <c r="AO179" s="240"/>
      <c r="AP179" s="241"/>
      <c r="AQ179" s="241"/>
      <c r="AR179" s="240"/>
      <c r="AS179" s="241"/>
      <c r="AT179" s="241"/>
      <c r="AU179" s="240"/>
      <c r="AV179" s="241"/>
      <c r="AW179" s="241"/>
      <c r="AX179" s="240"/>
      <c r="AY179" s="241"/>
      <c r="AZ179" s="241"/>
      <c r="BA179" s="303" t="n">
        <f aca="false">SUM(Rezultati!E179:AZ179)</f>
        <v>0</v>
      </c>
      <c r="BB179" s="304" t="n">
        <f aca="false">COUNT(Rezultati!E179:AZ179)</f>
        <v>0</v>
      </c>
      <c r="BC179" s="300"/>
      <c r="BD179" s="314" t="e">
        <f aca="false">Rezultati!BA179/Rezultati!BB179</f>
        <v>#DIV/0!</v>
      </c>
      <c r="BE179" s="157"/>
      <c r="BF179" s="134" t="n">
        <f aca="false">B179</f>
        <v>0</v>
      </c>
    </row>
    <row r="180" customFormat="false" ht="15.75" hidden="false" customHeight="true" outlineLevel="0" collapsed="false">
      <c r="A180" s="147" t="s">
        <v>64</v>
      </c>
      <c r="B180" s="166"/>
      <c r="C180" s="307" t="n">
        <v>0</v>
      </c>
      <c r="D180" s="299" t="n">
        <v>0</v>
      </c>
      <c r="E180" s="197"/>
      <c r="F180" s="198"/>
      <c r="G180" s="198"/>
      <c r="H180" s="199"/>
      <c r="I180" s="198"/>
      <c r="J180" s="198"/>
      <c r="K180" s="199"/>
      <c r="L180" s="198"/>
      <c r="M180" s="198"/>
      <c r="N180" s="199"/>
      <c r="O180" s="198"/>
      <c r="P180" s="198"/>
      <c r="Q180" s="199"/>
      <c r="R180" s="198"/>
      <c r="S180" s="198"/>
      <c r="T180" s="193"/>
      <c r="U180" s="160"/>
      <c r="V180" s="160"/>
      <c r="W180" s="199"/>
      <c r="X180" s="198"/>
      <c r="Y180" s="198"/>
      <c r="Z180" s="199"/>
      <c r="AA180" s="198"/>
      <c r="AB180" s="198"/>
      <c r="AC180" s="240"/>
      <c r="AD180" s="241"/>
      <c r="AE180" s="241"/>
      <c r="AF180" s="240"/>
      <c r="AG180" s="241"/>
      <c r="AH180" s="241"/>
      <c r="AI180" s="240"/>
      <c r="AJ180" s="241"/>
      <c r="AK180" s="241"/>
      <c r="AL180" s="240"/>
      <c r="AM180" s="241"/>
      <c r="AN180" s="241"/>
      <c r="AO180" s="240"/>
      <c r="AP180" s="241"/>
      <c r="AQ180" s="241"/>
      <c r="AR180" s="240"/>
      <c r="AS180" s="241"/>
      <c r="AT180" s="241"/>
      <c r="AU180" s="240"/>
      <c r="AV180" s="241"/>
      <c r="AW180" s="241"/>
      <c r="AX180" s="240"/>
      <c r="AY180" s="241"/>
      <c r="AZ180" s="241"/>
      <c r="BA180" s="303" t="n">
        <f aca="false">SUM(Rezultati!E180:AZ180)</f>
        <v>0</v>
      </c>
      <c r="BB180" s="304" t="n">
        <f aca="false">COUNT(Rezultati!E180:AZ180)</f>
        <v>0</v>
      </c>
      <c r="BC180" s="300"/>
      <c r="BD180" s="314" t="e">
        <f aca="false">Rezultati!BA180/Rezultati!BB180</f>
        <v>#DIV/0!</v>
      </c>
      <c r="BE180" s="157"/>
      <c r="BF180" s="134" t="n">
        <f aca="false">B180</f>
        <v>0</v>
      </c>
    </row>
    <row r="181" customFormat="false" ht="15.75" hidden="false" customHeight="true" outlineLevel="0" collapsed="false">
      <c r="A181" s="213" t="s">
        <v>64</v>
      </c>
      <c r="B181" s="214"/>
      <c r="C181" s="308" t="n">
        <v>0</v>
      </c>
      <c r="D181" s="316" t="n">
        <f aca="false">Rezultati!C181*Rezultati!BB181</f>
        <v>0</v>
      </c>
      <c r="E181" s="204"/>
      <c r="F181" s="180"/>
      <c r="G181" s="180"/>
      <c r="H181" s="205"/>
      <c r="I181" s="206"/>
      <c r="J181" s="206"/>
      <c r="K181" s="205"/>
      <c r="L181" s="206"/>
      <c r="M181" s="206"/>
      <c r="N181" s="205"/>
      <c r="O181" s="206"/>
      <c r="P181" s="206"/>
      <c r="Q181" s="205"/>
      <c r="R181" s="206"/>
      <c r="S181" s="206"/>
      <c r="T181" s="215"/>
      <c r="U181" s="216"/>
      <c r="V181" s="216"/>
      <c r="W181" s="205"/>
      <c r="X181" s="206"/>
      <c r="Y181" s="206"/>
      <c r="Z181" s="205"/>
      <c r="AA181" s="206"/>
      <c r="AB181" s="206"/>
      <c r="AC181" s="242"/>
      <c r="AD181" s="243"/>
      <c r="AE181" s="243"/>
      <c r="AF181" s="242"/>
      <c r="AG181" s="243"/>
      <c r="AH181" s="243"/>
      <c r="AI181" s="242"/>
      <c r="AJ181" s="243"/>
      <c r="AK181" s="243"/>
      <c r="AL181" s="242"/>
      <c r="AM181" s="243"/>
      <c r="AN181" s="243"/>
      <c r="AO181" s="242"/>
      <c r="AP181" s="243"/>
      <c r="AQ181" s="243"/>
      <c r="AR181" s="242"/>
      <c r="AS181" s="243"/>
      <c r="AT181" s="243"/>
      <c r="AU181" s="242"/>
      <c r="AV181" s="243"/>
      <c r="AW181" s="243"/>
      <c r="AX181" s="242"/>
      <c r="AY181" s="243"/>
      <c r="AZ181" s="243"/>
      <c r="BA181" s="311" t="n">
        <f aca="false">SUM(Rezultati!E181:AZ181)</f>
        <v>0</v>
      </c>
      <c r="BB181" s="312" t="n">
        <f aca="false">COUNT(Rezultati!E181:AZ181)</f>
        <v>0</v>
      </c>
      <c r="BC181" s="300"/>
      <c r="BD181" s="314" t="e">
        <f aca="false">Rezultati!BA181/Rezultati!BB181</f>
        <v>#DIV/0!</v>
      </c>
      <c r="BE181" s="157"/>
      <c r="BF181" s="134" t="n">
        <f aca="false">B181</f>
        <v>0</v>
      </c>
    </row>
    <row r="182" customFormat="false" ht="15.75" hidden="false" customHeight="true" outlineLevel="0" collapsed="false">
      <c r="A182" s="219" t="str">
        <f aca="false">Punkti!A76</f>
        <v>Bowling Sharks</v>
      </c>
      <c r="B182" s="148" t="s">
        <v>189</v>
      </c>
      <c r="C182" s="298" t="n">
        <v>0</v>
      </c>
      <c r="D182" s="313" t="n">
        <f aca="false">Rezultati!C182*Rezultati!BB182</f>
        <v>0</v>
      </c>
      <c r="E182" s="184" t="n">
        <v>147</v>
      </c>
      <c r="F182" s="185" t="n">
        <v>168</v>
      </c>
      <c r="G182" s="185" t="n">
        <v>157</v>
      </c>
      <c r="H182" s="194" t="n">
        <v>102</v>
      </c>
      <c r="I182" s="192" t="n">
        <v>148</v>
      </c>
      <c r="J182" s="192" t="n">
        <v>139</v>
      </c>
      <c r="K182" s="194" t="n">
        <v>144</v>
      </c>
      <c r="L182" s="192" t="n">
        <v>156</v>
      </c>
      <c r="M182" s="192" t="n">
        <v>157</v>
      </c>
      <c r="N182" s="187" t="n">
        <v>143</v>
      </c>
      <c r="O182" s="185" t="n">
        <v>171</v>
      </c>
      <c r="P182" s="185" t="n">
        <v>161</v>
      </c>
      <c r="Q182" s="194"/>
      <c r="R182" s="192"/>
      <c r="S182" s="192"/>
      <c r="T182" s="187" t="n">
        <v>145</v>
      </c>
      <c r="U182" s="185" t="n">
        <v>202</v>
      </c>
      <c r="V182" s="185" t="n">
        <v>154</v>
      </c>
      <c r="W182" s="193"/>
      <c r="X182" s="160"/>
      <c r="Y182" s="160"/>
      <c r="Z182" s="187" t="n">
        <v>142</v>
      </c>
      <c r="AA182" s="185" t="n">
        <v>130</v>
      </c>
      <c r="AB182" s="185" t="n">
        <v>154</v>
      </c>
      <c r="AC182" s="236"/>
      <c r="AD182" s="237"/>
      <c r="AE182" s="237"/>
      <c r="AF182" s="236"/>
      <c r="AG182" s="237"/>
      <c r="AH182" s="237"/>
      <c r="AI182" s="236"/>
      <c r="AJ182" s="237"/>
      <c r="AK182" s="237"/>
      <c r="AL182" s="236"/>
      <c r="AM182" s="237"/>
      <c r="AN182" s="237"/>
      <c r="AO182" s="236"/>
      <c r="AP182" s="237"/>
      <c r="AQ182" s="237"/>
      <c r="AR182" s="236"/>
      <c r="AS182" s="237"/>
      <c r="AT182" s="237"/>
      <c r="AU182" s="236"/>
      <c r="AV182" s="237"/>
      <c r="AW182" s="237"/>
      <c r="AX182" s="236"/>
      <c r="AY182" s="237"/>
      <c r="AZ182" s="237"/>
      <c r="BA182" s="155" t="n">
        <f aca="false">SUM(Rezultati!E182:AZ182)</f>
        <v>2720</v>
      </c>
      <c r="BB182" s="156" t="n">
        <f aca="false">COUNT(Rezultati!E182:AZ182)</f>
        <v>18</v>
      </c>
      <c r="BC182" s="300" t="n">
        <f aca="false">SUM((Rezultati!BA182+Rezultati!BA183+Rezultati!BA184+Rezultati!BA185+Rezultati!BA186+Rezultati!BA187+Rezultati!BA188)/(Rezultati!BB182+Rezultati!BB183+Rezultati!BB184+Rezultati!BB185+Rezultati!BB186+Rezultati!BB187+Rezultati!BB188))</f>
        <v>153.746031746032</v>
      </c>
      <c r="BD182" s="314" t="n">
        <f aca="false">Rezultati!BA182/Rezultati!BB182</f>
        <v>151.111111111111</v>
      </c>
      <c r="BE182" s="157" t="str">
        <f aca="false">W133</f>
        <v>Bowling Sharks</v>
      </c>
      <c r="BF182" s="134" t="str">
        <f aca="false">B182</f>
        <v>Mihails Judins</v>
      </c>
    </row>
    <row r="183" customFormat="false" ht="15.75" hidden="false" customHeight="true" outlineLevel="0" collapsed="false">
      <c r="A183" s="219" t="s">
        <v>65</v>
      </c>
      <c r="B183" s="159" t="s">
        <v>190</v>
      </c>
      <c r="C183" s="302" t="n">
        <v>0</v>
      </c>
      <c r="D183" s="299" t="n">
        <f aca="false">Rezultati!C183*Rezultati!BB183</f>
        <v>0</v>
      </c>
      <c r="E183" s="191" t="n">
        <v>145</v>
      </c>
      <c r="F183" s="192" t="n">
        <v>137</v>
      </c>
      <c r="G183" s="192" t="n">
        <v>166</v>
      </c>
      <c r="H183" s="194"/>
      <c r="I183" s="192"/>
      <c r="J183" s="192"/>
      <c r="K183" s="194"/>
      <c r="L183" s="192"/>
      <c r="M183" s="192"/>
      <c r="N183" s="194"/>
      <c r="O183" s="192"/>
      <c r="P183" s="192"/>
      <c r="Q183" s="194" t="n">
        <v>95</v>
      </c>
      <c r="R183" s="192" t="n">
        <v>139</v>
      </c>
      <c r="S183" s="192" t="n">
        <v>145</v>
      </c>
      <c r="T183" s="194" t="n">
        <v>136</v>
      </c>
      <c r="U183" s="192" t="n">
        <v>157</v>
      </c>
      <c r="V183" s="192" t="n">
        <v>150</v>
      </c>
      <c r="W183" s="193"/>
      <c r="X183" s="160"/>
      <c r="Y183" s="160"/>
      <c r="Z183" s="194" t="n">
        <v>136</v>
      </c>
      <c r="AA183" s="192" t="n">
        <v>124</v>
      </c>
      <c r="AB183" s="192" t="n">
        <v>157</v>
      </c>
      <c r="AC183" s="238"/>
      <c r="AD183" s="239"/>
      <c r="AE183" s="239"/>
      <c r="AF183" s="238"/>
      <c r="AG183" s="239"/>
      <c r="AH183" s="239"/>
      <c r="AI183" s="238"/>
      <c r="AJ183" s="239"/>
      <c r="AK183" s="239"/>
      <c r="AL183" s="238"/>
      <c r="AM183" s="239"/>
      <c r="AN183" s="239"/>
      <c r="AO183" s="238"/>
      <c r="AP183" s="239"/>
      <c r="AQ183" s="239"/>
      <c r="AR183" s="238"/>
      <c r="AS183" s="239"/>
      <c r="AT183" s="239"/>
      <c r="AU183" s="238"/>
      <c r="AV183" s="239"/>
      <c r="AW183" s="239"/>
      <c r="AX183" s="238"/>
      <c r="AY183" s="239"/>
      <c r="AZ183" s="239"/>
      <c r="BA183" s="303" t="n">
        <f aca="false">SUM(Rezultati!E183:AZ183)</f>
        <v>1687</v>
      </c>
      <c r="BB183" s="304" t="n">
        <f aca="false">COUNT(Rezultati!E183:AZ183)</f>
        <v>12</v>
      </c>
      <c r="BC183" s="300"/>
      <c r="BD183" s="314" t="n">
        <f aca="false">Rezultati!BA183/Rezultati!BB183</f>
        <v>140.583333333333</v>
      </c>
      <c r="BE183" s="157"/>
      <c r="BF183" s="134" t="str">
        <f aca="false">B183</f>
        <v>Jurijs Nahodkins</v>
      </c>
    </row>
    <row r="184" customFormat="false" ht="15.75" hidden="false" customHeight="true" outlineLevel="0" collapsed="false">
      <c r="A184" s="167" t="s">
        <v>65</v>
      </c>
      <c r="B184" s="190" t="s">
        <v>123</v>
      </c>
      <c r="C184" s="305" t="n">
        <v>8</v>
      </c>
      <c r="D184" s="306" t="n">
        <f aca="false">Rezultati!C184*Rezultati!BB184</f>
        <v>72</v>
      </c>
      <c r="E184" s="191"/>
      <c r="F184" s="192"/>
      <c r="G184" s="192"/>
      <c r="H184" s="194" t="n">
        <v>200</v>
      </c>
      <c r="I184" s="192" t="n">
        <v>184</v>
      </c>
      <c r="J184" s="192" t="n">
        <v>189</v>
      </c>
      <c r="K184" s="194" t="n">
        <v>137</v>
      </c>
      <c r="L184" s="192" t="n">
        <v>197</v>
      </c>
      <c r="M184" s="192" t="n">
        <v>175</v>
      </c>
      <c r="N184" s="199" t="n">
        <v>151</v>
      </c>
      <c r="O184" s="198" t="n">
        <v>175</v>
      </c>
      <c r="P184" s="198" t="n">
        <v>178</v>
      </c>
      <c r="Q184" s="194"/>
      <c r="R184" s="192"/>
      <c r="S184" s="192"/>
      <c r="T184" s="199"/>
      <c r="U184" s="198"/>
      <c r="V184" s="198"/>
      <c r="W184" s="193"/>
      <c r="X184" s="160"/>
      <c r="Y184" s="160"/>
      <c r="Z184" s="199"/>
      <c r="AA184" s="198"/>
      <c r="AB184" s="198"/>
      <c r="AC184" s="240"/>
      <c r="AD184" s="241"/>
      <c r="AE184" s="241"/>
      <c r="AF184" s="240"/>
      <c r="AG184" s="241"/>
      <c r="AH184" s="241"/>
      <c r="AI184" s="240"/>
      <c r="AJ184" s="241"/>
      <c r="AK184" s="241"/>
      <c r="AL184" s="240"/>
      <c r="AM184" s="241"/>
      <c r="AN184" s="241"/>
      <c r="AO184" s="240"/>
      <c r="AP184" s="241"/>
      <c r="AQ184" s="241"/>
      <c r="AR184" s="240"/>
      <c r="AS184" s="241"/>
      <c r="AT184" s="241"/>
      <c r="AU184" s="240"/>
      <c r="AV184" s="241"/>
      <c r="AW184" s="241"/>
      <c r="AX184" s="240"/>
      <c r="AY184" s="241"/>
      <c r="AZ184" s="241"/>
      <c r="BA184" s="303" t="n">
        <f aca="false">SUM(Rezultati!E184:AZ184)</f>
        <v>1586</v>
      </c>
      <c r="BB184" s="304" t="n">
        <f aca="false">COUNT(Rezultati!E184:AZ184)</f>
        <v>9</v>
      </c>
      <c r="BC184" s="300"/>
      <c r="BD184" s="314" t="n">
        <f aca="false">Rezultati!BA184/Rezultati!BB184</f>
        <v>176.222222222222</v>
      </c>
      <c r="BE184" s="157"/>
      <c r="BF184" s="134" t="str">
        <f aca="false">B184</f>
        <v>Svetlana Jemeļjanova</v>
      </c>
    </row>
    <row r="185" customFormat="false" ht="15.75" hidden="false" customHeight="true" outlineLevel="0" collapsed="false">
      <c r="A185" s="219" t="s">
        <v>65</v>
      </c>
      <c r="B185" s="166" t="s">
        <v>191</v>
      </c>
      <c r="C185" s="302" t="n">
        <v>0</v>
      </c>
      <c r="D185" s="299" t="n">
        <f aca="false">Rezultati!C185*Rezultati!BB185</f>
        <v>0</v>
      </c>
      <c r="E185" s="191"/>
      <c r="F185" s="192"/>
      <c r="G185" s="192"/>
      <c r="H185" s="194"/>
      <c r="I185" s="192"/>
      <c r="J185" s="192"/>
      <c r="K185" s="194"/>
      <c r="L185" s="192"/>
      <c r="M185" s="192"/>
      <c r="N185" s="199"/>
      <c r="O185" s="198"/>
      <c r="P185" s="198"/>
      <c r="Q185" s="194"/>
      <c r="R185" s="192"/>
      <c r="S185" s="192"/>
      <c r="T185" s="199"/>
      <c r="U185" s="198"/>
      <c r="V185" s="198"/>
      <c r="W185" s="193"/>
      <c r="X185" s="160"/>
      <c r="Y185" s="160"/>
      <c r="Z185" s="199"/>
      <c r="AA185" s="198"/>
      <c r="AB185" s="198"/>
      <c r="AC185" s="240"/>
      <c r="AD185" s="241"/>
      <c r="AE185" s="241"/>
      <c r="AF185" s="240"/>
      <c r="AG185" s="241"/>
      <c r="AH185" s="241"/>
      <c r="AI185" s="240"/>
      <c r="AJ185" s="241"/>
      <c r="AK185" s="241"/>
      <c r="AL185" s="240"/>
      <c r="AM185" s="241"/>
      <c r="AN185" s="241"/>
      <c r="AO185" s="240"/>
      <c r="AP185" s="241"/>
      <c r="AQ185" s="241"/>
      <c r="AR185" s="240"/>
      <c r="AS185" s="241"/>
      <c r="AT185" s="241"/>
      <c r="AU185" s="240"/>
      <c r="AV185" s="241"/>
      <c r="AW185" s="241"/>
      <c r="AX185" s="240"/>
      <c r="AY185" s="241"/>
      <c r="AZ185" s="241"/>
      <c r="BA185" s="303" t="n">
        <f aca="false">SUM(Rezultati!E185:AZ185)</f>
        <v>0</v>
      </c>
      <c r="BB185" s="304" t="n">
        <f aca="false">COUNT(Rezultati!E185:AZ185)</f>
        <v>0</v>
      </c>
      <c r="BC185" s="300"/>
      <c r="BD185" s="314" t="e">
        <f aca="false">Rezultati!BA185/Rezultati!BB185</f>
        <v>#DIV/0!</v>
      </c>
      <c r="BE185" s="157"/>
      <c r="BF185" s="134" t="str">
        <f aca="false">B185</f>
        <v>Maksims Jemeļjanovs</v>
      </c>
    </row>
    <row r="186" customFormat="false" ht="15.75" hidden="false" customHeight="true" outlineLevel="0" collapsed="false">
      <c r="A186" s="219" t="s">
        <v>65</v>
      </c>
      <c r="B186" s="166" t="s">
        <v>192</v>
      </c>
      <c r="C186" s="302" t="n">
        <v>0</v>
      </c>
      <c r="D186" s="299" t="n">
        <f aca="false">Rezultati!C186*Rezultati!BB186</f>
        <v>0</v>
      </c>
      <c r="E186" s="197"/>
      <c r="F186" s="198"/>
      <c r="G186" s="198"/>
      <c r="H186" s="194" t="n">
        <v>141</v>
      </c>
      <c r="I186" s="192" t="n">
        <v>131</v>
      </c>
      <c r="J186" s="192" t="n">
        <v>149</v>
      </c>
      <c r="K186" s="194" t="n">
        <v>141</v>
      </c>
      <c r="L186" s="192" t="n">
        <v>118</v>
      </c>
      <c r="M186" s="192" t="n">
        <v>113</v>
      </c>
      <c r="N186" s="199" t="n">
        <v>147</v>
      </c>
      <c r="O186" s="198" t="n">
        <v>181</v>
      </c>
      <c r="P186" s="198" t="n">
        <v>154</v>
      </c>
      <c r="Q186" s="194" t="n">
        <v>174</v>
      </c>
      <c r="R186" s="192" t="n">
        <v>136</v>
      </c>
      <c r="S186" s="192" t="n">
        <v>146</v>
      </c>
      <c r="T186" s="199"/>
      <c r="U186" s="198"/>
      <c r="V186" s="198"/>
      <c r="W186" s="193"/>
      <c r="X186" s="160"/>
      <c r="Y186" s="160"/>
      <c r="Z186" s="199" t="n">
        <v>217</v>
      </c>
      <c r="AA186" s="198" t="n">
        <v>164</v>
      </c>
      <c r="AB186" s="198" t="n">
        <v>112</v>
      </c>
      <c r="AC186" s="240"/>
      <c r="AD186" s="241"/>
      <c r="AE186" s="241"/>
      <c r="AF186" s="240"/>
      <c r="AG186" s="241"/>
      <c r="AH186" s="241"/>
      <c r="AI186" s="240"/>
      <c r="AJ186" s="241"/>
      <c r="AK186" s="241"/>
      <c r="AL186" s="240"/>
      <c r="AM186" s="241"/>
      <c r="AN186" s="241"/>
      <c r="AO186" s="240"/>
      <c r="AP186" s="241"/>
      <c r="AQ186" s="241"/>
      <c r="AR186" s="240"/>
      <c r="AS186" s="241"/>
      <c r="AT186" s="241"/>
      <c r="AU186" s="240"/>
      <c r="AV186" s="241"/>
      <c r="AW186" s="241"/>
      <c r="AX186" s="240"/>
      <c r="AY186" s="241"/>
      <c r="AZ186" s="241"/>
      <c r="BA186" s="303" t="n">
        <f aca="false">SUM(Rezultati!E186:AZ186)</f>
        <v>2224</v>
      </c>
      <c r="BB186" s="304" t="n">
        <f aca="false">COUNT(Rezultati!E186:AZ186)</f>
        <v>15</v>
      </c>
      <c r="BC186" s="300"/>
      <c r="BD186" s="314" t="n">
        <f aca="false">Rezultati!BA186/Rezultati!BB186</f>
        <v>148.266666666667</v>
      </c>
      <c r="BE186" s="157"/>
      <c r="BF186" s="134" t="str">
        <f aca="false">B186</f>
        <v>Arkādijs Timčenko</v>
      </c>
    </row>
    <row r="187" customFormat="false" ht="15.75" hidden="false" customHeight="true" outlineLevel="0" collapsed="false">
      <c r="A187" s="219" t="s">
        <v>65</v>
      </c>
      <c r="B187" s="166" t="s">
        <v>193</v>
      </c>
      <c r="C187" s="302" t="n">
        <v>0</v>
      </c>
      <c r="D187" s="299" t="n">
        <f aca="false">Rezultati!C187*Rezultati!BB187</f>
        <v>0</v>
      </c>
      <c r="E187" s="197" t="n">
        <v>164</v>
      </c>
      <c r="F187" s="198" t="n">
        <v>190</v>
      </c>
      <c r="G187" s="198" t="n">
        <v>194</v>
      </c>
      <c r="H187" s="194"/>
      <c r="I187" s="192"/>
      <c r="J187" s="192"/>
      <c r="K187" s="194"/>
      <c r="L187" s="192"/>
      <c r="M187" s="192"/>
      <c r="N187" s="199"/>
      <c r="O187" s="198"/>
      <c r="P187" s="198"/>
      <c r="Q187" s="194" t="n">
        <v>161</v>
      </c>
      <c r="R187" s="192" t="n">
        <v>122</v>
      </c>
      <c r="S187" s="192" t="n">
        <v>177</v>
      </c>
      <c r="T187" s="199" t="n">
        <v>153</v>
      </c>
      <c r="U187" s="198" t="n">
        <v>137</v>
      </c>
      <c r="V187" s="198" t="n">
        <v>171</v>
      </c>
      <c r="W187" s="193"/>
      <c r="X187" s="160"/>
      <c r="Y187" s="160"/>
      <c r="Z187" s="199"/>
      <c r="AA187" s="198"/>
      <c r="AB187" s="198"/>
      <c r="AC187" s="240"/>
      <c r="AD187" s="241"/>
      <c r="AE187" s="241"/>
      <c r="AF187" s="240"/>
      <c r="AG187" s="241"/>
      <c r="AH187" s="241"/>
      <c r="AI187" s="240"/>
      <c r="AJ187" s="241"/>
      <c r="AK187" s="241"/>
      <c r="AL187" s="240"/>
      <c r="AM187" s="241"/>
      <c r="AN187" s="241"/>
      <c r="AO187" s="240"/>
      <c r="AP187" s="241"/>
      <c r="AQ187" s="241"/>
      <c r="AR187" s="240"/>
      <c r="AS187" s="241"/>
      <c r="AT187" s="241"/>
      <c r="AU187" s="240"/>
      <c r="AV187" s="241"/>
      <c r="AW187" s="241"/>
      <c r="AX187" s="240"/>
      <c r="AY187" s="241"/>
      <c r="AZ187" s="241"/>
      <c r="BA187" s="303" t="n">
        <f aca="false">SUM(Rezultati!E187:AZ187)</f>
        <v>1469</v>
      </c>
      <c r="BB187" s="304" t="n">
        <f aca="false">COUNT(Rezultati!E187:AZ187)</f>
        <v>9</v>
      </c>
      <c r="BC187" s="300"/>
      <c r="BD187" s="314" t="n">
        <f aca="false">Rezultati!BA187/Rezultati!BB187</f>
        <v>163.222222222222</v>
      </c>
      <c r="BE187" s="157"/>
      <c r="BF187" s="134" t="str">
        <f aca="false">B187</f>
        <v>Nikolajs Tkačenko</v>
      </c>
    </row>
    <row r="188" customFormat="false" ht="15.75" hidden="false" customHeight="true" outlineLevel="0" collapsed="false">
      <c r="A188" s="246" t="s">
        <v>65</v>
      </c>
      <c r="B188" s="214"/>
      <c r="C188" s="309" t="n">
        <v>0</v>
      </c>
      <c r="D188" s="310" t="n">
        <f aca="false">Rezultati!C188*Rezultati!BB188</f>
        <v>0</v>
      </c>
      <c r="E188" s="204"/>
      <c r="F188" s="180"/>
      <c r="G188" s="180"/>
      <c r="H188" s="205"/>
      <c r="I188" s="206"/>
      <c r="J188" s="206"/>
      <c r="K188" s="205"/>
      <c r="L188" s="206"/>
      <c r="M188" s="206"/>
      <c r="N188" s="205"/>
      <c r="O188" s="206"/>
      <c r="P188" s="206"/>
      <c r="Q188" s="205"/>
      <c r="R188" s="206"/>
      <c r="S188" s="206"/>
      <c r="T188" s="205"/>
      <c r="U188" s="206"/>
      <c r="V188" s="206"/>
      <c r="W188" s="215"/>
      <c r="X188" s="216"/>
      <c r="Y188" s="216"/>
      <c r="Z188" s="205"/>
      <c r="AA188" s="206"/>
      <c r="AB188" s="206"/>
      <c r="AC188" s="242"/>
      <c r="AD188" s="243"/>
      <c r="AE188" s="243"/>
      <c r="AF188" s="242"/>
      <c r="AG188" s="243"/>
      <c r="AH188" s="243"/>
      <c r="AI188" s="242"/>
      <c r="AJ188" s="243"/>
      <c r="AK188" s="243"/>
      <c r="AL188" s="242"/>
      <c r="AM188" s="243"/>
      <c r="AN188" s="243"/>
      <c r="AO188" s="242"/>
      <c r="AP188" s="243"/>
      <c r="AQ188" s="243"/>
      <c r="AR188" s="242"/>
      <c r="AS188" s="243"/>
      <c r="AT188" s="243"/>
      <c r="AU188" s="242"/>
      <c r="AV188" s="243"/>
      <c r="AW188" s="243"/>
      <c r="AX188" s="242"/>
      <c r="AY188" s="243"/>
      <c r="AZ188" s="243"/>
      <c r="BA188" s="311" t="n">
        <f aca="false">SUM(Rezultati!E188:AZ188)</f>
        <v>0</v>
      </c>
      <c r="BB188" s="312" t="n">
        <f aca="false">COUNT(Rezultati!E188:AZ188)</f>
        <v>0</v>
      </c>
      <c r="BC188" s="300"/>
      <c r="BD188" s="314" t="e">
        <f aca="false">Rezultati!BA188/Rezultati!BB188</f>
        <v>#DIV/0!</v>
      </c>
      <c r="BE188" s="157"/>
      <c r="BF188" s="134" t="n">
        <f aca="false">B188</f>
        <v>0</v>
      </c>
    </row>
    <row r="189" customFormat="false" ht="15.75" hidden="false" customHeight="true" outlineLevel="0" collapsed="false">
      <c r="A189" s="247" t="str">
        <f aca="false">Punkti!A79</f>
        <v>Pandora</v>
      </c>
      <c r="B189" s="248"/>
      <c r="C189" s="323" t="n">
        <v>8</v>
      </c>
      <c r="D189" s="324" t="n">
        <f aca="false">Rezultati!C189*Rezultati!BB189</f>
        <v>0</v>
      </c>
      <c r="E189" s="184"/>
      <c r="F189" s="185"/>
      <c r="G189" s="185"/>
      <c r="H189" s="194"/>
      <c r="I189" s="192"/>
      <c r="J189" s="192"/>
      <c r="K189" s="194"/>
      <c r="L189" s="192"/>
      <c r="M189" s="192"/>
      <c r="N189" s="194"/>
      <c r="O189" s="192"/>
      <c r="P189" s="192"/>
      <c r="Q189" s="194"/>
      <c r="R189" s="192"/>
      <c r="S189" s="192"/>
      <c r="T189" s="187"/>
      <c r="U189" s="185"/>
      <c r="V189" s="185"/>
      <c r="W189" s="194"/>
      <c r="X189" s="192"/>
      <c r="Y189" s="192"/>
      <c r="Z189" s="193"/>
      <c r="AA189" s="160"/>
      <c r="AB189" s="160"/>
      <c r="AC189" s="236"/>
      <c r="AD189" s="237"/>
      <c r="AE189" s="237"/>
      <c r="AF189" s="236"/>
      <c r="AG189" s="237"/>
      <c r="AH189" s="237"/>
      <c r="AI189" s="236"/>
      <c r="AJ189" s="237"/>
      <c r="AK189" s="237"/>
      <c r="AL189" s="236"/>
      <c r="AM189" s="237"/>
      <c r="AN189" s="237"/>
      <c r="AO189" s="236"/>
      <c r="AP189" s="237"/>
      <c r="AQ189" s="237"/>
      <c r="AR189" s="236"/>
      <c r="AS189" s="237"/>
      <c r="AT189" s="237"/>
      <c r="AU189" s="236"/>
      <c r="AV189" s="237"/>
      <c r="AW189" s="237"/>
      <c r="AX189" s="236"/>
      <c r="AY189" s="237"/>
      <c r="AZ189" s="237"/>
      <c r="BA189" s="155" t="n">
        <f aca="false">SUM(Rezultati!E189:AZ189)</f>
        <v>0</v>
      </c>
      <c r="BB189" s="156" t="n">
        <f aca="false">COUNT(Rezultati!E189:AZ189)</f>
        <v>0</v>
      </c>
      <c r="BC189" s="300" t="n">
        <f aca="false">SUM((Rezultati!BA189+Rezultati!BA190+Rezultati!BA191+Rezultati!BA192+Rezultati!BA193+Rezultati!BA194+Rezultati!BA195)/(Rezultati!BB189+Rezultati!BB190+Rezultati!BB191+Rezultati!BB192+Rezultati!BB193+Rezultati!BB194+Rezultati!BB195))</f>
        <v>190.301587301587</v>
      </c>
      <c r="BD189" s="314" t="e">
        <f aca="false">(Rezultati!BA189/Rezultati!BB189)</f>
        <v>#DIV/0!</v>
      </c>
      <c r="BE189" s="157" t="str">
        <f aca="false">Z133</f>
        <v>Pandora</v>
      </c>
      <c r="BF189" s="134" t="n">
        <f aca="false">B189</f>
        <v>0</v>
      </c>
    </row>
    <row r="190" customFormat="false" ht="15.75" hidden="false" customHeight="true" outlineLevel="0" collapsed="false">
      <c r="A190" s="249" t="s">
        <v>66</v>
      </c>
      <c r="B190" s="159" t="s">
        <v>194</v>
      </c>
      <c r="C190" s="302" t="n">
        <v>0</v>
      </c>
      <c r="D190" s="299" t="n">
        <f aca="false">Rezultati!C190*Rezultati!BB190</f>
        <v>0</v>
      </c>
      <c r="E190" s="191" t="n">
        <v>196</v>
      </c>
      <c r="F190" s="192" t="n">
        <v>185</v>
      </c>
      <c r="G190" s="192" t="n">
        <v>170</v>
      </c>
      <c r="H190" s="194" t="n">
        <v>167</v>
      </c>
      <c r="I190" s="192" t="n">
        <v>201</v>
      </c>
      <c r="J190" s="192" t="n">
        <v>171</v>
      </c>
      <c r="K190" s="194" t="n">
        <v>179</v>
      </c>
      <c r="L190" s="192" t="n">
        <v>186</v>
      </c>
      <c r="M190" s="192" t="n">
        <v>168</v>
      </c>
      <c r="N190" s="194" t="n">
        <v>195</v>
      </c>
      <c r="O190" s="192" t="n">
        <v>171</v>
      </c>
      <c r="P190" s="192" t="n">
        <v>254</v>
      </c>
      <c r="Q190" s="194" t="n">
        <v>234</v>
      </c>
      <c r="R190" s="192" t="n">
        <v>238</v>
      </c>
      <c r="S190" s="192" t="n">
        <v>215</v>
      </c>
      <c r="T190" s="194" t="n">
        <v>188</v>
      </c>
      <c r="U190" s="192" t="n">
        <v>211</v>
      </c>
      <c r="V190" s="192" t="n">
        <v>185</v>
      </c>
      <c r="W190" s="194" t="n">
        <v>222</v>
      </c>
      <c r="X190" s="192" t="n">
        <v>209</v>
      </c>
      <c r="Y190" s="192" t="n">
        <v>200</v>
      </c>
      <c r="Z190" s="193"/>
      <c r="AA190" s="160"/>
      <c r="AB190" s="160"/>
      <c r="AC190" s="238"/>
      <c r="AD190" s="239"/>
      <c r="AE190" s="239"/>
      <c r="AF190" s="238"/>
      <c r="AG190" s="239"/>
      <c r="AH190" s="239"/>
      <c r="AI190" s="238"/>
      <c r="AJ190" s="239"/>
      <c r="AK190" s="239"/>
      <c r="AL190" s="238"/>
      <c r="AM190" s="239"/>
      <c r="AN190" s="239"/>
      <c r="AO190" s="238"/>
      <c r="AP190" s="239"/>
      <c r="AQ190" s="239"/>
      <c r="AR190" s="238"/>
      <c r="AS190" s="239"/>
      <c r="AT190" s="239"/>
      <c r="AU190" s="238"/>
      <c r="AV190" s="239"/>
      <c r="AW190" s="239"/>
      <c r="AX190" s="238"/>
      <c r="AY190" s="239"/>
      <c r="AZ190" s="239"/>
      <c r="BA190" s="303" t="n">
        <f aca="false">SUM(Rezultati!E190:AZ190)</f>
        <v>4145</v>
      </c>
      <c r="BB190" s="304" t="n">
        <f aca="false">COUNT(Rezultati!E190:AZ190)</f>
        <v>21</v>
      </c>
      <c r="BC190" s="300"/>
      <c r="BD190" s="314" t="n">
        <f aca="false">(Rezultati!BA190/Rezultati!BB190)</f>
        <v>197.380952380952</v>
      </c>
      <c r="BE190" s="157"/>
      <c r="BF190" s="134" t="str">
        <f aca="false">B190</f>
        <v>Aleksandrs Tjulins</v>
      </c>
    </row>
    <row r="191" customFormat="false" ht="15.75" hidden="false" customHeight="true" outlineLevel="0" collapsed="false">
      <c r="A191" s="247" t="s">
        <v>66</v>
      </c>
      <c r="B191" s="248"/>
      <c r="C191" s="323" t="n">
        <v>8</v>
      </c>
      <c r="D191" s="325" t="n">
        <f aca="false">Rezultati!C191*Rezultati!BB191</f>
        <v>0</v>
      </c>
      <c r="E191" s="191"/>
      <c r="F191" s="192"/>
      <c r="G191" s="192"/>
      <c r="H191" s="194"/>
      <c r="I191" s="192"/>
      <c r="J191" s="192"/>
      <c r="K191" s="194"/>
      <c r="L191" s="192"/>
      <c r="M191" s="192"/>
      <c r="N191" s="194"/>
      <c r="O191" s="192"/>
      <c r="P191" s="192"/>
      <c r="Q191" s="194"/>
      <c r="R191" s="192"/>
      <c r="S191" s="192"/>
      <c r="T191" s="194"/>
      <c r="U191" s="192"/>
      <c r="V191" s="192"/>
      <c r="W191" s="194"/>
      <c r="X191" s="192"/>
      <c r="Y191" s="192"/>
      <c r="Z191" s="193"/>
      <c r="AA191" s="160"/>
      <c r="AB191" s="160"/>
      <c r="AC191" s="240"/>
      <c r="AD191" s="241"/>
      <c r="AE191" s="241"/>
      <c r="AF191" s="240"/>
      <c r="AG191" s="241"/>
      <c r="AH191" s="241"/>
      <c r="AI191" s="240"/>
      <c r="AJ191" s="241"/>
      <c r="AK191" s="241"/>
      <c r="AL191" s="240"/>
      <c r="AM191" s="241"/>
      <c r="AN191" s="241"/>
      <c r="AO191" s="240"/>
      <c r="AP191" s="241"/>
      <c r="AQ191" s="241"/>
      <c r="AR191" s="240"/>
      <c r="AS191" s="241"/>
      <c r="AT191" s="241"/>
      <c r="AU191" s="240"/>
      <c r="AV191" s="241"/>
      <c r="AW191" s="241"/>
      <c r="AX191" s="240"/>
      <c r="AY191" s="241"/>
      <c r="AZ191" s="241"/>
      <c r="BA191" s="303" t="n">
        <f aca="false">SUM(Rezultati!E191:AZ191)</f>
        <v>0</v>
      </c>
      <c r="BB191" s="304" t="n">
        <f aca="false">COUNT(Rezultati!E191:AZ191)</f>
        <v>0</v>
      </c>
      <c r="BC191" s="300"/>
      <c r="BD191" s="314" t="e">
        <f aca="false">(Rezultati!BA191/Rezultati!BB191)</f>
        <v>#DIV/0!</v>
      </c>
      <c r="BE191" s="157"/>
      <c r="BF191" s="134" t="n">
        <f aca="false">B191</f>
        <v>0</v>
      </c>
    </row>
    <row r="192" customFormat="false" ht="15.75" hidden="false" customHeight="true" outlineLevel="0" collapsed="false">
      <c r="A192" s="249" t="s">
        <v>66</v>
      </c>
      <c r="B192" s="166" t="s">
        <v>83</v>
      </c>
      <c r="C192" s="302" t="n">
        <v>0</v>
      </c>
      <c r="D192" s="299" t="n">
        <f aca="false">Rezultati!C192*Rezultati!BB192</f>
        <v>0</v>
      </c>
      <c r="E192" s="191" t="n">
        <v>148</v>
      </c>
      <c r="F192" s="192" t="n">
        <v>185</v>
      </c>
      <c r="G192" s="192" t="n">
        <v>154</v>
      </c>
      <c r="H192" s="194"/>
      <c r="I192" s="192"/>
      <c r="J192" s="192"/>
      <c r="K192" s="194"/>
      <c r="L192" s="192"/>
      <c r="M192" s="192"/>
      <c r="N192" s="194"/>
      <c r="O192" s="192"/>
      <c r="P192" s="192"/>
      <c r="Q192" s="194"/>
      <c r="R192" s="192"/>
      <c r="S192" s="192"/>
      <c r="T192" s="194"/>
      <c r="U192" s="192"/>
      <c r="V192" s="192"/>
      <c r="W192" s="194"/>
      <c r="X192" s="192"/>
      <c r="Y192" s="192"/>
      <c r="Z192" s="193"/>
      <c r="AA192" s="160"/>
      <c r="AB192" s="160"/>
      <c r="AC192" s="240"/>
      <c r="AD192" s="241"/>
      <c r="AE192" s="241"/>
      <c r="AF192" s="240"/>
      <c r="AG192" s="241"/>
      <c r="AH192" s="241"/>
      <c r="AI192" s="240"/>
      <c r="AJ192" s="241"/>
      <c r="AK192" s="241"/>
      <c r="AL192" s="240"/>
      <c r="AM192" s="241"/>
      <c r="AN192" s="241"/>
      <c r="AO192" s="240"/>
      <c r="AP192" s="241"/>
      <c r="AQ192" s="241"/>
      <c r="AR192" s="240"/>
      <c r="AS192" s="241"/>
      <c r="AT192" s="241"/>
      <c r="AU192" s="240"/>
      <c r="AV192" s="241"/>
      <c r="AW192" s="241"/>
      <c r="AX192" s="240"/>
      <c r="AY192" s="241"/>
      <c r="AZ192" s="241"/>
      <c r="BA192" s="303" t="n">
        <f aca="false">SUM(Rezultati!E192:AZ192)</f>
        <v>487</v>
      </c>
      <c r="BB192" s="304" t="n">
        <f aca="false">COUNT(Rezultati!E192:AZ192)</f>
        <v>3</v>
      </c>
      <c r="BC192" s="300"/>
      <c r="BD192" s="314" t="n">
        <f aca="false">(Rezultati!BA192/Rezultati!BB192)</f>
        <v>162.333333333333</v>
      </c>
      <c r="BE192" s="157"/>
      <c r="BF192" s="134" t="str">
        <f aca="false">B192</f>
        <v>Sergejs Ļeonovs</v>
      </c>
    </row>
    <row r="193" customFormat="false" ht="15.75" hidden="false" customHeight="true" outlineLevel="0" collapsed="false">
      <c r="A193" s="249" t="s">
        <v>66</v>
      </c>
      <c r="B193" s="159" t="s">
        <v>195</v>
      </c>
      <c r="C193" s="302" t="n">
        <v>0</v>
      </c>
      <c r="D193" s="299" t="n">
        <f aca="false">Rezultati!C193*Rezultati!BB193</f>
        <v>0</v>
      </c>
      <c r="E193" s="197" t="n">
        <v>167</v>
      </c>
      <c r="F193" s="198" t="n">
        <v>190</v>
      </c>
      <c r="G193" s="198" t="n">
        <v>200</v>
      </c>
      <c r="H193" s="194" t="n">
        <v>175</v>
      </c>
      <c r="I193" s="192" t="n">
        <v>189</v>
      </c>
      <c r="J193" s="192" t="n">
        <v>147</v>
      </c>
      <c r="K193" s="194" t="n">
        <v>137</v>
      </c>
      <c r="L193" s="192" t="n">
        <v>167</v>
      </c>
      <c r="M193" s="192" t="n">
        <v>197</v>
      </c>
      <c r="N193" s="194" t="n">
        <v>162</v>
      </c>
      <c r="O193" s="192" t="n">
        <v>156</v>
      </c>
      <c r="P193" s="192" t="n">
        <v>174</v>
      </c>
      <c r="Q193" s="194"/>
      <c r="R193" s="192"/>
      <c r="S193" s="192"/>
      <c r="T193" s="194" t="n">
        <v>144</v>
      </c>
      <c r="U193" s="192" t="n">
        <v>171</v>
      </c>
      <c r="V193" s="192" t="n">
        <v>179</v>
      </c>
      <c r="W193" s="194" t="n">
        <v>170</v>
      </c>
      <c r="X193" s="192" t="n">
        <v>170</v>
      </c>
      <c r="Y193" s="192" t="n">
        <v>166</v>
      </c>
      <c r="Z193" s="193"/>
      <c r="AA193" s="160"/>
      <c r="AB193" s="160"/>
      <c r="AC193" s="240"/>
      <c r="AD193" s="241"/>
      <c r="AE193" s="241"/>
      <c r="AF193" s="240"/>
      <c r="AG193" s="241"/>
      <c r="AH193" s="241"/>
      <c r="AI193" s="240"/>
      <c r="AJ193" s="241"/>
      <c r="AK193" s="241"/>
      <c r="AL193" s="240"/>
      <c r="AM193" s="241"/>
      <c r="AN193" s="241"/>
      <c r="AO193" s="240"/>
      <c r="AP193" s="241"/>
      <c r="AQ193" s="241"/>
      <c r="AR193" s="240"/>
      <c r="AS193" s="241"/>
      <c r="AT193" s="241"/>
      <c r="AU193" s="240"/>
      <c r="AV193" s="241"/>
      <c r="AW193" s="241"/>
      <c r="AX193" s="240"/>
      <c r="AY193" s="241"/>
      <c r="AZ193" s="241"/>
      <c r="BA193" s="303" t="n">
        <f aca="false">SUM(Rezultati!E193:AZ193)</f>
        <v>3061</v>
      </c>
      <c r="BB193" s="304" t="n">
        <f aca="false">COUNT(Rezultati!E193:AZ193)</f>
        <v>18</v>
      </c>
      <c r="BC193" s="300"/>
      <c r="BD193" s="314" t="n">
        <f aca="false">(Rezultati!BA193/Rezultati!BB193)</f>
        <v>170.055555555556</v>
      </c>
      <c r="BE193" s="157"/>
      <c r="BF193" s="134" t="str">
        <f aca="false">B193</f>
        <v>Vladimirs Nahodkins</v>
      </c>
    </row>
    <row r="194" customFormat="false" ht="15.75" hidden="false" customHeight="true" outlineLevel="0" collapsed="false">
      <c r="A194" s="249" t="s">
        <v>66</v>
      </c>
      <c r="B194" s="159" t="s">
        <v>196</v>
      </c>
      <c r="C194" s="302" t="n">
        <v>0</v>
      </c>
      <c r="D194" s="299" t="n">
        <f aca="false">Rezultati!C194*Rezultati!BB194</f>
        <v>0</v>
      </c>
      <c r="E194" s="197"/>
      <c r="F194" s="198"/>
      <c r="G194" s="198"/>
      <c r="H194" s="194" t="n">
        <v>167</v>
      </c>
      <c r="I194" s="192" t="n">
        <v>177</v>
      </c>
      <c r="J194" s="192" t="n">
        <v>225</v>
      </c>
      <c r="K194" s="194" t="n">
        <v>192</v>
      </c>
      <c r="L194" s="192" t="n">
        <v>268</v>
      </c>
      <c r="M194" s="192" t="n">
        <v>221</v>
      </c>
      <c r="N194" s="194" t="n">
        <v>210</v>
      </c>
      <c r="O194" s="192" t="n">
        <v>216</v>
      </c>
      <c r="P194" s="192" t="n">
        <v>195</v>
      </c>
      <c r="Q194" s="194" t="n">
        <v>234</v>
      </c>
      <c r="R194" s="192" t="n">
        <v>235</v>
      </c>
      <c r="S194" s="192" t="n">
        <v>227</v>
      </c>
      <c r="T194" s="194"/>
      <c r="U194" s="192"/>
      <c r="V194" s="192"/>
      <c r="W194" s="194" t="n">
        <v>188</v>
      </c>
      <c r="X194" s="192" t="n">
        <v>202</v>
      </c>
      <c r="Y194" s="192" t="n">
        <v>219</v>
      </c>
      <c r="Z194" s="193"/>
      <c r="AA194" s="160"/>
      <c r="AB194" s="160"/>
      <c r="AC194" s="240"/>
      <c r="AD194" s="241"/>
      <c r="AE194" s="241"/>
      <c r="AF194" s="240"/>
      <c r="AG194" s="241"/>
      <c r="AH194" s="241"/>
      <c r="AI194" s="240"/>
      <c r="AJ194" s="241"/>
      <c r="AK194" s="241"/>
      <c r="AL194" s="240"/>
      <c r="AM194" s="241"/>
      <c r="AN194" s="241"/>
      <c r="AO194" s="240"/>
      <c r="AP194" s="241"/>
      <c r="AQ194" s="241"/>
      <c r="AR194" s="240"/>
      <c r="AS194" s="241"/>
      <c r="AT194" s="241"/>
      <c r="AU194" s="240"/>
      <c r="AV194" s="241"/>
      <c r="AW194" s="241"/>
      <c r="AX194" s="240"/>
      <c r="AY194" s="241"/>
      <c r="AZ194" s="241"/>
      <c r="BA194" s="303" t="n">
        <f aca="false">SUM(Rezultati!E194:AZ194)</f>
        <v>3176</v>
      </c>
      <c r="BB194" s="304" t="n">
        <f aca="false">COUNT(Rezultati!E194:AZ194)</f>
        <v>15</v>
      </c>
      <c r="BC194" s="300"/>
      <c r="BD194" s="314" t="n">
        <f aca="false">(Rezultati!BA194/Rezultati!BB194)</f>
        <v>211.733333333333</v>
      </c>
      <c r="BE194" s="157"/>
      <c r="BF194" s="134" t="str">
        <f aca="false">B194</f>
        <v>Pēteris Cimdiņš</v>
      </c>
    </row>
    <row r="195" customFormat="false" ht="15.75" hidden="false" customHeight="true" outlineLevel="0" collapsed="false">
      <c r="A195" s="250" t="s">
        <v>66</v>
      </c>
      <c r="B195" s="214" t="s">
        <v>197</v>
      </c>
      <c r="C195" s="309" t="n">
        <v>0</v>
      </c>
      <c r="D195" s="310" t="n">
        <f aca="false">Rezultati!C195*Rezultati!BB195</f>
        <v>0</v>
      </c>
      <c r="E195" s="204"/>
      <c r="F195" s="180"/>
      <c r="G195" s="180"/>
      <c r="H195" s="205"/>
      <c r="I195" s="206"/>
      <c r="J195" s="206"/>
      <c r="K195" s="205"/>
      <c r="L195" s="206"/>
      <c r="M195" s="206"/>
      <c r="N195" s="205"/>
      <c r="O195" s="206"/>
      <c r="P195" s="206"/>
      <c r="Q195" s="205" t="n">
        <v>211</v>
      </c>
      <c r="R195" s="206" t="n">
        <v>146</v>
      </c>
      <c r="S195" s="206" t="n">
        <v>185</v>
      </c>
      <c r="T195" s="205" t="n">
        <v>167</v>
      </c>
      <c r="U195" s="206" t="n">
        <v>201</v>
      </c>
      <c r="V195" s="206" t="n">
        <v>210</v>
      </c>
      <c r="W195" s="205"/>
      <c r="X195" s="206"/>
      <c r="Y195" s="206"/>
      <c r="Z195" s="215"/>
      <c r="AA195" s="216"/>
      <c r="AB195" s="216"/>
      <c r="AC195" s="242"/>
      <c r="AD195" s="243"/>
      <c r="AE195" s="243"/>
      <c r="AF195" s="242"/>
      <c r="AG195" s="243"/>
      <c r="AH195" s="243"/>
      <c r="AI195" s="242"/>
      <c r="AJ195" s="243"/>
      <c r="AK195" s="243"/>
      <c r="AL195" s="242"/>
      <c r="AM195" s="243"/>
      <c r="AN195" s="243"/>
      <c r="AO195" s="242"/>
      <c r="AP195" s="243"/>
      <c r="AQ195" s="243"/>
      <c r="AR195" s="242"/>
      <c r="AS195" s="243"/>
      <c r="AT195" s="243"/>
      <c r="AU195" s="242"/>
      <c r="AV195" s="243"/>
      <c r="AW195" s="243"/>
      <c r="AX195" s="242"/>
      <c r="AY195" s="243"/>
      <c r="AZ195" s="243"/>
      <c r="BA195" s="311" t="n">
        <f aca="false">SUM(Rezultati!E195:AZ195)</f>
        <v>1120</v>
      </c>
      <c r="BB195" s="312" t="n">
        <f aca="false">COUNT(Rezultati!E195:AZ195)</f>
        <v>6</v>
      </c>
      <c r="BC195" s="300"/>
      <c r="BD195" s="314" t="n">
        <f aca="false">(Rezultati!BA195/Rezultati!BB195)</f>
        <v>186.666666666667</v>
      </c>
      <c r="BE195" s="157"/>
      <c r="BF195" s="134" t="str">
        <f aca="false">B195</f>
        <v>Toms Burkovskis</v>
      </c>
    </row>
    <row r="196" customFormat="false" ht="15.75" hidden="false" customHeight="true" outlineLevel="0" collapsed="false">
      <c r="A196" s="167" t="str">
        <f aca="false">Punkti!A82</f>
        <v>Amberfish</v>
      </c>
      <c r="B196" s="229" t="s">
        <v>123</v>
      </c>
      <c r="C196" s="317" t="n">
        <v>8</v>
      </c>
      <c r="D196" s="306" t="n">
        <f aca="false">Rezultati!C196*Rezultati!BB196</f>
        <v>0</v>
      </c>
      <c r="E196" s="251"/>
      <c r="F196" s="252"/>
      <c r="G196" s="252"/>
      <c r="H196" s="251"/>
      <c r="I196" s="252"/>
      <c r="J196" s="252"/>
      <c r="K196" s="251"/>
      <c r="L196" s="252"/>
      <c r="M196" s="252"/>
      <c r="N196" s="251"/>
      <c r="O196" s="252"/>
      <c r="P196" s="252"/>
      <c r="Q196" s="251"/>
      <c r="R196" s="252"/>
      <c r="S196" s="252"/>
      <c r="T196" s="251"/>
      <c r="U196" s="252"/>
      <c r="V196" s="252"/>
      <c r="W196" s="251"/>
      <c r="X196" s="252"/>
      <c r="Y196" s="252"/>
      <c r="Z196" s="251"/>
      <c r="AA196" s="252"/>
      <c r="AB196" s="252"/>
      <c r="AC196" s="253"/>
      <c r="AD196" s="254"/>
      <c r="AE196" s="254"/>
      <c r="AF196" s="255"/>
      <c r="AG196" s="256"/>
      <c r="AH196" s="256"/>
      <c r="AI196" s="255"/>
      <c r="AJ196" s="256"/>
      <c r="AK196" s="256"/>
      <c r="AL196" s="255"/>
      <c r="AM196" s="256"/>
      <c r="AN196" s="256"/>
      <c r="AO196" s="255"/>
      <c r="AP196" s="256"/>
      <c r="AQ196" s="256"/>
      <c r="AR196" s="255"/>
      <c r="AS196" s="256"/>
      <c r="AT196" s="256"/>
      <c r="AU196" s="255"/>
      <c r="AV196" s="256"/>
      <c r="AW196" s="256"/>
      <c r="AX196" s="255"/>
      <c r="AY196" s="256"/>
      <c r="AZ196" s="256"/>
      <c r="BA196" s="155" t="n">
        <f aca="false">SUM(Rezultati!E196:AZ196)</f>
        <v>0</v>
      </c>
      <c r="BB196" s="156" t="n">
        <f aca="false">COUNT(Rezultati!E196:AZ196)</f>
        <v>0</v>
      </c>
      <c r="BC196" s="300" t="n">
        <f aca="false">SUM((Rezultati!BA196+Rezultati!BA197+Rezultati!BA198+Rezultati!BA199+Rezultati!BA200+Rezultati!BA201+Rezultati!BA202)/(Rezultati!BB196+Rezultati!BB197+Rezultati!BB198+Rezultati!BB199+Rezultati!BB200+Rezultati!BB201+Rezultati!BB202))</f>
        <v>171.222222222222</v>
      </c>
      <c r="BD196" s="314" t="e">
        <f aca="false">Rezultati!BA196/Rezultati!BB196</f>
        <v>#DIV/0!</v>
      </c>
      <c r="BE196" s="157" t="str">
        <f aca="false">AC133</f>
        <v>Amberfish</v>
      </c>
      <c r="BF196" s="134" t="str">
        <f aca="false">B196</f>
        <v>Svetlana Jemeļjanova</v>
      </c>
    </row>
    <row r="197" customFormat="false" ht="15.75" hidden="false" customHeight="true" outlineLevel="0" collapsed="false">
      <c r="A197" s="147" t="s">
        <v>67</v>
      </c>
      <c r="B197" s="166" t="s">
        <v>195</v>
      </c>
      <c r="C197" s="302" t="n">
        <v>0</v>
      </c>
      <c r="D197" s="299" t="n">
        <f aca="false">Rezultati!C197*Rezultati!BB197</f>
        <v>0</v>
      </c>
      <c r="E197" s="257"/>
      <c r="F197" s="258"/>
      <c r="G197" s="258"/>
      <c r="H197" s="257"/>
      <c r="I197" s="258"/>
      <c r="J197" s="258"/>
      <c r="K197" s="257"/>
      <c r="L197" s="258"/>
      <c r="M197" s="258"/>
      <c r="N197" s="257"/>
      <c r="O197" s="258"/>
      <c r="P197" s="258"/>
      <c r="Q197" s="257"/>
      <c r="R197" s="258"/>
      <c r="S197" s="258"/>
      <c r="T197" s="257"/>
      <c r="U197" s="258"/>
      <c r="V197" s="258"/>
      <c r="W197" s="257"/>
      <c r="X197" s="258"/>
      <c r="Y197" s="258"/>
      <c r="Z197" s="257"/>
      <c r="AA197" s="258"/>
      <c r="AB197" s="258"/>
      <c r="AC197" s="253"/>
      <c r="AD197" s="254"/>
      <c r="AE197" s="254"/>
      <c r="AF197" s="259"/>
      <c r="AG197" s="260"/>
      <c r="AH197" s="260"/>
      <c r="AI197" s="259"/>
      <c r="AJ197" s="260"/>
      <c r="AK197" s="260"/>
      <c r="AL197" s="259" t="n">
        <v>156</v>
      </c>
      <c r="AM197" s="260" t="n">
        <v>157</v>
      </c>
      <c r="AN197" s="260" t="n">
        <v>164</v>
      </c>
      <c r="AO197" s="259" t="n">
        <v>177</v>
      </c>
      <c r="AP197" s="260" t="n">
        <v>190</v>
      </c>
      <c r="AQ197" s="260" t="n">
        <v>170</v>
      </c>
      <c r="AR197" s="259" t="n">
        <v>161</v>
      </c>
      <c r="AS197" s="260" t="n">
        <v>168</v>
      </c>
      <c r="AT197" s="260" t="n">
        <v>159</v>
      </c>
      <c r="AU197" s="259" t="n">
        <v>148</v>
      </c>
      <c r="AV197" s="260" t="n">
        <v>160</v>
      </c>
      <c r="AW197" s="260" t="n">
        <v>194</v>
      </c>
      <c r="AX197" s="259" t="n">
        <v>153</v>
      </c>
      <c r="AY197" s="260" t="n">
        <v>166</v>
      </c>
      <c r="AZ197" s="260" t="n">
        <v>185</v>
      </c>
      <c r="BA197" s="303" t="n">
        <f aca="false">SUM(Rezultati!E197:AZ197)</f>
        <v>2508</v>
      </c>
      <c r="BB197" s="304" t="n">
        <f aca="false">COUNT(Rezultati!E197:AZ197)</f>
        <v>15</v>
      </c>
      <c r="BC197" s="300"/>
      <c r="BD197" s="314" t="n">
        <f aca="false">Rezultati!BA197/Rezultati!BB197</f>
        <v>167.2</v>
      </c>
      <c r="BE197" s="157"/>
      <c r="BF197" s="134" t="str">
        <f aca="false">B197</f>
        <v>Vladimirs Nahodkins</v>
      </c>
    </row>
    <row r="198" customFormat="false" ht="15.75" hidden="false" customHeight="true" outlineLevel="0" collapsed="false">
      <c r="A198" s="147" t="s">
        <v>67</v>
      </c>
      <c r="B198" s="166" t="s">
        <v>198</v>
      </c>
      <c r="C198" s="302" t="n">
        <v>0</v>
      </c>
      <c r="D198" s="299" t="n">
        <f aca="false">Rezultati!C198*Rezultati!BB198</f>
        <v>0</v>
      </c>
      <c r="E198" s="257"/>
      <c r="F198" s="258"/>
      <c r="G198" s="258"/>
      <c r="H198" s="257"/>
      <c r="I198" s="258"/>
      <c r="J198" s="258"/>
      <c r="K198" s="257"/>
      <c r="L198" s="258"/>
      <c r="M198" s="258"/>
      <c r="N198" s="257"/>
      <c r="O198" s="258"/>
      <c r="P198" s="258"/>
      <c r="Q198" s="257"/>
      <c r="R198" s="258"/>
      <c r="S198" s="258"/>
      <c r="T198" s="257"/>
      <c r="U198" s="258"/>
      <c r="V198" s="258"/>
      <c r="W198" s="257"/>
      <c r="X198" s="258"/>
      <c r="Y198" s="258"/>
      <c r="Z198" s="257"/>
      <c r="AA198" s="258"/>
      <c r="AB198" s="258"/>
      <c r="AC198" s="253"/>
      <c r="AD198" s="254"/>
      <c r="AE198" s="254"/>
      <c r="AF198" s="261"/>
      <c r="AG198" s="262"/>
      <c r="AH198" s="262"/>
      <c r="AI198" s="261" t="n">
        <v>175</v>
      </c>
      <c r="AJ198" s="262" t="n">
        <v>175</v>
      </c>
      <c r="AK198" s="262" t="n">
        <v>180</v>
      </c>
      <c r="AL198" s="261" t="n">
        <v>140</v>
      </c>
      <c r="AM198" s="262" t="n">
        <v>167</v>
      </c>
      <c r="AN198" s="262" t="n">
        <v>135</v>
      </c>
      <c r="AO198" s="261"/>
      <c r="AP198" s="262"/>
      <c r="AQ198" s="262"/>
      <c r="AR198" s="261" t="n">
        <v>149</v>
      </c>
      <c r="AS198" s="262" t="n">
        <v>135</v>
      </c>
      <c r="AT198" s="262" t="n">
        <v>151</v>
      </c>
      <c r="AU198" s="261" t="n">
        <v>147</v>
      </c>
      <c r="AV198" s="262" t="n">
        <v>147</v>
      </c>
      <c r="AW198" s="262" t="n">
        <v>186</v>
      </c>
      <c r="AX198" s="261" t="n">
        <v>162</v>
      </c>
      <c r="AY198" s="262" t="n">
        <v>186</v>
      </c>
      <c r="AZ198" s="262" t="n">
        <v>163</v>
      </c>
      <c r="BA198" s="303" t="n">
        <f aca="false">SUM(Rezultati!E198:AZ198)</f>
        <v>2398</v>
      </c>
      <c r="BB198" s="304" t="n">
        <f aca="false">COUNT(Rezultati!E198:AZ198)</f>
        <v>15</v>
      </c>
      <c r="BC198" s="300"/>
      <c r="BD198" s="314" t="n">
        <f aca="false">Rezultati!BA198/Rezultati!BB198</f>
        <v>159.866666666667</v>
      </c>
      <c r="BE198" s="157"/>
      <c r="BF198" s="134" t="str">
        <f aca="false">B198</f>
        <v>Aleksejs Vladimirovs</v>
      </c>
    </row>
    <row r="199" customFormat="false" ht="15.75" hidden="false" customHeight="true" outlineLevel="0" collapsed="false">
      <c r="A199" s="263" t="s">
        <v>67</v>
      </c>
      <c r="B199" s="264"/>
      <c r="C199" s="321" t="n">
        <v>8</v>
      </c>
      <c r="D199" s="322" t="n">
        <f aca="false">Rezultati!C199*Rezultati!BB199</f>
        <v>0</v>
      </c>
      <c r="E199" s="257"/>
      <c r="F199" s="258"/>
      <c r="G199" s="258"/>
      <c r="H199" s="257"/>
      <c r="I199" s="258"/>
      <c r="J199" s="258"/>
      <c r="K199" s="257"/>
      <c r="L199" s="258"/>
      <c r="M199" s="258"/>
      <c r="N199" s="257"/>
      <c r="O199" s="258"/>
      <c r="P199" s="258"/>
      <c r="Q199" s="257"/>
      <c r="R199" s="258"/>
      <c r="S199" s="258"/>
      <c r="T199" s="257"/>
      <c r="U199" s="258"/>
      <c r="V199" s="258"/>
      <c r="W199" s="257"/>
      <c r="X199" s="258"/>
      <c r="Y199" s="258"/>
      <c r="Z199" s="257"/>
      <c r="AA199" s="258"/>
      <c r="AB199" s="258"/>
      <c r="AC199" s="253"/>
      <c r="AD199" s="254"/>
      <c r="AE199" s="254"/>
      <c r="AF199" s="261"/>
      <c r="AG199" s="262"/>
      <c r="AH199" s="262"/>
      <c r="AI199" s="261"/>
      <c r="AJ199" s="262"/>
      <c r="AK199" s="262"/>
      <c r="AL199" s="261"/>
      <c r="AM199" s="262"/>
      <c r="AN199" s="262"/>
      <c r="AO199" s="261"/>
      <c r="AP199" s="262"/>
      <c r="AQ199" s="262"/>
      <c r="AR199" s="261"/>
      <c r="AS199" s="262"/>
      <c r="AT199" s="262"/>
      <c r="AU199" s="261"/>
      <c r="AV199" s="262"/>
      <c r="AW199" s="262"/>
      <c r="AX199" s="261"/>
      <c r="AY199" s="262"/>
      <c r="AZ199" s="262"/>
      <c r="BA199" s="303" t="n">
        <f aca="false">SUM(Rezultati!E199:AZ199)</f>
        <v>0</v>
      </c>
      <c r="BB199" s="304" t="n">
        <f aca="false">COUNT(Rezultati!E199:AZ199)</f>
        <v>0</v>
      </c>
      <c r="BC199" s="300"/>
      <c r="BD199" s="314" t="e">
        <f aca="false">Rezultati!BA199/Rezultati!BB199</f>
        <v>#DIV/0!</v>
      </c>
      <c r="BE199" s="157"/>
      <c r="BF199" s="134" t="n">
        <f aca="false">B199</f>
        <v>0</v>
      </c>
    </row>
    <row r="200" customFormat="false" ht="15.75" hidden="false" customHeight="true" outlineLevel="0" collapsed="false">
      <c r="A200" s="147" t="s">
        <v>67</v>
      </c>
      <c r="B200" s="166" t="s">
        <v>194</v>
      </c>
      <c r="C200" s="307" t="n">
        <v>0</v>
      </c>
      <c r="D200" s="299" t="n">
        <f aca="false">Rezultati!C200*Rezultati!BB200</f>
        <v>0</v>
      </c>
      <c r="E200" s="265"/>
      <c r="F200" s="266"/>
      <c r="G200" s="266"/>
      <c r="H200" s="265"/>
      <c r="I200" s="266"/>
      <c r="J200" s="266"/>
      <c r="K200" s="265"/>
      <c r="L200" s="266"/>
      <c r="M200" s="266"/>
      <c r="N200" s="265"/>
      <c r="O200" s="266"/>
      <c r="P200" s="266"/>
      <c r="Q200" s="265"/>
      <c r="R200" s="266"/>
      <c r="S200" s="266"/>
      <c r="T200" s="265"/>
      <c r="U200" s="266"/>
      <c r="V200" s="266"/>
      <c r="W200" s="265"/>
      <c r="X200" s="266"/>
      <c r="Y200" s="266"/>
      <c r="Z200" s="265"/>
      <c r="AA200" s="266"/>
      <c r="AB200" s="266"/>
      <c r="AC200" s="253"/>
      <c r="AD200" s="254"/>
      <c r="AE200" s="254"/>
      <c r="AF200" s="261"/>
      <c r="AG200" s="262"/>
      <c r="AH200" s="262"/>
      <c r="AI200" s="261" t="n">
        <v>208</v>
      </c>
      <c r="AJ200" s="262" t="n">
        <v>160</v>
      </c>
      <c r="AK200" s="262" t="n">
        <v>143</v>
      </c>
      <c r="AL200" s="261" t="n">
        <v>141</v>
      </c>
      <c r="AM200" s="262" t="n">
        <v>182</v>
      </c>
      <c r="AN200" s="262" t="n">
        <v>164</v>
      </c>
      <c r="AO200" s="261" t="n">
        <v>148</v>
      </c>
      <c r="AP200" s="262" t="n">
        <v>196</v>
      </c>
      <c r="AQ200" s="262" t="n">
        <v>199</v>
      </c>
      <c r="AR200" s="261" t="n">
        <v>162</v>
      </c>
      <c r="AS200" s="262" t="n">
        <v>190</v>
      </c>
      <c r="AT200" s="262" t="n">
        <v>197</v>
      </c>
      <c r="AU200" s="261" t="n">
        <v>186</v>
      </c>
      <c r="AV200" s="262" t="n">
        <v>189</v>
      </c>
      <c r="AW200" s="262" t="n">
        <v>202</v>
      </c>
      <c r="AX200" s="261" t="n">
        <v>186</v>
      </c>
      <c r="AY200" s="262" t="n">
        <v>224</v>
      </c>
      <c r="AZ200" s="262" t="n">
        <v>244</v>
      </c>
      <c r="BA200" s="303" t="n">
        <f aca="false">SUM(Rezultati!E200:AZ200)</f>
        <v>3321</v>
      </c>
      <c r="BB200" s="304" t="n">
        <f aca="false">COUNT(Rezultati!E200:AZ200)</f>
        <v>18</v>
      </c>
      <c r="BC200" s="300"/>
      <c r="BD200" s="314" t="n">
        <f aca="false">Rezultati!BA200/Rezultati!BB200</f>
        <v>184.5</v>
      </c>
      <c r="BE200" s="157"/>
      <c r="BF200" s="134" t="str">
        <f aca="false">B200</f>
        <v>Aleksandrs Tjulins</v>
      </c>
    </row>
    <row r="201" customFormat="false" ht="15.75" hidden="false" customHeight="true" outlineLevel="0" collapsed="false">
      <c r="A201" s="147" t="s">
        <v>67</v>
      </c>
      <c r="B201" s="166" t="s">
        <v>162</v>
      </c>
      <c r="C201" s="307" t="n">
        <v>0</v>
      </c>
      <c r="D201" s="299" t="n">
        <f aca="false">Rezultati!C201*Rezultati!BB201</f>
        <v>0</v>
      </c>
      <c r="E201" s="265"/>
      <c r="F201" s="266"/>
      <c r="G201" s="266"/>
      <c r="H201" s="265"/>
      <c r="I201" s="266"/>
      <c r="J201" s="266"/>
      <c r="K201" s="265"/>
      <c r="L201" s="266"/>
      <c r="M201" s="266"/>
      <c r="N201" s="265"/>
      <c r="O201" s="266"/>
      <c r="P201" s="266"/>
      <c r="Q201" s="265"/>
      <c r="R201" s="266"/>
      <c r="S201" s="266"/>
      <c r="T201" s="265"/>
      <c r="U201" s="266"/>
      <c r="V201" s="266"/>
      <c r="W201" s="265"/>
      <c r="X201" s="266"/>
      <c r="Y201" s="266"/>
      <c r="Z201" s="265"/>
      <c r="AA201" s="266"/>
      <c r="AB201" s="266"/>
      <c r="AC201" s="253"/>
      <c r="AD201" s="254"/>
      <c r="AE201" s="254"/>
      <c r="AF201" s="261"/>
      <c r="AG201" s="262"/>
      <c r="AH201" s="262"/>
      <c r="AI201" s="261"/>
      <c r="AJ201" s="262"/>
      <c r="AK201" s="262"/>
      <c r="AL201" s="261"/>
      <c r="AM201" s="262"/>
      <c r="AN201" s="262"/>
      <c r="AO201" s="261" t="n">
        <v>161</v>
      </c>
      <c r="AP201" s="262" t="n">
        <v>177</v>
      </c>
      <c r="AQ201" s="262" t="n">
        <v>119</v>
      </c>
      <c r="AR201" s="261"/>
      <c r="AS201" s="262"/>
      <c r="AT201" s="262"/>
      <c r="AU201" s="261"/>
      <c r="AV201" s="262"/>
      <c r="AW201" s="262"/>
      <c r="AX201" s="261"/>
      <c r="AY201" s="262"/>
      <c r="AZ201" s="262"/>
      <c r="BA201" s="303" t="n">
        <f aca="false">SUM(Rezultati!E201:AZ201)</f>
        <v>457</v>
      </c>
      <c r="BB201" s="304" t="n">
        <f aca="false">COUNT(Rezultati!E201:AZ201)</f>
        <v>3</v>
      </c>
      <c r="BC201" s="300"/>
      <c r="BD201" s="314" t="n">
        <f aca="false">Rezultati!BA201/Rezultati!BB201</f>
        <v>152.333333333333</v>
      </c>
      <c r="BE201" s="157"/>
      <c r="BF201" s="134" t="str">
        <f aca="false">B201</f>
        <v>Kirills Kaverzņevs</v>
      </c>
    </row>
    <row r="202" customFormat="false" ht="15.75" hidden="false" customHeight="true" outlineLevel="0" collapsed="false">
      <c r="A202" s="147" t="s">
        <v>67</v>
      </c>
      <c r="B202" s="173" t="s">
        <v>197</v>
      </c>
      <c r="C202" s="309" t="n">
        <v>0</v>
      </c>
      <c r="D202" s="310" t="n">
        <f aca="false">Rezultati!C202*Rezultati!BB202</f>
        <v>0</v>
      </c>
      <c r="E202" s="181"/>
      <c r="F202" s="182"/>
      <c r="G202" s="182"/>
      <c r="H202" s="181"/>
      <c r="I202" s="182"/>
      <c r="J202" s="182"/>
      <c r="K202" s="181"/>
      <c r="L202" s="182"/>
      <c r="M202" s="182"/>
      <c r="N202" s="181"/>
      <c r="O202" s="182"/>
      <c r="P202" s="182"/>
      <c r="Q202" s="181"/>
      <c r="R202" s="182"/>
      <c r="S202" s="182"/>
      <c r="T202" s="181"/>
      <c r="U202" s="182"/>
      <c r="V202" s="182"/>
      <c r="W202" s="181"/>
      <c r="X202" s="182"/>
      <c r="Y202" s="182"/>
      <c r="Z202" s="181"/>
      <c r="AA202" s="182"/>
      <c r="AB202" s="182"/>
      <c r="AC202" s="267"/>
      <c r="AD202" s="268"/>
      <c r="AE202" s="268"/>
      <c r="AF202" s="269"/>
      <c r="AG202" s="270"/>
      <c r="AH202" s="270"/>
      <c r="AI202" s="269" t="n">
        <v>205</v>
      </c>
      <c r="AJ202" s="270" t="n">
        <v>164</v>
      </c>
      <c r="AK202" s="270" t="n">
        <v>193</v>
      </c>
      <c r="AL202" s="269"/>
      <c r="AM202" s="270"/>
      <c r="AN202" s="270"/>
      <c r="AO202" s="269"/>
      <c r="AP202" s="270"/>
      <c r="AQ202" s="270"/>
      <c r="AR202" s="269"/>
      <c r="AS202" s="270"/>
      <c r="AT202" s="270"/>
      <c r="AU202" s="269"/>
      <c r="AV202" s="270"/>
      <c r="AW202" s="270"/>
      <c r="AX202" s="269"/>
      <c r="AY202" s="270"/>
      <c r="AZ202" s="270"/>
      <c r="BA202" s="311" t="n">
        <f aca="false">SUM(Rezultati!E202:AZ202)</f>
        <v>562</v>
      </c>
      <c r="BB202" s="312" t="n">
        <f aca="false">COUNT(Rezultati!E202:AZ202)</f>
        <v>3</v>
      </c>
      <c r="BC202" s="300"/>
      <c r="BD202" s="314" t="n">
        <f aca="false">Rezultati!BA202/Rezultati!BB202</f>
        <v>187.333333333333</v>
      </c>
      <c r="BE202" s="157"/>
      <c r="BF202" s="134" t="str">
        <f aca="false">B202</f>
        <v>Toms Burkovskis</v>
      </c>
    </row>
    <row r="203" customFormat="false" ht="15.75" hidden="false" customHeight="true" outlineLevel="0" collapsed="false">
      <c r="A203" s="228" t="str">
        <f aca="false">Punkti!A85</f>
        <v>VissParBoulingu.lv</v>
      </c>
      <c r="B203" s="229"/>
      <c r="C203" s="317" t="n">
        <v>8</v>
      </c>
      <c r="D203" s="318" t="n">
        <f aca="false">Rezultati!C203*Rezultati!BB203</f>
        <v>0</v>
      </c>
      <c r="E203" s="251"/>
      <c r="F203" s="252"/>
      <c r="G203" s="252"/>
      <c r="H203" s="251"/>
      <c r="I203" s="252"/>
      <c r="J203" s="252"/>
      <c r="K203" s="251"/>
      <c r="L203" s="252"/>
      <c r="M203" s="252"/>
      <c r="N203" s="251"/>
      <c r="O203" s="252"/>
      <c r="P203" s="252"/>
      <c r="Q203" s="251"/>
      <c r="R203" s="252"/>
      <c r="S203" s="252"/>
      <c r="T203" s="251"/>
      <c r="U203" s="252"/>
      <c r="V203" s="252"/>
      <c r="W203" s="251"/>
      <c r="X203" s="252"/>
      <c r="Y203" s="252"/>
      <c r="Z203" s="251"/>
      <c r="AA203" s="252"/>
      <c r="AB203" s="252"/>
      <c r="AC203" s="255"/>
      <c r="AD203" s="256"/>
      <c r="AE203" s="256"/>
      <c r="AF203" s="253"/>
      <c r="AG203" s="254"/>
      <c r="AH203" s="254"/>
      <c r="AI203" s="255"/>
      <c r="AJ203" s="256"/>
      <c r="AK203" s="256"/>
      <c r="AL203" s="255"/>
      <c r="AM203" s="256"/>
      <c r="AN203" s="256"/>
      <c r="AO203" s="255"/>
      <c r="AP203" s="256"/>
      <c r="AQ203" s="256"/>
      <c r="AR203" s="255"/>
      <c r="AS203" s="256"/>
      <c r="AT203" s="256"/>
      <c r="AU203" s="255"/>
      <c r="AV203" s="256"/>
      <c r="AW203" s="256"/>
      <c r="AX203" s="255"/>
      <c r="AY203" s="256"/>
      <c r="AZ203" s="256"/>
      <c r="BA203" s="155" t="n">
        <f aca="false">SUM(Rezultati!E203:AZ203)</f>
        <v>0</v>
      </c>
      <c r="BB203" s="156" t="n">
        <f aca="false">COUNT(Rezultati!E203:AZ203)</f>
        <v>0</v>
      </c>
      <c r="BC203" s="300" t="n">
        <f aca="false">SUM((Rezultati!BA203+Rezultati!BA204+Rezultati!BA205+Rezultati!BA206+Rezultati!BA207+Rezultati!BA208+Rezultati!BA209)/(Rezultati!BB203+Rezultati!BB204+Rezultati!BB205+Rezultati!BB206+Rezultati!BB207+Rezultati!BB208+Rezultati!BB209))</f>
        <v>161.296296296296</v>
      </c>
      <c r="BD203" s="314" t="e">
        <f aca="false">Rezultati!BA203/Rezultati!BB203</f>
        <v>#DIV/0!</v>
      </c>
      <c r="BE203" s="157" t="str">
        <f aca="false">AF133</f>
        <v>VissParBoulingu.lv</v>
      </c>
      <c r="BF203" s="134" t="n">
        <f aca="false">B203</f>
        <v>0</v>
      </c>
    </row>
    <row r="204" customFormat="false" ht="15.75" hidden="false" customHeight="true" outlineLevel="0" collapsed="false">
      <c r="A204" s="147" t="s">
        <v>68</v>
      </c>
      <c r="B204" s="159" t="s">
        <v>151</v>
      </c>
      <c r="C204" s="302" t="n">
        <v>0</v>
      </c>
      <c r="D204" s="299" t="n">
        <f aca="false">Rezultati!C204*Rezultati!BB204</f>
        <v>0</v>
      </c>
      <c r="E204" s="257"/>
      <c r="F204" s="258"/>
      <c r="G204" s="258"/>
      <c r="H204" s="257"/>
      <c r="I204" s="258"/>
      <c r="J204" s="258"/>
      <c r="K204" s="257"/>
      <c r="L204" s="258"/>
      <c r="M204" s="258"/>
      <c r="N204" s="257"/>
      <c r="O204" s="258"/>
      <c r="P204" s="258"/>
      <c r="Q204" s="257"/>
      <c r="R204" s="258"/>
      <c r="S204" s="258"/>
      <c r="T204" s="257"/>
      <c r="U204" s="258"/>
      <c r="V204" s="258"/>
      <c r="W204" s="257"/>
      <c r="X204" s="258"/>
      <c r="Y204" s="258"/>
      <c r="Z204" s="257"/>
      <c r="AA204" s="258"/>
      <c r="AB204" s="258"/>
      <c r="AC204" s="259"/>
      <c r="AD204" s="260"/>
      <c r="AE204" s="260"/>
      <c r="AF204" s="253"/>
      <c r="AG204" s="254"/>
      <c r="AH204" s="254"/>
      <c r="AI204" s="259" t="n">
        <v>153</v>
      </c>
      <c r="AJ204" s="260" t="n">
        <v>145</v>
      </c>
      <c r="AK204" s="260" t="n">
        <v>175</v>
      </c>
      <c r="AL204" s="259"/>
      <c r="AM204" s="260"/>
      <c r="AN204" s="260"/>
      <c r="AO204" s="259"/>
      <c r="AP204" s="260"/>
      <c r="AQ204" s="260"/>
      <c r="AR204" s="259" t="n">
        <v>209</v>
      </c>
      <c r="AS204" s="260" t="n">
        <v>157</v>
      </c>
      <c r="AT204" s="260" t="n">
        <v>178</v>
      </c>
      <c r="AU204" s="259"/>
      <c r="AV204" s="260"/>
      <c r="AW204" s="260"/>
      <c r="AX204" s="259"/>
      <c r="AY204" s="260"/>
      <c r="AZ204" s="260"/>
      <c r="BA204" s="303" t="n">
        <f aca="false">SUM(Rezultati!E204:AZ204)</f>
        <v>1017</v>
      </c>
      <c r="BB204" s="304" t="n">
        <f aca="false">COUNT(Rezultati!E204:AZ204)</f>
        <v>6</v>
      </c>
      <c r="BC204" s="300"/>
      <c r="BD204" s="314" t="n">
        <f aca="false">Rezultati!BA204/Rezultati!BB204</f>
        <v>169.5</v>
      </c>
      <c r="BE204" s="157"/>
      <c r="BF204" s="134" t="str">
        <f aca="false">B204</f>
        <v>Dainis Mauriņš</v>
      </c>
    </row>
    <row r="205" customFormat="false" ht="15.75" hidden="false" customHeight="true" outlineLevel="0" collapsed="false">
      <c r="A205" s="263" t="s">
        <v>68</v>
      </c>
      <c r="B205" s="245"/>
      <c r="C205" s="326" t="n">
        <v>8</v>
      </c>
      <c r="D205" s="322" t="n">
        <f aca="false">Rezultati!C205*Rezultati!BB205</f>
        <v>0</v>
      </c>
      <c r="E205" s="257"/>
      <c r="F205" s="258"/>
      <c r="G205" s="258"/>
      <c r="H205" s="257"/>
      <c r="I205" s="258"/>
      <c r="J205" s="258"/>
      <c r="K205" s="257"/>
      <c r="L205" s="258"/>
      <c r="M205" s="258"/>
      <c r="N205" s="257"/>
      <c r="O205" s="258"/>
      <c r="P205" s="258"/>
      <c r="Q205" s="257"/>
      <c r="R205" s="258"/>
      <c r="S205" s="258"/>
      <c r="T205" s="257"/>
      <c r="U205" s="258"/>
      <c r="V205" s="258"/>
      <c r="W205" s="257"/>
      <c r="X205" s="258"/>
      <c r="Y205" s="258"/>
      <c r="Z205" s="257"/>
      <c r="AA205" s="258"/>
      <c r="AB205" s="258"/>
      <c r="AC205" s="261"/>
      <c r="AD205" s="262"/>
      <c r="AE205" s="262"/>
      <c r="AF205" s="253"/>
      <c r="AG205" s="254"/>
      <c r="AH205" s="254"/>
      <c r="AI205" s="261"/>
      <c r="AJ205" s="262"/>
      <c r="AK205" s="262"/>
      <c r="AL205" s="261"/>
      <c r="AM205" s="262"/>
      <c r="AN205" s="262"/>
      <c r="AO205" s="261"/>
      <c r="AP205" s="262"/>
      <c r="AQ205" s="262"/>
      <c r="AR205" s="261"/>
      <c r="AS205" s="262"/>
      <c r="AT205" s="262"/>
      <c r="AU205" s="261"/>
      <c r="AV205" s="262"/>
      <c r="AW205" s="262"/>
      <c r="AX205" s="261"/>
      <c r="AY205" s="262"/>
      <c r="AZ205" s="262"/>
      <c r="BA205" s="303" t="n">
        <f aca="false">SUM(Rezultati!E205:AZ205)</f>
        <v>0</v>
      </c>
      <c r="BB205" s="304" t="n">
        <f aca="false">COUNT(Rezultati!E205:AZ205)</f>
        <v>0</v>
      </c>
      <c r="BC205" s="300"/>
      <c r="BD205" s="314" t="e">
        <f aca="false">Rezultati!BA205/Rezultati!BB205</f>
        <v>#DIV/0!</v>
      </c>
      <c r="BE205" s="157"/>
      <c r="BF205" s="134" t="n">
        <f aca="false">B205</f>
        <v>0</v>
      </c>
    </row>
    <row r="206" customFormat="false" ht="15.75" hidden="false" customHeight="true" outlineLevel="0" collapsed="false">
      <c r="A206" s="147" t="s">
        <v>68</v>
      </c>
      <c r="B206" s="166" t="s">
        <v>199</v>
      </c>
      <c r="C206" s="307" t="n">
        <v>0</v>
      </c>
      <c r="D206" s="299" t="n">
        <f aca="false">Rezultati!C206*Rezultati!BB206</f>
        <v>0</v>
      </c>
      <c r="E206" s="257"/>
      <c r="F206" s="258"/>
      <c r="G206" s="258"/>
      <c r="H206" s="257"/>
      <c r="I206" s="258"/>
      <c r="J206" s="258"/>
      <c r="K206" s="257"/>
      <c r="L206" s="258"/>
      <c r="M206" s="258"/>
      <c r="N206" s="257"/>
      <c r="O206" s="258"/>
      <c r="P206" s="258"/>
      <c r="Q206" s="257"/>
      <c r="R206" s="258"/>
      <c r="S206" s="258"/>
      <c r="T206" s="257"/>
      <c r="U206" s="258"/>
      <c r="V206" s="258"/>
      <c r="W206" s="257"/>
      <c r="X206" s="258"/>
      <c r="Y206" s="258"/>
      <c r="Z206" s="257"/>
      <c r="AA206" s="258"/>
      <c r="AB206" s="258"/>
      <c r="AC206" s="261"/>
      <c r="AD206" s="262"/>
      <c r="AE206" s="262"/>
      <c r="AF206" s="253"/>
      <c r="AG206" s="254"/>
      <c r="AH206" s="254"/>
      <c r="AI206" s="261" t="n">
        <v>132</v>
      </c>
      <c r="AJ206" s="262" t="n">
        <v>169</v>
      </c>
      <c r="AK206" s="262" t="n">
        <v>180</v>
      </c>
      <c r="AL206" s="261" t="n">
        <v>159</v>
      </c>
      <c r="AM206" s="262" t="n">
        <v>177</v>
      </c>
      <c r="AN206" s="262" t="n">
        <v>162</v>
      </c>
      <c r="AO206" s="261" t="n">
        <v>145</v>
      </c>
      <c r="AP206" s="262" t="n">
        <v>193</v>
      </c>
      <c r="AQ206" s="262" t="n">
        <v>180</v>
      </c>
      <c r="AR206" s="261" t="n">
        <v>159</v>
      </c>
      <c r="AS206" s="262" t="n">
        <v>157</v>
      </c>
      <c r="AT206" s="262" t="n">
        <v>205</v>
      </c>
      <c r="AU206" s="261" t="n">
        <v>213</v>
      </c>
      <c r="AV206" s="262" t="n">
        <v>220</v>
      </c>
      <c r="AW206" s="262" t="n">
        <v>212</v>
      </c>
      <c r="AX206" s="261" t="n">
        <v>184</v>
      </c>
      <c r="AY206" s="262" t="n">
        <v>145</v>
      </c>
      <c r="AZ206" s="262" t="n">
        <v>178</v>
      </c>
      <c r="BA206" s="303" t="n">
        <f aca="false">SUM(Rezultati!E206:AZ206)</f>
        <v>3170</v>
      </c>
      <c r="BB206" s="304" t="n">
        <f aca="false">COUNT(Rezultati!E206:AZ206)</f>
        <v>18</v>
      </c>
      <c r="BC206" s="300"/>
      <c r="BD206" s="314" t="n">
        <f aca="false">Rezultati!BA206/Rezultati!BB206</f>
        <v>176.111111111111</v>
      </c>
      <c r="BE206" s="157"/>
      <c r="BF206" s="134" t="str">
        <f aca="false">B206</f>
        <v>Nikolajs Ļevikins</v>
      </c>
    </row>
    <row r="207" customFormat="false" ht="15.75" hidden="false" customHeight="true" outlineLevel="0" collapsed="false">
      <c r="A207" s="147" t="s">
        <v>68</v>
      </c>
      <c r="B207" s="166" t="s">
        <v>200</v>
      </c>
      <c r="C207" s="307" t="n">
        <v>0</v>
      </c>
      <c r="D207" s="299" t="n">
        <f aca="false">Rezultati!C207*Rezultati!BB207</f>
        <v>0</v>
      </c>
      <c r="E207" s="265"/>
      <c r="F207" s="266"/>
      <c r="G207" s="266"/>
      <c r="H207" s="265"/>
      <c r="I207" s="266"/>
      <c r="J207" s="266"/>
      <c r="K207" s="265"/>
      <c r="L207" s="266"/>
      <c r="M207" s="266"/>
      <c r="N207" s="265"/>
      <c r="O207" s="266"/>
      <c r="P207" s="266"/>
      <c r="Q207" s="265"/>
      <c r="R207" s="266"/>
      <c r="S207" s="266"/>
      <c r="T207" s="265"/>
      <c r="U207" s="266"/>
      <c r="V207" s="266"/>
      <c r="W207" s="265"/>
      <c r="X207" s="266"/>
      <c r="Y207" s="266"/>
      <c r="Z207" s="265"/>
      <c r="AA207" s="266"/>
      <c r="AB207" s="266"/>
      <c r="AC207" s="261"/>
      <c r="AD207" s="262"/>
      <c r="AE207" s="262"/>
      <c r="AF207" s="253"/>
      <c r="AG207" s="254"/>
      <c r="AH207" s="254"/>
      <c r="AI207" s="261"/>
      <c r="AJ207" s="262"/>
      <c r="AK207" s="262"/>
      <c r="AL207" s="261" t="n">
        <v>154</v>
      </c>
      <c r="AM207" s="262" t="n">
        <v>159</v>
      </c>
      <c r="AN207" s="262" t="n">
        <v>156</v>
      </c>
      <c r="AO207" s="261"/>
      <c r="AP207" s="262"/>
      <c r="AQ207" s="262"/>
      <c r="AR207" s="261"/>
      <c r="AS207" s="262"/>
      <c r="AT207" s="262"/>
      <c r="AU207" s="261"/>
      <c r="AV207" s="262"/>
      <c r="AW207" s="262"/>
      <c r="AX207" s="261" t="n">
        <v>144</v>
      </c>
      <c r="AY207" s="262" t="n">
        <v>140</v>
      </c>
      <c r="AZ207" s="262" t="n">
        <v>122</v>
      </c>
      <c r="BA207" s="303" t="n">
        <f aca="false">SUM(Rezultati!E207:AZ207)</f>
        <v>875</v>
      </c>
      <c r="BB207" s="304" t="n">
        <f aca="false">COUNT(Rezultati!E207:AZ207)</f>
        <v>6</v>
      </c>
      <c r="BC207" s="300"/>
      <c r="BD207" s="314" t="n">
        <f aca="false">Rezultati!BA207/Rezultati!BB207</f>
        <v>145.833333333333</v>
      </c>
      <c r="BE207" s="157"/>
      <c r="BF207" s="134" t="str">
        <f aca="false">B207</f>
        <v>Jevgēnijs Kobiļuks</v>
      </c>
    </row>
    <row r="208" customFormat="false" ht="15.75" hidden="false" customHeight="true" outlineLevel="0" collapsed="false">
      <c r="A208" s="147" t="s">
        <v>68</v>
      </c>
      <c r="B208" s="166" t="s">
        <v>201</v>
      </c>
      <c r="C208" s="307" t="n">
        <v>0</v>
      </c>
      <c r="D208" s="299" t="n">
        <f aca="false">Rezultati!C208*Rezultati!BB208</f>
        <v>0</v>
      </c>
      <c r="E208" s="265"/>
      <c r="F208" s="266"/>
      <c r="G208" s="266"/>
      <c r="H208" s="265"/>
      <c r="I208" s="266"/>
      <c r="J208" s="266"/>
      <c r="K208" s="265"/>
      <c r="L208" s="266"/>
      <c r="M208" s="266"/>
      <c r="N208" s="265"/>
      <c r="O208" s="266"/>
      <c r="P208" s="266"/>
      <c r="Q208" s="265"/>
      <c r="R208" s="266"/>
      <c r="S208" s="266"/>
      <c r="T208" s="265"/>
      <c r="U208" s="266"/>
      <c r="V208" s="266"/>
      <c r="W208" s="265"/>
      <c r="X208" s="266"/>
      <c r="Y208" s="266"/>
      <c r="Z208" s="265"/>
      <c r="AA208" s="266"/>
      <c r="AB208" s="266"/>
      <c r="AC208" s="261"/>
      <c r="AD208" s="262"/>
      <c r="AE208" s="262"/>
      <c r="AF208" s="253"/>
      <c r="AG208" s="254"/>
      <c r="AH208" s="254"/>
      <c r="AI208" s="261" t="n">
        <v>140</v>
      </c>
      <c r="AJ208" s="262" t="n">
        <v>149</v>
      </c>
      <c r="AK208" s="262" t="n">
        <v>146</v>
      </c>
      <c r="AL208" s="261"/>
      <c r="AM208" s="262"/>
      <c r="AN208" s="262"/>
      <c r="AO208" s="261" t="n">
        <v>118</v>
      </c>
      <c r="AP208" s="262" t="n">
        <v>126</v>
      </c>
      <c r="AQ208" s="262" t="n">
        <v>162</v>
      </c>
      <c r="AR208" s="261" t="n">
        <v>155</v>
      </c>
      <c r="AS208" s="262" t="n">
        <v>155</v>
      </c>
      <c r="AT208" s="262" t="n">
        <v>162</v>
      </c>
      <c r="AU208" s="261" t="n">
        <v>112</v>
      </c>
      <c r="AV208" s="262" t="n">
        <v>178</v>
      </c>
      <c r="AW208" s="262" t="n">
        <v>133</v>
      </c>
      <c r="AX208" s="261" t="n">
        <v>125</v>
      </c>
      <c r="AY208" s="262" t="n">
        <v>166</v>
      </c>
      <c r="AZ208" s="262" t="n">
        <v>123</v>
      </c>
      <c r="BA208" s="303" t="n">
        <f aca="false">SUM(Rezultati!E208:AZ208)</f>
        <v>2150</v>
      </c>
      <c r="BB208" s="304" t="n">
        <f aca="false">COUNT(Rezultati!E208:AZ208)</f>
        <v>15</v>
      </c>
      <c r="BC208" s="300"/>
      <c r="BD208" s="314" t="n">
        <f aca="false">(Rezultati!BA208/Rezultati!BB208)</f>
        <v>143.333333333333</v>
      </c>
      <c r="BE208" s="157"/>
      <c r="BF208" s="134" t="str">
        <f aca="false">B208</f>
        <v>Edgars Kobiļuks</v>
      </c>
    </row>
    <row r="209" customFormat="false" ht="15.75" hidden="false" customHeight="true" outlineLevel="0" collapsed="false">
      <c r="A209" s="202" t="s">
        <v>68</v>
      </c>
      <c r="B209" s="203" t="s">
        <v>96</v>
      </c>
      <c r="C209" s="309" t="n">
        <v>0</v>
      </c>
      <c r="D209" s="310" t="n">
        <f aca="false">Rezultati!C209*Rezultati!BB209</f>
        <v>0</v>
      </c>
      <c r="E209" s="181"/>
      <c r="F209" s="182"/>
      <c r="G209" s="182"/>
      <c r="H209" s="181"/>
      <c r="I209" s="182"/>
      <c r="J209" s="182"/>
      <c r="K209" s="181"/>
      <c r="L209" s="182"/>
      <c r="M209" s="182"/>
      <c r="N209" s="181"/>
      <c r="O209" s="182"/>
      <c r="P209" s="182"/>
      <c r="Q209" s="181"/>
      <c r="R209" s="182"/>
      <c r="S209" s="182"/>
      <c r="T209" s="181"/>
      <c r="U209" s="182"/>
      <c r="V209" s="182"/>
      <c r="W209" s="181"/>
      <c r="X209" s="182"/>
      <c r="Y209" s="182"/>
      <c r="Z209" s="181"/>
      <c r="AA209" s="182"/>
      <c r="AB209" s="182"/>
      <c r="AC209" s="269"/>
      <c r="AD209" s="270"/>
      <c r="AE209" s="270"/>
      <c r="AF209" s="267"/>
      <c r="AG209" s="268"/>
      <c r="AH209" s="268"/>
      <c r="AI209" s="269"/>
      <c r="AJ209" s="270"/>
      <c r="AK209" s="270"/>
      <c r="AL209" s="269" t="n">
        <v>192</v>
      </c>
      <c r="AM209" s="270" t="n">
        <v>154</v>
      </c>
      <c r="AN209" s="270" t="n">
        <v>173</v>
      </c>
      <c r="AO209" s="269" t="n">
        <v>149</v>
      </c>
      <c r="AP209" s="270" t="n">
        <v>137</v>
      </c>
      <c r="AQ209" s="270" t="n">
        <v>158</v>
      </c>
      <c r="AR209" s="269"/>
      <c r="AS209" s="270"/>
      <c r="AT209" s="270"/>
      <c r="AU209" s="269" t="n">
        <v>208</v>
      </c>
      <c r="AV209" s="270" t="n">
        <v>168</v>
      </c>
      <c r="AW209" s="270" t="n">
        <v>159</v>
      </c>
      <c r="AX209" s="269"/>
      <c r="AY209" s="270"/>
      <c r="AZ209" s="270"/>
      <c r="BA209" s="311" t="n">
        <f aca="false">SUM(Rezultati!E209:AZ209)</f>
        <v>1498</v>
      </c>
      <c r="BB209" s="312" t="n">
        <f aca="false">COUNT(Rezultati!E209:AZ209)</f>
        <v>9</v>
      </c>
      <c r="BC209" s="300"/>
      <c r="BD209" s="314" t="n">
        <f aca="false">Rezultati!BA209/Rezultati!BB209</f>
        <v>166.444444444444</v>
      </c>
      <c r="BE209" s="157"/>
      <c r="BF209" s="134" t="str">
        <f aca="false">B209</f>
        <v>pieaicinātais spēlētājs</v>
      </c>
    </row>
    <row r="210" customFormat="false" ht="15.75" hidden="false" customHeight="true" outlineLevel="0" collapsed="false">
      <c r="A210" s="228" t="str">
        <f aca="false">Punkti!A88</f>
        <v>RTU</v>
      </c>
      <c r="B210" s="190" t="s">
        <v>202</v>
      </c>
      <c r="C210" s="317" t="n">
        <v>8</v>
      </c>
      <c r="D210" s="318" t="n">
        <f aca="false">Rezultati!C210*Rezultati!BB210</f>
        <v>96</v>
      </c>
      <c r="E210" s="251"/>
      <c r="F210" s="252"/>
      <c r="G210" s="252"/>
      <c r="H210" s="251"/>
      <c r="I210" s="252"/>
      <c r="J210" s="252"/>
      <c r="K210" s="251"/>
      <c r="L210" s="252"/>
      <c r="M210" s="252"/>
      <c r="N210" s="251"/>
      <c r="O210" s="252"/>
      <c r="P210" s="252"/>
      <c r="Q210" s="251"/>
      <c r="R210" s="252"/>
      <c r="S210" s="252"/>
      <c r="T210" s="251"/>
      <c r="U210" s="252"/>
      <c r="V210" s="252"/>
      <c r="W210" s="251"/>
      <c r="X210" s="252"/>
      <c r="Y210" s="252"/>
      <c r="Z210" s="251"/>
      <c r="AA210" s="252"/>
      <c r="AB210" s="252"/>
      <c r="AC210" s="255" t="n">
        <v>197</v>
      </c>
      <c r="AD210" s="256" t="n">
        <v>166</v>
      </c>
      <c r="AE210" s="256" t="n">
        <v>167</v>
      </c>
      <c r="AF210" s="255"/>
      <c r="AG210" s="256"/>
      <c r="AH210" s="256"/>
      <c r="AI210" s="253"/>
      <c r="AJ210" s="254"/>
      <c r="AK210" s="254"/>
      <c r="AL210" s="255"/>
      <c r="AM210" s="256"/>
      <c r="AN210" s="256"/>
      <c r="AO210" s="255" t="n">
        <v>136</v>
      </c>
      <c r="AP210" s="256" t="n">
        <v>160</v>
      </c>
      <c r="AQ210" s="256" t="n">
        <v>123</v>
      </c>
      <c r="AR210" s="255" t="n">
        <v>168</v>
      </c>
      <c r="AS210" s="256" t="n">
        <v>199</v>
      </c>
      <c r="AT210" s="256" t="n">
        <v>196</v>
      </c>
      <c r="AU210" s="255" t="n">
        <v>169</v>
      </c>
      <c r="AV210" s="256" t="n">
        <v>186</v>
      </c>
      <c r="AW210" s="256" t="n">
        <v>144</v>
      </c>
      <c r="AX210" s="255"/>
      <c r="AY210" s="256"/>
      <c r="AZ210" s="256"/>
      <c r="BA210" s="155" t="n">
        <f aca="false">SUM(Rezultati!E210:AZ210)</f>
        <v>2011</v>
      </c>
      <c r="BB210" s="156" t="n">
        <f aca="false">COUNT(Rezultati!E210:AZ210)</f>
        <v>12</v>
      </c>
      <c r="BC210" s="300" t="n">
        <f aca="false">SUM((Rezultati!BA210+Rezultati!BA211+Rezultati!BA212+Rezultati!BA213+Rezultati!BA214+Rezultati!BA215+Rezultati!BA216)/(Rezultati!BB210+Rezultati!BB211+Rezultati!BB212+Rezultati!BB213+Rezultati!BB214+Rezultati!BB215+Rezultati!BB216))</f>
        <v>152.574074074074</v>
      </c>
      <c r="BD210" s="314" t="n">
        <f aca="false">Rezultati!BA210/Rezultati!BB210</f>
        <v>167.583333333333</v>
      </c>
      <c r="BE210" s="157" t="str">
        <f aca="false">AI133</f>
        <v>RTU</v>
      </c>
      <c r="BF210" s="134" t="str">
        <f aca="false">B210</f>
        <v>Annija Celmiņa</v>
      </c>
    </row>
    <row r="211" customFormat="false" ht="15.75" hidden="false" customHeight="true" outlineLevel="0" collapsed="false">
      <c r="A211" s="147" t="s">
        <v>69</v>
      </c>
      <c r="B211" s="159" t="s">
        <v>203</v>
      </c>
      <c r="C211" s="307" t="n">
        <v>0</v>
      </c>
      <c r="D211" s="299" t="n">
        <f aca="false">Rezultati!C211*Rezultati!BB211</f>
        <v>0</v>
      </c>
      <c r="E211" s="257"/>
      <c r="F211" s="258"/>
      <c r="G211" s="258"/>
      <c r="H211" s="257"/>
      <c r="I211" s="258"/>
      <c r="J211" s="258"/>
      <c r="K211" s="257"/>
      <c r="L211" s="258"/>
      <c r="M211" s="258"/>
      <c r="N211" s="257"/>
      <c r="O211" s="258"/>
      <c r="P211" s="258"/>
      <c r="Q211" s="257"/>
      <c r="R211" s="258"/>
      <c r="S211" s="258"/>
      <c r="T211" s="257"/>
      <c r="U211" s="258"/>
      <c r="V211" s="258"/>
      <c r="W211" s="257"/>
      <c r="X211" s="258"/>
      <c r="Y211" s="258"/>
      <c r="Z211" s="257"/>
      <c r="AA211" s="258"/>
      <c r="AB211" s="258"/>
      <c r="AC211" s="259" t="n">
        <v>156</v>
      </c>
      <c r="AD211" s="260" t="n">
        <v>154</v>
      </c>
      <c r="AE211" s="260" t="n">
        <v>187</v>
      </c>
      <c r="AF211" s="259" t="n">
        <v>205</v>
      </c>
      <c r="AG211" s="260" t="n">
        <v>186</v>
      </c>
      <c r="AH211" s="260" t="n">
        <v>163</v>
      </c>
      <c r="AI211" s="253"/>
      <c r="AJ211" s="254"/>
      <c r="AK211" s="254"/>
      <c r="AL211" s="259"/>
      <c r="AM211" s="260"/>
      <c r="AN211" s="260"/>
      <c r="AO211" s="259" t="n">
        <v>177</v>
      </c>
      <c r="AP211" s="260" t="n">
        <v>221</v>
      </c>
      <c r="AQ211" s="260" t="n">
        <v>174</v>
      </c>
      <c r="AR211" s="259" t="n">
        <v>156</v>
      </c>
      <c r="AS211" s="260" t="n">
        <v>155</v>
      </c>
      <c r="AT211" s="260" t="n">
        <v>150</v>
      </c>
      <c r="AU211" s="259" t="n">
        <v>182</v>
      </c>
      <c r="AV211" s="260" t="n">
        <v>152</v>
      </c>
      <c r="AW211" s="260" t="n">
        <v>158</v>
      </c>
      <c r="AX211" s="259" t="n">
        <v>144</v>
      </c>
      <c r="AY211" s="260" t="n">
        <v>166</v>
      </c>
      <c r="AZ211" s="260" t="n">
        <v>157</v>
      </c>
      <c r="BA211" s="303" t="n">
        <f aca="false">SUM(Rezultati!E211:AZ211)</f>
        <v>3043</v>
      </c>
      <c r="BB211" s="304" t="n">
        <f aca="false">COUNT(Rezultati!E211:AZ211)</f>
        <v>18</v>
      </c>
      <c r="BC211" s="300"/>
      <c r="BD211" s="314" t="n">
        <f aca="false">Rezultati!BA211/Rezultati!BB211</f>
        <v>169.055555555556</v>
      </c>
      <c r="BE211" s="157"/>
      <c r="BF211" s="134" t="str">
        <f aca="false">B211</f>
        <v>Rihards Zābers</v>
      </c>
    </row>
    <row r="212" customFormat="false" ht="15.75" hidden="false" customHeight="true" outlineLevel="0" collapsed="false">
      <c r="A212" s="147" t="s">
        <v>69</v>
      </c>
      <c r="B212" s="159" t="s">
        <v>197</v>
      </c>
      <c r="C212" s="307" t="n">
        <v>0</v>
      </c>
      <c r="D212" s="299" t="n">
        <f aca="false">Rezultati!C212*Rezultati!BB212</f>
        <v>0</v>
      </c>
      <c r="E212" s="257"/>
      <c r="F212" s="258"/>
      <c r="G212" s="258"/>
      <c r="H212" s="257"/>
      <c r="I212" s="258"/>
      <c r="J212" s="258"/>
      <c r="K212" s="257"/>
      <c r="L212" s="258"/>
      <c r="M212" s="258"/>
      <c r="N212" s="257"/>
      <c r="O212" s="258"/>
      <c r="P212" s="258"/>
      <c r="Q212" s="257"/>
      <c r="R212" s="258"/>
      <c r="S212" s="258"/>
      <c r="T212" s="257"/>
      <c r="U212" s="258"/>
      <c r="V212" s="258"/>
      <c r="W212" s="257"/>
      <c r="X212" s="258"/>
      <c r="Y212" s="258"/>
      <c r="Z212" s="257"/>
      <c r="AA212" s="258"/>
      <c r="AB212" s="258"/>
      <c r="AC212" s="261"/>
      <c r="AD212" s="262"/>
      <c r="AE212" s="262"/>
      <c r="AF212" s="261" t="n">
        <v>162</v>
      </c>
      <c r="AG212" s="262" t="n">
        <v>200</v>
      </c>
      <c r="AH212" s="262" t="n">
        <v>147</v>
      </c>
      <c r="AI212" s="253"/>
      <c r="AJ212" s="254"/>
      <c r="AK212" s="254"/>
      <c r="AL212" s="261"/>
      <c r="AM212" s="262"/>
      <c r="AN212" s="262"/>
      <c r="AO212" s="261"/>
      <c r="AP212" s="262"/>
      <c r="AQ212" s="262"/>
      <c r="AR212" s="261"/>
      <c r="AS212" s="262"/>
      <c r="AT212" s="262"/>
      <c r="AU212" s="261"/>
      <c r="AV212" s="262"/>
      <c r="AW212" s="262"/>
      <c r="AX212" s="261"/>
      <c r="AY212" s="262"/>
      <c r="AZ212" s="262"/>
      <c r="BA212" s="303" t="n">
        <f aca="false">SUM(Rezultati!E212:AZ212)</f>
        <v>509</v>
      </c>
      <c r="BB212" s="304" t="n">
        <f aca="false">COUNT(Rezultati!E212:AZ212)</f>
        <v>3</v>
      </c>
      <c r="BC212" s="300"/>
      <c r="BD212" s="314" t="n">
        <f aca="false">Rezultati!BA212/Rezultati!BB212</f>
        <v>169.666666666667</v>
      </c>
      <c r="BE212" s="157"/>
      <c r="BF212" s="134" t="str">
        <f aca="false">B212</f>
        <v>Toms Burkovskis</v>
      </c>
    </row>
    <row r="213" customFormat="false" ht="15.75" hidden="false" customHeight="true" outlineLevel="0" collapsed="false">
      <c r="A213" s="147" t="s">
        <v>69</v>
      </c>
      <c r="B213" s="159"/>
      <c r="C213" s="307" t="n">
        <v>0</v>
      </c>
      <c r="D213" s="299" t="n">
        <f aca="false">Rezultati!C213*Rezultati!BB213</f>
        <v>0</v>
      </c>
      <c r="E213" s="257"/>
      <c r="F213" s="258"/>
      <c r="G213" s="258"/>
      <c r="H213" s="257"/>
      <c r="I213" s="258"/>
      <c r="J213" s="258"/>
      <c r="K213" s="257"/>
      <c r="L213" s="258"/>
      <c r="M213" s="258"/>
      <c r="N213" s="257"/>
      <c r="O213" s="258"/>
      <c r="P213" s="258"/>
      <c r="Q213" s="257"/>
      <c r="R213" s="258"/>
      <c r="S213" s="258"/>
      <c r="T213" s="257"/>
      <c r="U213" s="258"/>
      <c r="V213" s="258"/>
      <c r="W213" s="257"/>
      <c r="X213" s="258"/>
      <c r="Y213" s="258"/>
      <c r="Z213" s="257"/>
      <c r="AA213" s="258"/>
      <c r="AB213" s="258"/>
      <c r="AC213" s="261"/>
      <c r="AD213" s="262"/>
      <c r="AE213" s="262"/>
      <c r="AF213" s="261"/>
      <c r="AG213" s="262"/>
      <c r="AH213" s="262"/>
      <c r="AI213" s="253"/>
      <c r="AJ213" s="254"/>
      <c r="AK213" s="254"/>
      <c r="AL213" s="261"/>
      <c r="AM213" s="262"/>
      <c r="AN213" s="262"/>
      <c r="AO213" s="261"/>
      <c r="AP213" s="262"/>
      <c r="AQ213" s="262"/>
      <c r="AR213" s="261"/>
      <c r="AS213" s="262"/>
      <c r="AT213" s="262"/>
      <c r="AU213" s="261"/>
      <c r="AV213" s="262"/>
      <c r="AW213" s="262"/>
      <c r="AX213" s="261"/>
      <c r="AY213" s="262"/>
      <c r="AZ213" s="262"/>
      <c r="BA213" s="303" t="n">
        <f aca="false">SUM(Rezultati!E213:AZ213)</f>
        <v>0</v>
      </c>
      <c r="BB213" s="304" t="n">
        <f aca="false">COUNT(Rezultati!E213:AZ213)</f>
        <v>0</v>
      </c>
      <c r="BC213" s="300"/>
      <c r="BD213" s="314" t="e">
        <f aca="false">Rezultati!BA213/Rezultati!BB213</f>
        <v>#DIV/0!</v>
      </c>
      <c r="BE213" s="157"/>
      <c r="BF213" s="134" t="n">
        <f aca="false">B213</f>
        <v>0</v>
      </c>
    </row>
    <row r="214" customFormat="false" ht="15.75" hidden="false" customHeight="true" outlineLevel="0" collapsed="false">
      <c r="A214" s="167" t="s">
        <v>69</v>
      </c>
      <c r="B214" s="168" t="s">
        <v>204</v>
      </c>
      <c r="C214" s="305" t="n">
        <v>8</v>
      </c>
      <c r="D214" s="306" t="n">
        <f aca="false">Rezultati!C214*Rezultati!BB214</f>
        <v>144</v>
      </c>
      <c r="E214" s="265"/>
      <c r="F214" s="266"/>
      <c r="G214" s="266"/>
      <c r="H214" s="265"/>
      <c r="I214" s="266"/>
      <c r="J214" s="266"/>
      <c r="K214" s="265"/>
      <c r="L214" s="266"/>
      <c r="M214" s="266"/>
      <c r="N214" s="265"/>
      <c r="O214" s="266"/>
      <c r="P214" s="266"/>
      <c r="Q214" s="265"/>
      <c r="R214" s="266"/>
      <c r="S214" s="266"/>
      <c r="T214" s="265"/>
      <c r="U214" s="266"/>
      <c r="V214" s="266"/>
      <c r="W214" s="265"/>
      <c r="X214" s="266"/>
      <c r="Y214" s="266"/>
      <c r="Z214" s="265"/>
      <c r="AA214" s="266"/>
      <c r="AB214" s="266"/>
      <c r="AC214" s="261" t="n">
        <v>118</v>
      </c>
      <c r="AD214" s="262" t="n">
        <v>143</v>
      </c>
      <c r="AE214" s="262" t="n">
        <v>131</v>
      </c>
      <c r="AF214" s="261" t="n">
        <v>130</v>
      </c>
      <c r="AG214" s="262" t="n">
        <v>134</v>
      </c>
      <c r="AH214" s="262" t="n">
        <v>154</v>
      </c>
      <c r="AI214" s="253"/>
      <c r="AJ214" s="254"/>
      <c r="AK214" s="254"/>
      <c r="AL214" s="261"/>
      <c r="AM214" s="262"/>
      <c r="AN214" s="262"/>
      <c r="AO214" s="261" t="n">
        <v>128</v>
      </c>
      <c r="AP214" s="262" t="n">
        <v>123</v>
      </c>
      <c r="AQ214" s="262" t="n">
        <v>141</v>
      </c>
      <c r="AR214" s="261" t="n">
        <v>118</v>
      </c>
      <c r="AS214" s="262" t="n">
        <v>105</v>
      </c>
      <c r="AT214" s="262" t="n">
        <v>105</v>
      </c>
      <c r="AU214" s="261" t="n">
        <v>131</v>
      </c>
      <c r="AV214" s="262" t="n">
        <v>129</v>
      </c>
      <c r="AW214" s="262" t="n">
        <v>183</v>
      </c>
      <c r="AX214" s="261" t="n">
        <v>118</v>
      </c>
      <c r="AY214" s="262" t="n">
        <v>149</v>
      </c>
      <c r="AZ214" s="262" t="n">
        <v>124</v>
      </c>
      <c r="BA214" s="303" t="n">
        <f aca="false">SUM(Rezultati!E214:AZ214)</f>
        <v>2364</v>
      </c>
      <c r="BB214" s="304" t="n">
        <f aca="false">COUNT(Rezultati!E214:AZ214)</f>
        <v>18</v>
      </c>
      <c r="BC214" s="300"/>
      <c r="BD214" s="314" t="n">
        <f aca="false">Rezultati!BA214/Rezultati!BB214</f>
        <v>131.333333333333</v>
      </c>
      <c r="BE214" s="157"/>
      <c r="BF214" s="134" t="str">
        <f aca="false">B214</f>
        <v>Gunita Vasiļevska</v>
      </c>
    </row>
    <row r="215" customFormat="false" ht="15.75" hidden="false" customHeight="true" outlineLevel="0" collapsed="false">
      <c r="A215" s="202" t="s">
        <v>69</v>
      </c>
      <c r="B215" s="173" t="s">
        <v>91</v>
      </c>
      <c r="C215" s="308" t="n">
        <v>0</v>
      </c>
      <c r="D215" s="299" t="n">
        <f aca="false">Rezultati!C215*Rezultati!BB215</f>
        <v>0</v>
      </c>
      <c r="E215" s="265"/>
      <c r="F215" s="266"/>
      <c r="G215" s="266"/>
      <c r="H215" s="265"/>
      <c r="I215" s="266"/>
      <c r="J215" s="266"/>
      <c r="K215" s="265"/>
      <c r="L215" s="266"/>
      <c r="M215" s="266"/>
      <c r="N215" s="265"/>
      <c r="O215" s="266"/>
      <c r="P215" s="266"/>
      <c r="Q215" s="265"/>
      <c r="R215" s="266"/>
      <c r="S215" s="266"/>
      <c r="T215" s="265"/>
      <c r="U215" s="266"/>
      <c r="V215" s="266"/>
      <c r="W215" s="265"/>
      <c r="X215" s="266"/>
      <c r="Y215" s="266"/>
      <c r="Z215" s="265"/>
      <c r="AA215" s="266"/>
      <c r="AB215" s="266"/>
      <c r="AC215" s="261"/>
      <c r="AD215" s="262"/>
      <c r="AE215" s="262"/>
      <c r="AF215" s="261"/>
      <c r="AG215" s="262"/>
      <c r="AH215" s="262"/>
      <c r="AI215" s="253"/>
      <c r="AJ215" s="254"/>
      <c r="AK215" s="254"/>
      <c r="AL215" s="261"/>
      <c r="AM215" s="262"/>
      <c r="AN215" s="262"/>
      <c r="AO215" s="261"/>
      <c r="AP215" s="262"/>
      <c r="AQ215" s="262"/>
      <c r="AR215" s="261"/>
      <c r="AS215" s="262"/>
      <c r="AT215" s="262"/>
      <c r="AU215" s="261"/>
      <c r="AV215" s="262"/>
      <c r="AW215" s="262"/>
      <c r="AX215" s="261" t="n">
        <v>94</v>
      </c>
      <c r="AY215" s="262" t="n">
        <v>119</v>
      </c>
      <c r="AZ215" s="262" t="n">
        <v>99</v>
      </c>
      <c r="BA215" s="303" t="n">
        <f aca="false">SUM(Rezultati!E215:AZ215)</f>
        <v>312</v>
      </c>
      <c r="BB215" s="304" t="n">
        <f aca="false">COUNT(Rezultati!E215:AZ215)</f>
        <v>3</v>
      </c>
      <c r="BC215" s="300"/>
      <c r="BD215" s="314" t="n">
        <f aca="false">Rezultati!BA215/Rezultati!BB215</f>
        <v>104</v>
      </c>
      <c r="BE215" s="157"/>
      <c r="BF215" s="134" t="str">
        <f aca="false">B215</f>
        <v>aklais rezultāts</v>
      </c>
    </row>
    <row r="216" customFormat="false" ht="15.75" hidden="false" customHeight="true" outlineLevel="0" collapsed="false">
      <c r="A216" s="213" t="s">
        <v>69</v>
      </c>
      <c r="B216" s="214"/>
      <c r="C216" s="309" t="n">
        <v>0</v>
      </c>
      <c r="D216" s="310" t="n">
        <f aca="false">Rezultati!C216*Rezultati!BB216</f>
        <v>0</v>
      </c>
      <c r="E216" s="181"/>
      <c r="F216" s="182"/>
      <c r="G216" s="182"/>
      <c r="H216" s="181"/>
      <c r="I216" s="182"/>
      <c r="J216" s="182"/>
      <c r="K216" s="181"/>
      <c r="L216" s="182"/>
      <c r="M216" s="182"/>
      <c r="N216" s="181"/>
      <c r="O216" s="182"/>
      <c r="P216" s="182"/>
      <c r="Q216" s="181"/>
      <c r="R216" s="182"/>
      <c r="S216" s="182"/>
      <c r="T216" s="181"/>
      <c r="U216" s="182"/>
      <c r="V216" s="182"/>
      <c r="W216" s="181"/>
      <c r="X216" s="182"/>
      <c r="Y216" s="182"/>
      <c r="Z216" s="181"/>
      <c r="AA216" s="182"/>
      <c r="AB216" s="182"/>
      <c r="AC216" s="269"/>
      <c r="AD216" s="270"/>
      <c r="AE216" s="270"/>
      <c r="AF216" s="269"/>
      <c r="AG216" s="270"/>
      <c r="AH216" s="270"/>
      <c r="AI216" s="267"/>
      <c r="AJ216" s="268"/>
      <c r="AK216" s="268"/>
      <c r="AL216" s="269"/>
      <c r="AM216" s="270"/>
      <c r="AN216" s="270"/>
      <c r="AO216" s="269"/>
      <c r="AP216" s="270"/>
      <c r="AQ216" s="270"/>
      <c r="AR216" s="269"/>
      <c r="AS216" s="270"/>
      <c r="AT216" s="270"/>
      <c r="AU216" s="272"/>
      <c r="AV216" s="273"/>
      <c r="AW216" s="273"/>
      <c r="AX216" s="269"/>
      <c r="AY216" s="270"/>
      <c r="AZ216" s="270"/>
      <c r="BA216" s="311" t="n">
        <f aca="false">SUM(Rezultati!E216:AZ216)</f>
        <v>0</v>
      </c>
      <c r="BB216" s="312" t="n">
        <f aca="false">COUNT(Rezultati!E216:AZ216)</f>
        <v>0</v>
      </c>
      <c r="BC216" s="300"/>
      <c r="BD216" s="314" t="e">
        <f aca="false">Rezultati!BA216/Rezultati!BB216</f>
        <v>#DIV/0!</v>
      </c>
      <c r="BE216" s="157"/>
      <c r="BF216" s="134" t="n">
        <f aca="false">B216</f>
        <v>0</v>
      </c>
    </row>
    <row r="217" customFormat="false" ht="15.75" hidden="false" customHeight="true" outlineLevel="0" collapsed="false">
      <c r="A217" s="244" t="str">
        <f aca="false">Punkti!A91</f>
        <v>Wii sport resort</v>
      </c>
      <c r="B217" s="248"/>
      <c r="C217" s="321" t="n">
        <v>8</v>
      </c>
      <c r="D217" s="341" t="n">
        <f aca="false">Rezultati!C217*Rezultati!BB217</f>
        <v>0</v>
      </c>
      <c r="E217" s="251"/>
      <c r="F217" s="252"/>
      <c r="G217" s="252"/>
      <c r="H217" s="251"/>
      <c r="I217" s="252"/>
      <c r="J217" s="252"/>
      <c r="K217" s="251"/>
      <c r="L217" s="252"/>
      <c r="M217" s="252"/>
      <c r="N217" s="251"/>
      <c r="O217" s="252"/>
      <c r="P217" s="252"/>
      <c r="Q217" s="251"/>
      <c r="R217" s="252"/>
      <c r="S217" s="252"/>
      <c r="T217" s="251"/>
      <c r="U217" s="252"/>
      <c r="V217" s="252"/>
      <c r="W217" s="251"/>
      <c r="X217" s="252"/>
      <c r="Y217" s="252"/>
      <c r="Z217" s="251"/>
      <c r="AA217" s="252"/>
      <c r="AB217" s="252"/>
      <c r="AC217" s="255"/>
      <c r="AD217" s="256"/>
      <c r="AE217" s="256"/>
      <c r="AF217" s="255"/>
      <c r="AG217" s="256"/>
      <c r="AH217" s="256"/>
      <c r="AI217" s="255"/>
      <c r="AJ217" s="256"/>
      <c r="AK217" s="256"/>
      <c r="AL217" s="253"/>
      <c r="AM217" s="254"/>
      <c r="AN217" s="254"/>
      <c r="AO217" s="255"/>
      <c r="AP217" s="256"/>
      <c r="AQ217" s="256"/>
      <c r="AR217" s="255"/>
      <c r="AS217" s="256"/>
      <c r="AT217" s="256"/>
      <c r="AU217" s="255"/>
      <c r="AV217" s="256"/>
      <c r="AW217" s="256"/>
      <c r="AX217" s="255"/>
      <c r="AY217" s="256"/>
      <c r="AZ217" s="256"/>
      <c r="BA217" s="155" t="n">
        <f aca="false">SUM(Rezultati!E217:AZ217)</f>
        <v>0</v>
      </c>
      <c r="BB217" s="156" t="n">
        <f aca="false">COUNT(Rezultati!E217:AZ217)</f>
        <v>0</v>
      </c>
      <c r="BC217" s="300" t="n">
        <f aca="false">SUM((Rezultati!BA217+Rezultati!BA218+Rezultati!BA219+Rezultati!BA220+Rezultati!BA221+Rezultati!BA222+Rezultati!BA223)/(Rezultati!BB217+Rezultati!BB218+Rezultati!BB219+Rezultati!BB220+Rezultati!BB221+Rezultati!BB222+Rezultati!BB223))</f>
        <v>141.5</v>
      </c>
      <c r="BD217" s="314" t="e">
        <f aca="false">Rezultati!BA217/Rezultati!BB217</f>
        <v>#DIV/0!</v>
      </c>
      <c r="BE217" s="157" t="str">
        <f aca="false">AL133</f>
        <v>Wii sport resort</v>
      </c>
      <c r="BF217" s="134" t="n">
        <f aca="false">B217</f>
        <v>0</v>
      </c>
    </row>
    <row r="218" customFormat="false" ht="15.75" hidden="false" customHeight="true" outlineLevel="0" collapsed="false">
      <c r="A218" s="147" t="s">
        <v>70</v>
      </c>
      <c r="B218" s="166" t="s">
        <v>205</v>
      </c>
      <c r="C218" s="307" t="n">
        <v>0</v>
      </c>
      <c r="D218" s="299" t="n">
        <f aca="false">Rezultati!C218*Rezultati!BB218</f>
        <v>0</v>
      </c>
      <c r="E218" s="257"/>
      <c r="F218" s="258"/>
      <c r="G218" s="258"/>
      <c r="H218" s="257"/>
      <c r="I218" s="258"/>
      <c r="J218" s="258"/>
      <c r="K218" s="257"/>
      <c r="L218" s="258"/>
      <c r="M218" s="258"/>
      <c r="N218" s="257"/>
      <c r="O218" s="258"/>
      <c r="P218" s="258"/>
      <c r="Q218" s="257"/>
      <c r="R218" s="258"/>
      <c r="S218" s="258"/>
      <c r="T218" s="257"/>
      <c r="U218" s="258"/>
      <c r="V218" s="258"/>
      <c r="W218" s="257"/>
      <c r="X218" s="258"/>
      <c r="Y218" s="258"/>
      <c r="Z218" s="257"/>
      <c r="AA218" s="258"/>
      <c r="AB218" s="258"/>
      <c r="AC218" s="259" t="n">
        <v>151</v>
      </c>
      <c r="AD218" s="260" t="n">
        <v>117</v>
      </c>
      <c r="AE218" s="260" t="n">
        <v>138</v>
      </c>
      <c r="AF218" s="259"/>
      <c r="AG218" s="260"/>
      <c r="AH218" s="260"/>
      <c r="AI218" s="259"/>
      <c r="AJ218" s="260"/>
      <c r="AK218" s="260"/>
      <c r="AL218" s="253"/>
      <c r="AM218" s="254"/>
      <c r="AN218" s="254"/>
      <c r="AO218" s="259"/>
      <c r="AP218" s="260"/>
      <c r="AQ218" s="260"/>
      <c r="AR218" s="259" t="n">
        <v>149</v>
      </c>
      <c r="AS218" s="260" t="n">
        <v>134</v>
      </c>
      <c r="AT218" s="260" t="n">
        <v>192</v>
      </c>
      <c r="AU218" s="259" t="n">
        <v>169</v>
      </c>
      <c r="AV218" s="260" t="n">
        <v>115</v>
      </c>
      <c r="AW218" s="260" t="n">
        <v>144</v>
      </c>
      <c r="AX218" s="259" t="n">
        <v>151</v>
      </c>
      <c r="AY218" s="260" t="n">
        <v>192</v>
      </c>
      <c r="AZ218" s="260" t="n">
        <v>163</v>
      </c>
      <c r="BA218" s="303" t="n">
        <f aca="false">SUM(Rezultati!E218:AZ218)</f>
        <v>1815</v>
      </c>
      <c r="BB218" s="304" t="n">
        <f aca="false">COUNT(Rezultati!E218:AZ218)</f>
        <v>12</v>
      </c>
      <c r="BC218" s="300"/>
      <c r="BD218" s="314" t="n">
        <f aca="false">Rezultati!BA218/Rezultati!BB218</f>
        <v>151.25</v>
      </c>
      <c r="BE218" s="157"/>
      <c r="BF218" s="134" t="str">
        <f aca="false">B218</f>
        <v>Patriks Piternievs</v>
      </c>
    </row>
    <row r="219" customFormat="false" ht="15.75" hidden="false" customHeight="true" outlineLevel="0" collapsed="false">
      <c r="A219" s="147" t="s">
        <v>70</v>
      </c>
      <c r="B219" s="166" t="s">
        <v>206</v>
      </c>
      <c r="C219" s="307" t="n">
        <v>0</v>
      </c>
      <c r="D219" s="299" t="n">
        <f aca="false">Rezultati!C219*Rezultati!BB219</f>
        <v>0</v>
      </c>
      <c r="E219" s="257"/>
      <c r="F219" s="258"/>
      <c r="G219" s="258"/>
      <c r="H219" s="257"/>
      <c r="I219" s="258"/>
      <c r="J219" s="258"/>
      <c r="K219" s="257"/>
      <c r="L219" s="258"/>
      <c r="M219" s="258"/>
      <c r="N219" s="257"/>
      <c r="O219" s="258"/>
      <c r="P219" s="258"/>
      <c r="Q219" s="257"/>
      <c r="R219" s="258"/>
      <c r="S219" s="258"/>
      <c r="T219" s="257"/>
      <c r="U219" s="258"/>
      <c r="V219" s="258"/>
      <c r="W219" s="257"/>
      <c r="X219" s="258"/>
      <c r="Y219" s="258"/>
      <c r="Z219" s="257"/>
      <c r="AA219" s="258"/>
      <c r="AB219" s="258"/>
      <c r="AC219" s="261" t="n">
        <v>147</v>
      </c>
      <c r="AD219" s="262" t="n">
        <v>139</v>
      </c>
      <c r="AE219" s="262" t="n">
        <v>149</v>
      </c>
      <c r="AF219" s="261" t="n">
        <v>148</v>
      </c>
      <c r="AG219" s="262" t="n">
        <v>142</v>
      </c>
      <c r="AH219" s="262" t="n">
        <v>126</v>
      </c>
      <c r="AI219" s="261"/>
      <c r="AJ219" s="262"/>
      <c r="AK219" s="262"/>
      <c r="AL219" s="253"/>
      <c r="AM219" s="254"/>
      <c r="AN219" s="254"/>
      <c r="AO219" s="261" t="n">
        <v>186</v>
      </c>
      <c r="AP219" s="262" t="n">
        <v>135</v>
      </c>
      <c r="AQ219" s="262" t="n">
        <v>140</v>
      </c>
      <c r="AR219" s="261" t="n">
        <v>138</v>
      </c>
      <c r="AS219" s="262" t="n">
        <v>158</v>
      </c>
      <c r="AT219" s="262" t="n">
        <v>127</v>
      </c>
      <c r="AU219" s="261" t="n">
        <v>121</v>
      </c>
      <c r="AV219" s="262" t="n">
        <v>140</v>
      </c>
      <c r="AW219" s="262" t="n">
        <v>148</v>
      </c>
      <c r="AX219" s="261" t="n">
        <v>145</v>
      </c>
      <c r="AY219" s="262" t="n">
        <v>211</v>
      </c>
      <c r="AZ219" s="262" t="n">
        <v>160</v>
      </c>
      <c r="BA219" s="303" t="n">
        <f aca="false">SUM(Rezultati!E219:AZ219)</f>
        <v>2660</v>
      </c>
      <c r="BB219" s="304" t="n">
        <f aca="false">COUNT(Rezultati!E219:AZ219)</f>
        <v>18</v>
      </c>
      <c r="BC219" s="300"/>
      <c r="BD219" s="314" t="n">
        <f aca="false">Rezultati!BA219/Rezultati!BB219</f>
        <v>147.777777777778</v>
      </c>
      <c r="BE219" s="157"/>
      <c r="BF219" s="134" t="str">
        <f aca="false">B219</f>
        <v>Ričards Toms Zvilna</v>
      </c>
    </row>
    <row r="220" customFormat="false" ht="15.75" hidden="false" customHeight="true" outlineLevel="0" collapsed="false">
      <c r="A220" s="147" t="s">
        <v>70</v>
      </c>
      <c r="B220" s="166" t="s">
        <v>207</v>
      </c>
      <c r="C220" s="307" t="n">
        <v>0</v>
      </c>
      <c r="D220" s="299" t="n">
        <f aca="false">Rezultati!C220*Rezultati!BB220</f>
        <v>0</v>
      </c>
      <c r="E220" s="257"/>
      <c r="F220" s="258"/>
      <c r="G220" s="258"/>
      <c r="H220" s="257"/>
      <c r="I220" s="258"/>
      <c r="J220" s="258"/>
      <c r="K220" s="257"/>
      <c r="L220" s="258"/>
      <c r="M220" s="258"/>
      <c r="N220" s="257"/>
      <c r="O220" s="258"/>
      <c r="P220" s="258"/>
      <c r="Q220" s="257"/>
      <c r="R220" s="258"/>
      <c r="S220" s="258"/>
      <c r="T220" s="257"/>
      <c r="U220" s="258"/>
      <c r="V220" s="258"/>
      <c r="W220" s="257"/>
      <c r="X220" s="258"/>
      <c r="Y220" s="258"/>
      <c r="Z220" s="257"/>
      <c r="AA220" s="258"/>
      <c r="AB220" s="258"/>
      <c r="AC220" s="261" t="n">
        <v>120</v>
      </c>
      <c r="AD220" s="262" t="n">
        <v>166</v>
      </c>
      <c r="AE220" s="262" t="n">
        <v>99</v>
      </c>
      <c r="AF220" s="261"/>
      <c r="AG220" s="262"/>
      <c r="AH220" s="262"/>
      <c r="AI220" s="261"/>
      <c r="AJ220" s="262"/>
      <c r="AK220" s="262"/>
      <c r="AL220" s="253"/>
      <c r="AM220" s="254"/>
      <c r="AN220" s="254"/>
      <c r="AO220" s="261"/>
      <c r="AP220" s="262"/>
      <c r="AQ220" s="262"/>
      <c r="AR220" s="261"/>
      <c r="AS220" s="274"/>
      <c r="AT220" s="262"/>
      <c r="AU220" s="261" t="n">
        <v>125</v>
      </c>
      <c r="AV220" s="274" t="n">
        <v>143</v>
      </c>
      <c r="AW220" s="262" t="n">
        <v>127</v>
      </c>
      <c r="AX220" s="261" t="n">
        <v>115</v>
      </c>
      <c r="AY220" s="274" t="n">
        <v>173</v>
      </c>
      <c r="AZ220" s="262" t="n">
        <v>185</v>
      </c>
      <c r="BA220" s="303" t="n">
        <f aca="false">SUM(Rezultati!E220:AZ220)</f>
        <v>1253</v>
      </c>
      <c r="BB220" s="304" t="n">
        <f aca="false">COUNT(Rezultati!E220:AZ220)</f>
        <v>9</v>
      </c>
      <c r="BC220" s="300"/>
      <c r="BD220" s="314" t="n">
        <f aca="false">Rezultati!BA220/Rezultati!BB220</f>
        <v>139.222222222222</v>
      </c>
      <c r="BE220" s="157"/>
      <c r="BF220" s="134" t="str">
        <f aca="false">B220</f>
        <v>Niks Mežiņš</v>
      </c>
    </row>
    <row r="221" customFormat="false" ht="15.75" hidden="false" customHeight="true" outlineLevel="0" collapsed="false">
      <c r="A221" s="147" t="s">
        <v>70</v>
      </c>
      <c r="B221" s="166" t="s">
        <v>175</v>
      </c>
      <c r="C221" s="307" t="n">
        <v>0</v>
      </c>
      <c r="D221" s="299" t="n">
        <f aca="false">Rezultati!C221*Rezultati!BB221</f>
        <v>0</v>
      </c>
      <c r="E221" s="265"/>
      <c r="F221" s="266"/>
      <c r="G221" s="266"/>
      <c r="H221" s="265"/>
      <c r="I221" s="266"/>
      <c r="J221" s="266"/>
      <c r="K221" s="265"/>
      <c r="L221" s="266"/>
      <c r="M221" s="266"/>
      <c r="N221" s="265"/>
      <c r="O221" s="266"/>
      <c r="P221" s="266"/>
      <c r="Q221" s="265"/>
      <c r="R221" s="266"/>
      <c r="S221" s="266"/>
      <c r="T221" s="265"/>
      <c r="U221" s="266"/>
      <c r="V221" s="266"/>
      <c r="W221" s="265"/>
      <c r="X221" s="266"/>
      <c r="Y221" s="266"/>
      <c r="Z221" s="265"/>
      <c r="AA221" s="266"/>
      <c r="AB221" s="266"/>
      <c r="AC221" s="261"/>
      <c r="AD221" s="262"/>
      <c r="AE221" s="262"/>
      <c r="AF221" s="261" t="n">
        <v>200</v>
      </c>
      <c r="AG221" s="262" t="n">
        <v>184</v>
      </c>
      <c r="AH221" s="262" t="n">
        <v>141</v>
      </c>
      <c r="AI221" s="261"/>
      <c r="AJ221" s="262"/>
      <c r="AK221" s="262"/>
      <c r="AL221" s="253"/>
      <c r="AM221" s="254"/>
      <c r="AN221" s="254"/>
      <c r="AO221" s="261"/>
      <c r="AP221" s="262"/>
      <c r="AQ221" s="262"/>
      <c r="AR221" s="261"/>
      <c r="AS221" s="262"/>
      <c r="AT221" s="262"/>
      <c r="AU221" s="261"/>
      <c r="AV221" s="262"/>
      <c r="AW221" s="262"/>
      <c r="AX221" s="261"/>
      <c r="AY221" s="262"/>
      <c r="AZ221" s="262"/>
      <c r="BA221" s="303" t="n">
        <f aca="false">SUM(Rezultati!E221:AZ221)</f>
        <v>525</v>
      </c>
      <c r="BB221" s="304" t="n">
        <f aca="false">COUNT(Rezultati!E221:AZ221)</f>
        <v>3</v>
      </c>
      <c r="BC221" s="300"/>
      <c r="BD221" s="314" t="n">
        <f aca="false">Rezultati!BA221/Rezultati!BB221</f>
        <v>175</v>
      </c>
      <c r="BE221" s="157"/>
      <c r="BF221" s="134" t="str">
        <f aca="false">B221</f>
        <v>Tomass Piternieks</v>
      </c>
    </row>
    <row r="222" customFormat="false" ht="15.75" hidden="false" customHeight="true" outlineLevel="0" collapsed="false">
      <c r="A222" s="147" t="s">
        <v>70</v>
      </c>
      <c r="B222" s="166" t="s">
        <v>208</v>
      </c>
      <c r="C222" s="307" t="n">
        <v>8</v>
      </c>
      <c r="D222" s="299" t="n">
        <f aca="false">Rezultati!C222*Rezultati!BB222</f>
        <v>72</v>
      </c>
      <c r="E222" s="265"/>
      <c r="F222" s="266"/>
      <c r="G222" s="266"/>
      <c r="H222" s="265"/>
      <c r="I222" s="266"/>
      <c r="J222" s="266"/>
      <c r="K222" s="265"/>
      <c r="L222" s="266"/>
      <c r="M222" s="266"/>
      <c r="N222" s="265"/>
      <c r="O222" s="266"/>
      <c r="P222" s="266"/>
      <c r="Q222" s="265"/>
      <c r="R222" s="266"/>
      <c r="S222" s="266"/>
      <c r="T222" s="265"/>
      <c r="U222" s="266"/>
      <c r="V222" s="266"/>
      <c r="W222" s="265"/>
      <c r="X222" s="266"/>
      <c r="Y222" s="266"/>
      <c r="Z222" s="265"/>
      <c r="AA222" s="266"/>
      <c r="AB222" s="266"/>
      <c r="AC222" s="261"/>
      <c r="AD222" s="262"/>
      <c r="AE222" s="262"/>
      <c r="AF222" s="261" t="n">
        <v>94</v>
      </c>
      <c r="AG222" s="262" t="n">
        <v>141</v>
      </c>
      <c r="AH222" s="262" t="n">
        <v>136</v>
      </c>
      <c r="AI222" s="261"/>
      <c r="AJ222" s="262"/>
      <c r="AK222" s="262"/>
      <c r="AL222" s="253"/>
      <c r="AM222" s="254"/>
      <c r="AN222" s="254"/>
      <c r="AO222" s="261" t="n">
        <v>86</v>
      </c>
      <c r="AP222" s="262" t="n">
        <v>103</v>
      </c>
      <c r="AQ222" s="262" t="n">
        <v>149</v>
      </c>
      <c r="AR222" s="261" t="n">
        <v>111</v>
      </c>
      <c r="AS222" s="262" t="n">
        <v>148</v>
      </c>
      <c r="AT222" s="262" t="n">
        <v>150</v>
      </c>
      <c r="AU222" s="261"/>
      <c r="AV222" s="262"/>
      <c r="AW222" s="262"/>
      <c r="AX222" s="261"/>
      <c r="AY222" s="262"/>
      <c r="AZ222" s="262"/>
      <c r="BA222" s="303" t="n">
        <f aca="false">SUM(Rezultati!E222:AZ222)</f>
        <v>1118</v>
      </c>
      <c r="BB222" s="304" t="n">
        <f aca="false">COUNT(Rezultati!E222:AZ222)</f>
        <v>9</v>
      </c>
      <c r="BC222" s="300"/>
      <c r="BD222" s="314" t="n">
        <f aca="false">Rezultati!BA222/Rezultati!BB222</f>
        <v>124.222222222222</v>
      </c>
      <c r="BE222" s="157"/>
      <c r="BF222" s="134" t="str">
        <f aca="false">B222</f>
        <v>Līva Landmane</v>
      </c>
    </row>
    <row r="223" customFormat="false" ht="15.75" hidden="false" customHeight="true" outlineLevel="0" collapsed="false">
      <c r="A223" s="202" t="s">
        <v>70</v>
      </c>
      <c r="B223" s="173" t="s">
        <v>91</v>
      </c>
      <c r="C223" s="308" t="n">
        <v>0</v>
      </c>
      <c r="D223" s="316" t="n">
        <f aca="false">Rezultati!C223*Rezultati!BB223</f>
        <v>0</v>
      </c>
      <c r="E223" s="181"/>
      <c r="F223" s="182"/>
      <c r="G223" s="182"/>
      <c r="H223" s="181"/>
      <c r="I223" s="182"/>
      <c r="J223" s="182"/>
      <c r="K223" s="181"/>
      <c r="L223" s="182"/>
      <c r="M223" s="182"/>
      <c r="N223" s="181"/>
      <c r="O223" s="182"/>
      <c r="P223" s="182"/>
      <c r="Q223" s="181"/>
      <c r="R223" s="182"/>
      <c r="S223" s="182"/>
      <c r="T223" s="181"/>
      <c r="U223" s="182"/>
      <c r="V223" s="182"/>
      <c r="W223" s="181"/>
      <c r="X223" s="182"/>
      <c r="Y223" s="182"/>
      <c r="Z223" s="181"/>
      <c r="AA223" s="182"/>
      <c r="AB223" s="182"/>
      <c r="AC223" s="269"/>
      <c r="AD223" s="270"/>
      <c r="AE223" s="270"/>
      <c r="AF223" s="269"/>
      <c r="AG223" s="270"/>
      <c r="AH223" s="270"/>
      <c r="AI223" s="269"/>
      <c r="AJ223" s="270"/>
      <c r="AK223" s="270"/>
      <c r="AL223" s="267"/>
      <c r="AM223" s="268"/>
      <c r="AN223" s="268"/>
      <c r="AO223" s="269" t="n">
        <v>69</v>
      </c>
      <c r="AP223" s="270" t="n">
        <v>82</v>
      </c>
      <c r="AQ223" s="270" t="n">
        <v>119</v>
      </c>
      <c r="AR223" s="269"/>
      <c r="AS223" s="270"/>
      <c r="AT223" s="270"/>
      <c r="AU223" s="269"/>
      <c r="AV223" s="270"/>
      <c r="AW223" s="270"/>
      <c r="AX223" s="269"/>
      <c r="AY223" s="270"/>
      <c r="AZ223" s="270"/>
      <c r="BA223" s="311" t="n">
        <f aca="false">SUM(Rezultati!E223:AZ223)</f>
        <v>270</v>
      </c>
      <c r="BB223" s="312" t="n">
        <f aca="false">COUNT(Rezultati!E223:AZ223)</f>
        <v>3</v>
      </c>
      <c r="BC223" s="300"/>
      <c r="BD223" s="314" t="n">
        <f aca="false">Rezultati!BA223/Rezultati!BB223</f>
        <v>90</v>
      </c>
      <c r="BE223" s="157"/>
      <c r="BF223" s="134" t="str">
        <f aca="false">B223</f>
        <v>aklais rezultāts</v>
      </c>
    </row>
    <row r="224" customFormat="false" ht="15.75" hidden="false" customHeight="true" outlineLevel="0" collapsed="false">
      <c r="A224" s="271" t="str">
        <f aca="false">Punkti!A94</f>
        <v>Nopietni</v>
      </c>
      <c r="B224" s="275"/>
      <c r="C224" s="327" t="n">
        <v>8</v>
      </c>
      <c r="D224" s="328" t="n">
        <f aca="false">Rezultati!C224*Rezultati!BB224</f>
        <v>0</v>
      </c>
      <c r="E224" s="251"/>
      <c r="F224" s="252"/>
      <c r="G224" s="252"/>
      <c r="H224" s="251"/>
      <c r="I224" s="252"/>
      <c r="J224" s="252"/>
      <c r="K224" s="251"/>
      <c r="L224" s="252"/>
      <c r="M224" s="252"/>
      <c r="N224" s="251"/>
      <c r="O224" s="252"/>
      <c r="P224" s="252"/>
      <c r="Q224" s="251"/>
      <c r="R224" s="252"/>
      <c r="S224" s="252"/>
      <c r="T224" s="251"/>
      <c r="U224" s="252"/>
      <c r="V224" s="252"/>
      <c r="W224" s="251"/>
      <c r="X224" s="252"/>
      <c r="Y224" s="252"/>
      <c r="Z224" s="251"/>
      <c r="AA224" s="252"/>
      <c r="AB224" s="252"/>
      <c r="AC224" s="255"/>
      <c r="AD224" s="256"/>
      <c r="AE224" s="256"/>
      <c r="AF224" s="255"/>
      <c r="AG224" s="256"/>
      <c r="AH224" s="256"/>
      <c r="AI224" s="255"/>
      <c r="AJ224" s="256"/>
      <c r="AK224" s="256"/>
      <c r="AL224" s="255"/>
      <c r="AM224" s="256"/>
      <c r="AN224" s="256"/>
      <c r="AO224" s="253"/>
      <c r="AP224" s="254"/>
      <c r="AQ224" s="254"/>
      <c r="AR224" s="255"/>
      <c r="AS224" s="256"/>
      <c r="AT224" s="256"/>
      <c r="AU224" s="259"/>
      <c r="AV224" s="260"/>
      <c r="AW224" s="260"/>
      <c r="AX224" s="255"/>
      <c r="AY224" s="256"/>
      <c r="AZ224" s="256"/>
      <c r="BA224" s="155" t="n">
        <f aca="false">SUM(Rezultati!E224:AZ224)</f>
        <v>0</v>
      </c>
      <c r="BB224" s="156" t="n">
        <f aca="false">COUNT(Rezultati!E224:AZ224)</f>
        <v>0</v>
      </c>
      <c r="BC224" s="300" t="n">
        <f aca="false">SUM((Rezultati!BA224+Rezultati!BA225+Rezultati!BA226+Rezultati!BA227+Rezultati!BA228+Rezultati!BA229+Rezultati!BA230)/(Rezultati!BB224+Rezultati!BB225+Rezultati!BB226+Rezultati!BB227+Rezultati!BB228+Rezultati!BB229+Rezultati!BB230))</f>
        <v>146.055555555556</v>
      </c>
      <c r="BD224" s="314" t="e">
        <f aca="false">Rezultati!BA224/Rezultati!BB224</f>
        <v>#DIV/0!</v>
      </c>
      <c r="BE224" s="157" t="str">
        <f aca="false">AO133</f>
        <v>Nopietni</v>
      </c>
      <c r="BF224" s="134" t="n">
        <f aca="false">B224</f>
        <v>0</v>
      </c>
    </row>
    <row r="225" customFormat="false" ht="15.75" hidden="false" customHeight="true" outlineLevel="0" collapsed="false">
      <c r="A225" s="147" t="s">
        <v>71</v>
      </c>
      <c r="B225" s="159" t="s">
        <v>209</v>
      </c>
      <c r="C225" s="319" t="n">
        <v>0</v>
      </c>
      <c r="D225" s="299" t="n">
        <f aca="false">Rezultati!C225*Rezultati!BB225</f>
        <v>0</v>
      </c>
      <c r="E225" s="257"/>
      <c r="F225" s="258"/>
      <c r="G225" s="258"/>
      <c r="H225" s="257"/>
      <c r="I225" s="258"/>
      <c r="J225" s="258"/>
      <c r="K225" s="257"/>
      <c r="L225" s="258"/>
      <c r="M225" s="258"/>
      <c r="N225" s="257"/>
      <c r="O225" s="258"/>
      <c r="P225" s="258"/>
      <c r="Q225" s="257"/>
      <c r="R225" s="258"/>
      <c r="S225" s="258"/>
      <c r="T225" s="257"/>
      <c r="U225" s="258"/>
      <c r="V225" s="258"/>
      <c r="W225" s="257"/>
      <c r="X225" s="258"/>
      <c r="Y225" s="258"/>
      <c r="Z225" s="257"/>
      <c r="AA225" s="258"/>
      <c r="AB225" s="258"/>
      <c r="AC225" s="259" t="n">
        <v>131</v>
      </c>
      <c r="AD225" s="260" t="n">
        <v>144</v>
      </c>
      <c r="AE225" s="260" t="n">
        <v>169</v>
      </c>
      <c r="AF225" s="259" t="n">
        <v>146</v>
      </c>
      <c r="AG225" s="260" t="n">
        <v>138</v>
      </c>
      <c r="AH225" s="260" t="n">
        <v>165</v>
      </c>
      <c r="AI225" s="259"/>
      <c r="AJ225" s="260"/>
      <c r="AK225" s="260"/>
      <c r="AL225" s="259" t="n">
        <v>122</v>
      </c>
      <c r="AM225" s="260" t="n">
        <v>162</v>
      </c>
      <c r="AN225" s="260" t="n">
        <v>144</v>
      </c>
      <c r="AO225" s="253"/>
      <c r="AP225" s="254"/>
      <c r="AQ225" s="254"/>
      <c r="AR225" s="259"/>
      <c r="AS225" s="260"/>
      <c r="AT225" s="260"/>
      <c r="AU225" s="259" t="n">
        <v>123</v>
      </c>
      <c r="AV225" s="260" t="n">
        <v>134</v>
      </c>
      <c r="AW225" s="260" t="n">
        <v>127</v>
      </c>
      <c r="AX225" s="259" t="n">
        <v>132</v>
      </c>
      <c r="AY225" s="260" t="n">
        <v>166</v>
      </c>
      <c r="AZ225" s="260" t="n">
        <v>155</v>
      </c>
      <c r="BA225" s="303" t="n">
        <f aca="false">SUM(Rezultati!E225:AZ225)</f>
        <v>2158</v>
      </c>
      <c r="BB225" s="304" t="n">
        <f aca="false">COUNT(Rezultati!E225:AZ225)</f>
        <v>15</v>
      </c>
      <c r="BC225" s="300"/>
      <c r="BD225" s="314" t="n">
        <f aca="false">Rezultati!BA225/Rezultati!BB225</f>
        <v>143.866666666667</v>
      </c>
      <c r="BE225" s="157"/>
      <c r="BF225" s="134" t="str">
        <f aca="false">B225</f>
        <v>Edgars Štubis</v>
      </c>
    </row>
    <row r="226" customFormat="false" ht="15.75" hidden="false" customHeight="true" outlineLevel="0" collapsed="false">
      <c r="A226" s="147" t="s">
        <v>71</v>
      </c>
      <c r="B226" s="166" t="s">
        <v>210</v>
      </c>
      <c r="C226" s="308" t="n">
        <v>0</v>
      </c>
      <c r="D226" s="299" t="n">
        <f aca="false">Rezultati!C226*Rezultati!BB226</f>
        <v>0</v>
      </c>
      <c r="E226" s="257"/>
      <c r="F226" s="258"/>
      <c r="G226" s="258"/>
      <c r="H226" s="257"/>
      <c r="I226" s="258"/>
      <c r="J226" s="258"/>
      <c r="K226" s="257"/>
      <c r="L226" s="258"/>
      <c r="M226" s="258"/>
      <c r="N226" s="257"/>
      <c r="O226" s="258"/>
      <c r="P226" s="258"/>
      <c r="Q226" s="257"/>
      <c r="R226" s="258"/>
      <c r="S226" s="258"/>
      <c r="T226" s="257"/>
      <c r="U226" s="258"/>
      <c r="V226" s="258"/>
      <c r="W226" s="257"/>
      <c r="X226" s="258"/>
      <c r="Y226" s="258"/>
      <c r="Z226" s="257"/>
      <c r="AA226" s="258"/>
      <c r="AB226" s="258"/>
      <c r="AC226" s="261" t="n">
        <v>144</v>
      </c>
      <c r="AD226" s="262" t="n">
        <v>157</v>
      </c>
      <c r="AE226" s="262" t="n">
        <v>157</v>
      </c>
      <c r="AF226" s="261" t="n">
        <v>136</v>
      </c>
      <c r="AG226" s="262" t="n">
        <v>179</v>
      </c>
      <c r="AH226" s="262" t="n">
        <v>188</v>
      </c>
      <c r="AI226" s="261" t="n">
        <v>142</v>
      </c>
      <c r="AJ226" s="262" t="n">
        <v>177</v>
      </c>
      <c r="AK226" s="262" t="n">
        <v>147</v>
      </c>
      <c r="AL226" s="261" t="n">
        <v>157</v>
      </c>
      <c r="AM226" s="262" t="n">
        <v>160</v>
      </c>
      <c r="AN226" s="262" t="n">
        <v>185</v>
      </c>
      <c r="AO226" s="253"/>
      <c r="AP226" s="254"/>
      <c r="AQ226" s="254"/>
      <c r="AR226" s="261"/>
      <c r="AS226" s="262"/>
      <c r="AT226" s="262"/>
      <c r="AU226" s="259" t="n">
        <v>122</v>
      </c>
      <c r="AV226" s="260" t="n">
        <v>198</v>
      </c>
      <c r="AW226" s="260" t="n">
        <v>129</v>
      </c>
      <c r="AX226" s="261" t="n">
        <v>135</v>
      </c>
      <c r="AY226" s="262" t="n">
        <v>137</v>
      </c>
      <c r="AZ226" s="262" t="n">
        <v>182</v>
      </c>
      <c r="BA226" s="303" t="n">
        <f aca="false">SUM(Rezultati!E226:AZ226)</f>
        <v>2832</v>
      </c>
      <c r="BB226" s="304" t="n">
        <f aca="false">COUNT(Rezultati!E226:AZ226)</f>
        <v>18</v>
      </c>
      <c r="BC226" s="300"/>
      <c r="BD226" s="314" t="n">
        <f aca="false">Rezultati!BA226/Rezultati!BB226</f>
        <v>157.333333333333</v>
      </c>
      <c r="BE226" s="157"/>
      <c r="BF226" s="134" t="str">
        <f aca="false">B226</f>
        <v>Guntars Pugejs</v>
      </c>
    </row>
    <row r="227" customFormat="false" ht="15.75" hidden="false" customHeight="true" outlineLevel="0" collapsed="false">
      <c r="A227" s="147" t="s">
        <v>71</v>
      </c>
      <c r="B227" s="166" t="s">
        <v>211</v>
      </c>
      <c r="C227" s="308" t="n">
        <v>0</v>
      </c>
      <c r="D227" s="299" t="n">
        <f aca="false">Rezultati!C227*Rezultati!BB227</f>
        <v>0</v>
      </c>
      <c r="E227" s="257"/>
      <c r="F227" s="258"/>
      <c r="G227" s="258"/>
      <c r="H227" s="257"/>
      <c r="I227" s="258"/>
      <c r="J227" s="258"/>
      <c r="K227" s="257"/>
      <c r="L227" s="258"/>
      <c r="M227" s="258"/>
      <c r="N227" s="257"/>
      <c r="O227" s="258"/>
      <c r="P227" s="258"/>
      <c r="Q227" s="257"/>
      <c r="R227" s="258"/>
      <c r="S227" s="258"/>
      <c r="T227" s="257"/>
      <c r="U227" s="258"/>
      <c r="V227" s="258"/>
      <c r="W227" s="257"/>
      <c r="X227" s="258"/>
      <c r="Y227" s="258"/>
      <c r="Z227" s="257"/>
      <c r="AA227" s="258"/>
      <c r="AB227" s="258"/>
      <c r="AC227" s="261" t="n">
        <v>136</v>
      </c>
      <c r="AD227" s="262" t="n">
        <v>184</v>
      </c>
      <c r="AE227" s="262" t="n">
        <v>122</v>
      </c>
      <c r="AF227" s="261" t="n">
        <v>123</v>
      </c>
      <c r="AG227" s="262" t="n">
        <v>168</v>
      </c>
      <c r="AH227" s="262" t="n">
        <v>132</v>
      </c>
      <c r="AI227" s="261" t="n">
        <v>123</v>
      </c>
      <c r="AJ227" s="262" t="n">
        <v>117</v>
      </c>
      <c r="AK227" s="262" t="n">
        <v>120</v>
      </c>
      <c r="AL227" s="261" t="n">
        <v>120</v>
      </c>
      <c r="AM227" s="262" t="n">
        <v>158</v>
      </c>
      <c r="AN227" s="262" t="n">
        <v>133</v>
      </c>
      <c r="AO227" s="253"/>
      <c r="AP227" s="254"/>
      <c r="AQ227" s="254"/>
      <c r="AR227" s="261"/>
      <c r="AS227" s="262"/>
      <c r="AT227" s="262"/>
      <c r="AU227" s="261" t="n">
        <v>160</v>
      </c>
      <c r="AV227" s="262" t="n">
        <v>123</v>
      </c>
      <c r="AW227" s="262" t="n">
        <v>173</v>
      </c>
      <c r="AX227" s="261" t="n">
        <v>126</v>
      </c>
      <c r="AY227" s="262" t="n">
        <v>134</v>
      </c>
      <c r="AZ227" s="262" t="n">
        <v>102</v>
      </c>
      <c r="BA227" s="303" t="n">
        <f aca="false">SUM(Rezultati!E227:AZ227)</f>
        <v>2454</v>
      </c>
      <c r="BB227" s="304" t="n">
        <f aca="false">COUNT(Rezultati!E227:AZ227)</f>
        <v>18</v>
      </c>
      <c r="BC227" s="300"/>
      <c r="BD227" s="314" t="n">
        <f aca="false">Rezultati!BA227/Rezultati!BB227</f>
        <v>136.333333333333</v>
      </c>
      <c r="BE227" s="157"/>
      <c r="BF227" s="134" t="str">
        <f aca="false">B227</f>
        <v>Armands Štubis</v>
      </c>
    </row>
    <row r="228" customFormat="false" ht="15.75" hidden="false" customHeight="true" outlineLevel="0" collapsed="false">
      <c r="A228" s="147" t="s">
        <v>71</v>
      </c>
      <c r="B228" s="173" t="s">
        <v>212</v>
      </c>
      <c r="C228" s="308" t="n">
        <v>0</v>
      </c>
      <c r="D228" s="299" t="n">
        <f aca="false">Rezultati!C228*Rezultati!BB228</f>
        <v>0</v>
      </c>
      <c r="E228" s="265"/>
      <c r="F228" s="266"/>
      <c r="G228" s="266"/>
      <c r="H228" s="265"/>
      <c r="I228" s="266"/>
      <c r="J228" s="266"/>
      <c r="K228" s="265"/>
      <c r="L228" s="266"/>
      <c r="M228" s="266"/>
      <c r="N228" s="265"/>
      <c r="O228" s="266"/>
      <c r="P228" s="266"/>
      <c r="Q228" s="265"/>
      <c r="R228" s="266"/>
      <c r="S228" s="266"/>
      <c r="T228" s="265"/>
      <c r="U228" s="266"/>
      <c r="V228" s="266"/>
      <c r="W228" s="265"/>
      <c r="X228" s="266"/>
      <c r="Y228" s="266"/>
      <c r="Z228" s="265"/>
      <c r="AA228" s="266"/>
      <c r="AB228" s="266"/>
      <c r="AC228" s="261"/>
      <c r="AD228" s="262"/>
      <c r="AE228" s="262"/>
      <c r="AF228" s="261"/>
      <c r="AG228" s="262"/>
      <c r="AH228" s="262"/>
      <c r="AI228" s="261" t="n">
        <v>146</v>
      </c>
      <c r="AJ228" s="262" t="n">
        <v>139</v>
      </c>
      <c r="AK228" s="262" t="n">
        <v>158</v>
      </c>
      <c r="AL228" s="261"/>
      <c r="AM228" s="262"/>
      <c r="AN228" s="262"/>
      <c r="AO228" s="253"/>
      <c r="AP228" s="254"/>
      <c r="AQ228" s="254"/>
      <c r="AR228" s="261"/>
      <c r="AS228" s="262"/>
      <c r="AT228" s="262"/>
      <c r="AU228" s="261"/>
      <c r="AV228" s="262"/>
      <c r="AW228" s="262"/>
      <c r="AX228" s="261"/>
      <c r="AY228" s="262"/>
      <c r="AZ228" s="262"/>
      <c r="BA228" s="303" t="n">
        <f aca="false">SUM(Rezultati!E228:AZ228)</f>
        <v>443</v>
      </c>
      <c r="BB228" s="304" t="n">
        <f aca="false">COUNT(Rezultati!E228:AZ228)</f>
        <v>3</v>
      </c>
      <c r="BC228" s="300"/>
      <c r="BD228" s="314" t="n">
        <f aca="false">Rezultati!BA228/Rezultati!BB228</f>
        <v>147.666666666667</v>
      </c>
      <c r="BE228" s="157"/>
      <c r="BF228" s="134" t="str">
        <f aca="false">B228</f>
        <v>Artūrs Pugejs</v>
      </c>
    </row>
    <row r="229" customFormat="false" ht="15.75" hidden="false" customHeight="true" outlineLevel="0" collapsed="false">
      <c r="A229" s="147" t="s">
        <v>71</v>
      </c>
      <c r="B229" s="166"/>
      <c r="C229" s="308" t="n">
        <v>0</v>
      </c>
      <c r="D229" s="299" t="n">
        <f aca="false">Rezultati!C229*Rezultati!BB229</f>
        <v>0</v>
      </c>
      <c r="E229" s="265"/>
      <c r="F229" s="266"/>
      <c r="G229" s="266"/>
      <c r="H229" s="265"/>
      <c r="I229" s="266"/>
      <c r="J229" s="266"/>
      <c r="K229" s="265"/>
      <c r="L229" s="266"/>
      <c r="M229" s="266"/>
      <c r="N229" s="265"/>
      <c r="O229" s="266"/>
      <c r="P229" s="266"/>
      <c r="Q229" s="265"/>
      <c r="R229" s="266"/>
      <c r="S229" s="266"/>
      <c r="T229" s="265"/>
      <c r="U229" s="266"/>
      <c r="V229" s="266"/>
      <c r="W229" s="265"/>
      <c r="X229" s="266"/>
      <c r="Y229" s="266"/>
      <c r="Z229" s="265"/>
      <c r="AA229" s="266"/>
      <c r="AB229" s="266"/>
      <c r="AC229" s="261"/>
      <c r="AD229" s="262"/>
      <c r="AE229" s="262"/>
      <c r="AF229" s="261"/>
      <c r="AG229" s="262"/>
      <c r="AH229" s="262"/>
      <c r="AI229" s="261"/>
      <c r="AJ229" s="262"/>
      <c r="AK229" s="262"/>
      <c r="AL229" s="261"/>
      <c r="AM229" s="262"/>
      <c r="AN229" s="262"/>
      <c r="AO229" s="253"/>
      <c r="AP229" s="254"/>
      <c r="AQ229" s="254"/>
      <c r="AR229" s="261"/>
      <c r="AS229" s="262"/>
      <c r="AT229" s="262"/>
      <c r="AU229" s="261"/>
      <c r="AV229" s="262"/>
      <c r="AW229" s="262"/>
      <c r="AX229" s="261"/>
      <c r="AY229" s="262"/>
      <c r="AZ229" s="262"/>
      <c r="BA229" s="303" t="n">
        <f aca="false">SUM(Rezultati!E229:AZ229)</f>
        <v>0</v>
      </c>
      <c r="BB229" s="304" t="n">
        <f aca="false">COUNT(Rezultati!E229:AZ229)</f>
        <v>0</v>
      </c>
      <c r="BC229" s="300"/>
      <c r="BD229" s="314" t="e">
        <f aca="false">Rezultati!BA229/Rezultati!BB229</f>
        <v>#DIV/0!</v>
      </c>
      <c r="BE229" s="157"/>
      <c r="BF229" s="134" t="n">
        <f aca="false">B229</f>
        <v>0</v>
      </c>
    </row>
    <row r="230" customFormat="false" ht="15.75" hidden="false" customHeight="true" outlineLevel="0" collapsed="false">
      <c r="A230" s="202" t="s">
        <v>71</v>
      </c>
      <c r="B230" s="203"/>
      <c r="C230" s="309" t="n">
        <v>0</v>
      </c>
      <c r="D230" s="310" t="n">
        <f aca="false">Rezultati!C230*Rezultati!BB230</f>
        <v>0</v>
      </c>
      <c r="E230" s="181"/>
      <c r="F230" s="182"/>
      <c r="G230" s="182"/>
      <c r="H230" s="181"/>
      <c r="I230" s="182"/>
      <c r="J230" s="182"/>
      <c r="K230" s="181"/>
      <c r="L230" s="182"/>
      <c r="M230" s="182"/>
      <c r="N230" s="181"/>
      <c r="O230" s="182"/>
      <c r="P230" s="182"/>
      <c r="Q230" s="181"/>
      <c r="R230" s="182"/>
      <c r="S230" s="182"/>
      <c r="T230" s="181"/>
      <c r="U230" s="182"/>
      <c r="V230" s="182"/>
      <c r="W230" s="181"/>
      <c r="X230" s="182"/>
      <c r="Y230" s="182"/>
      <c r="Z230" s="181"/>
      <c r="AA230" s="182"/>
      <c r="AB230" s="182"/>
      <c r="AC230" s="269"/>
      <c r="AD230" s="270"/>
      <c r="AE230" s="270"/>
      <c r="AF230" s="269"/>
      <c r="AG230" s="270"/>
      <c r="AH230" s="270"/>
      <c r="AI230" s="269"/>
      <c r="AJ230" s="270"/>
      <c r="AK230" s="270"/>
      <c r="AL230" s="269"/>
      <c r="AM230" s="270"/>
      <c r="AN230" s="270"/>
      <c r="AO230" s="267"/>
      <c r="AP230" s="268"/>
      <c r="AQ230" s="268"/>
      <c r="AR230" s="269"/>
      <c r="AS230" s="270"/>
      <c r="AT230" s="270"/>
      <c r="AU230" s="269"/>
      <c r="AV230" s="270"/>
      <c r="AW230" s="270"/>
      <c r="AX230" s="269"/>
      <c r="AY230" s="270"/>
      <c r="AZ230" s="270"/>
      <c r="BA230" s="311" t="n">
        <f aca="false">SUM(Rezultati!E230:AZ230)</f>
        <v>0</v>
      </c>
      <c r="BB230" s="312" t="n">
        <f aca="false">COUNT(Rezultati!E230:AZ230)</f>
        <v>0</v>
      </c>
      <c r="BC230" s="300"/>
      <c r="BD230" s="314" t="e">
        <f aca="false">Rezultati!BA230/Rezultati!BB230</f>
        <v>#DIV/0!</v>
      </c>
      <c r="BE230" s="157"/>
      <c r="BF230" s="134" t="n">
        <f aca="false">B230</f>
        <v>0</v>
      </c>
    </row>
    <row r="231" customFormat="false" ht="15.75" hidden="false" customHeight="true" outlineLevel="0" collapsed="false">
      <c r="A231" s="183" t="str">
        <f aca="false">Punkti!A97</f>
        <v>Zaļie Pumpuri</v>
      </c>
      <c r="B231" s="159" t="s">
        <v>213</v>
      </c>
      <c r="C231" s="302" t="n">
        <v>0</v>
      </c>
      <c r="D231" s="315" t="n">
        <f aca="false">Rezultati!C231*Rezultati!BB231</f>
        <v>0</v>
      </c>
      <c r="E231" s="251"/>
      <c r="F231" s="252"/>
      <c r="G231" s="252"/>
      <c r="H231" s="251"/>
      <c r="I231" s="252"/>
      <c r="J231" s="252"/>
      <c r="K231" s="251"/>
      <c r="L231" s="252"/>
      <c r="M231" s="252"/>
      <c r="N231" s="251"/>
      <c r="O231" s="252"/>
      <c r="P231" s="252"/>
      <c r="Q231" s="251"/>
      <c r="R231" s="252"/>
      <c r="S231" s="252"/>
      <c r="T231" s="251"/>
      <c r="U231" s="252"/>
      <c r="V231" s="252"/>
      <c r="W231" s="251"/>
      <c r="X231" s="252"/>
      <c r="Y231" s="252"/>
      <c r="Z231" s="251"/>
      <c r="AA231" s="252"/>
      <c r="AB231" s="252"/>
      <c r="AC231" s="255" t="n">
        <v>160</v>
      </c>
      <c r="AD231" s="256" t="n">
        <v>130</v>
      </c>
      <c r="AE231" s="256" t="n">
        <v>115</v>
      </c>
      <c r="AF231" s="255" t="n">
        <v>107</v>
      </c>
      <c r="AG231" s="256" t="n">
        <v>170</v>
      </c>
      <c r="AH231" s="256" t="n">
        <v>154</v>
      </c>
      <c r="AI231" s="255" t="n">
        <v>159</v>
      </c>
      <c r="AJ231" s="256" t="n">
        <v>134</v>
      </c>
      <c r="AK231" s="256" t="n">
        <v>123</v>
      </c>
      <c r="AL231" s="255" t="n">
        <v>138</v>
      </c>
      <c r="AM231" s="256" t="n">
        <v>157</v>
      </c>
      <c r="AN231" s="256" t="n">
        <v>112</v>
      </c>
      <c r="AO231" s="255"/>
      <c r="AP231" s="256"/>
      <c r="AQ231" s="256"/>
      <c r="AR231" s="253"/>
      <c r="AS231" s="254"/>
      <c r="AT231" s="254"/>
      <c r="AU231" s="255" t="n">
        <v>137</v>
      </c>
      <c r="AV231" s="256" t="n">
        <v>171</v>
      </c>
      <c r="AW231" s="256" t="n">
        <v>125</v>
      </c>
      <c r="AX231" s="255" t="n">
        <v>108</v>
      </c>
      <c r="AY231" s="256" t="n">
        <v>138</v>
      </c>
      <c r="AZ231" s="256" t="n">
        <v>139</v>
      </c>
      <c r="BA231" s="155" t="n">
        <f aca="false">SUM(Rezultati!E231:AZ231)</f>
        <v>2477</v>
      </c>
      <c r="BB231" s="156" t="n">
        <f aca="false">COUNT(Rezultati!E231:AZ231)</f>
        <v>18</v>
      </c>
      <c r="BC231" s="300" t="n">
        <f aca="false">SUM((Rezultati!BA231+Rezultati!BA232+Rezultati!BA233+Rezultati!BA234+BA237+Rezultati!BA235+Rezultati!BA236+Rezultati!BA238)/(Rezultati!BB231+BB237+Rezultati!BB232+Rezultati!BB233+Rezultati!BB234+Rezultati!BB235+Rezultati!BB236+Rezultati!BB238))</f>
        <v>128.925925925926</v>
      </c>
      <c r="BD231" s="314" t="n">
        <f aca="false">Rezultati!BA231/Rezultati!BB231</f>
        <v>137.611111111111</v>
      </c>
      <c r="BE231" s="157" t="str">
        <f aca="false">AR133</f>
        <v>Zaļie Pumpuri</v>
      </c>
      <c r="BF231" s="134" t="str">
        <f aca="false">B231</f>
        <v>Ainārs Sedlenieks</v>
      </c>
    </row>
    <row r="232" customFormat="false" ht="15.75" hidden="false" customHeight="true" outlineLevel="0" collapsed="false">
      <c r="A232" s="147" t="s">
        <v>72</v>
      </c>
      <c r="B232" s="159"/>
      <c r="C232" s="302" t="n">
        <v>0</v>
      </c>
      <c r="D232" s="299" t="n">
        <f aca="false">Rezultati!C232*Rezultati!BB232</f>
        <v>0</v>
      </c>
      <c r="E232" s="257"/>
      <c r="F232" s="258"/>
      <c r="G232" s="258"/>
      <c r="H232" s="257"/>
      <c r="I232" s="258"/>
      <c r="J232" s="258"/>
      <c r="K232" s="257"/>
      <c r="L232" s="258"/>
      <c r="M232" s="258"/>
      <c r="N232" s="257"/>
      <c r="O232" s="258"/>
      <c r="P232" s="258"/>
      <c r="Q232" s="257"/>
      <c r="R232" s="258"/>
      <c r="S232" s="258"/>
      <c r="T232" s="257"/>
      <c r="U232" s="258"/>
      <c r="V232" s="258"/>
      <c r="W232" s="257"/>
      <c r="X232" s="258"/>
      <c r="Y232" s="258"/>
      <c r="Z232" s="257"/>
      <c r="AA232" s="258"/>
      <c r="AB232" s="258"/>
      <c r="AC232" s="259"/>
      <c r="AD232" s="260"/>
      <c r="AE232" s="260"/>
      <c r="AF232" s="259"/>
      <c r="AG232" s="260"/>
      <c r="AH232" s="260"/>
      <c r="AI232" s="259"/>
      <c r="AJ232" s="260"/>
      <c r="AK232" s="260"/>
      <c r="AL232" s="259"/>
      <c r="AM232" s="260"/>
      <c r="AN232" s="260"/>
      <c r="AO232" s="259"/>
      <c r="AP232" s="260"/>
      <c r="AQ232" s="260"/>
      <c r="AR232" s="253"/>
      <c r="AS232" s="254"/>
      <c r="AT232" s="254"/>
      <c r="AU232" s="259"/>
      <c r="AV232" s="260"/>
      <c r="AW232" s="260"/>
      <c r="AX232" s="259"/>
      <c r="AY232" s="260"/>
      <c r="AZ232" s="260"/>
      <c r="BA232" s="303" t="n">
        <f aca="false">SUM(Rezultati!E232:AZ232)</f>
        <v>0</v>
      </c>
      <c r="BB232" s="304" t="n">
        <f aca="false">COUNT(Rezultati!E232:AZ232)</f>
        <v>0</v>
      </c>
      <c r="BC232" s="300"/>
      <c r="BD232" s="314" t="e">
        <f aca="false">Rezultati!BA232/Rezultati!BB232</f>
        <v>#DIV/0!</v>
      </c>
      <c r="BE232" s="157"/>
      <c r="BF232" s="134" t="n">
        <f aca="false">B232</f>
        <v>0</v>
      </c>
    </row>
    <row r="233" customFormat="false" ht="15.75" hidden="false" customHeight="true" outlineLevel="0" collapsed="false">
      <c r="A233" s="219" t="s">
        <v>72</v>
      </c>
      <c r="B233" s="159"/>
      <c r="C233" s="302" t="n">
        <v>0</v>
      </c>
      <c r="D233" s="299" t="n">
        <f aca="false">Rezultati!C233*Rezultati!BB233</f>
        <v>0</v>
      </c>
      <c r="E233" s="257"/>
      <c r="F233" s="258"/>
      <c r="G233" s="258"/>
      <c r="H233" s="257"/>
      <c r="I233" s="258"/>
      <c r="J233" s="258"/>
      <c r="K233" s="257"/>
      <c r="L233" s="258"/>
      <c r="M233" s="258"/>
      <c r="N233" s="257"/>
      <c r="O233" s="258"/>
      <c r="P233" s="258"/>
      <c r="Q233" s="257"/>
      <c r="R233" s="258"/>
      <c r="S233" s="258"/>
      <c r="T233" s="257"/>
      <c r="U233" s="258"/>
      <c r="V233" s="258"/>
      <c r="W233" s="257"/>
      <c r="X233" s="258"/>
      <c r="Y233" s="258"/>
      <c r="Z233" s="257"/>
      <c r="AA233" s="258"/>
      <c r="AB233" s="258"/>
      <c r="AC233" s="261"/>
      <c r="AD233" s="262"/>
      <c r="AE233" s="262"/>
      <c r="AF233" s="261"/>
      <c r="AG233" s="262"/>
      <c r="AH233" s="262"/>
      <c r="AI233" s="261"/>
      <c r="AJ233" s="262"/>
      <c r="AK233" s="262"/>
      <c r="AL233" s="261"/>
      <c r="AM233" s="262"/>
      <c r="AN233" s="262"/>
      <c r="AO233" s="261"/>
      <c r="AP233" s="262"/>
      <c r="AQ233" s="262"/>
      <c r="AR233" s="253"/>
      <c r="AS233" s="254"/>
      <c r="AT233" s="254"/>
      <c r="AU233" s="261"/>
      <c r="AV233" s="262"/>
      <c r="AW233" s="262"/>
      <c r="AX233" s="261"/>
      <c r="AY233" s="262"/>
      <c r="AZ233" s="262"/>
      <c r="BA233" s="303" t="n">
        <f aca="false">SUM(Rezultati!E233:AZ233)</f>
        <v>0</v>
      </c>
      <c r="BB233" s="304" t="n">
        <f aca="false">COUNT(Rezultati!E233:AZ233)</f>
        <v>0</v>
      </c>
      <c r="BC233" s="300"/>
      <c r="BD233" s="314" t="e">
        <f aca="false">Rezultati!BA233/Rezultati!BB233</f>
        <v>#DIV/0!</v>
      </c>
      <c r="BE233" s="157"/>
      <c r="BF233" s="134" t="n">
        <f aca="false">B233</f>
        <v>0</v>
      </c>
    </row>
    <row r="234" customFormat="false" ht="15.75" hidden="false" customHeight="true" outlineLevel="0" collapsed="false">
      <c r="A234" s="147" t="s">
        <v>72</v>
      </c>
      <c r="B234" s="166"/>
      <c r="C234" s="307" t="n">
        <v>0</v>
      </c>
      <c r="D234" s="299" t="n">
        <f aca="false">Rezultati!C234*Rezultati!BB234</f>
        <v>0</v>
      </c>
      <c r="E234" s="257"/>
      <c r="F234" s="258"/>
      <c r="G234" s="258"/>
      <c r="H234" s="257"/>
      <c r="I234" s="258"/>
      <c r="J234" s="258"/>
      <c r="K234" s="257"/>
      <c r="L234" s="258"/>
      <c r="M234" s="258"/>
      <c r="N234" s="257"/>
      <c r="O234" s="258"/>
      <c r="P234" s="258"/>
      <c r="Q234" s="257"/>
      <c r="R234" s="258"/>
      <c r="S234" s="258"/>
      <c r="T234" s="257"/>
      <c r="U234" s="258"/>
      <c r="V234" s="258"/>
      <c r="W234" s="257"/>
      <c r="X234" s="258"/>
      <c r="Y234" s="258"/>
      <c r="Z234" s="257"/>
      <c r="AA234" s="258"/>
      <c r="AB234" s="258"/>
      <c r="AC234" s="261"/>
      <c r="AD234" s="262"/>
      <c r="AE234" s="262"/>
      <c r="AF234" s="261"/>
      <c r="AG234" s="262"/>
      <c r="AH234" s="262"/>
      <c r="AI234" s="261"/>
      <c r="AJ234" s="262"/>
      <c r="AK234" s="262"/>
      <c r="AL234" s="261"/>
      <c r="AM234" s="262"/>
      <c r="AN234" s="262"/>
      <c r="AO234" s="261"/>
      <c r="AP234" s="262"/>
      <c r="AQ234" s="262"/>
      <c r="AR234" s="253"/>
      <c r="AS234" s="254"/>
      <c r="AT234" s="254"/>
      <c r="AU234" s="261"/>
      <c r="AV234" s="262"/>
      <c r="AW234" s="262"/>
      <c r="AX234" s="261"/>
      <c r="AY234" s="262"/>
      <c r="AZ234" s="262"/>
      <c r="BA234" s="303" t="n">
        <f aca="false">SUM(Rezultati!E234:AZ234)</f>
        <v>0</v>
      </c>
      <c r="BB234" s="304" t="n">
        <f aca="false">COUNT(Rezultati!E234:AZ234)</f>
        <v>0</v>
      </c>
      <c r="BC234" s="300"/>
      <c r="BD234" s="314" t="e">
        <f aca="false">Rezultati!BA234/Rezultati!BB234</f>
        <v>#DIV/0!</v>
      </c>
      <c r="BE234" s="157"/>
      <c r="BF234" s="134" t="n">
        <f aca="false">B234</f>
        <v>0</v>
      </c>
    </row>
    <row r="235" customFormat="false" ht="15.75" hidden="false" customHeight="true" outlineLevel="0" collapsed="false">
      <c r="A235" s="167" t="s">
        <v>72</v>
      </c>
      <c r="B235" s="342" t="s">
        <v>214</v>
      </c>
      <c r="C235" s="305" t="n">
        <v>8</v>
      </c>
      <c r="D235" s="306" t="n">
        <f aca="false">Rezultati!C235*Rezultati!BB235</f>
        <v>144</v>
      </c>
      <c r="E235" s="265"/>
      <c r="F235" s="266"/>
      <c r="G235" s="266"/>
      <c r="H235" s="265"/>
      <c r="I235" s="266"/>
      <c r="J235" s="266"/>
      <c r="K235" s="265"/>
      <c r="L235" s="266"/>
      <c r="M235" s="266"/>
      <c r="N235" s="265"/>
      <c r="O235" s="266"/>
      <c r="P235" s="266"/>
      <c r="Q235" s="265"/>
      <c r="R235" s="266"/>
      <c r="S235" s="266"/>
      <c r="T235" s="265"/>
      <c r="U235" s="266"/>
      <c r="V235" s="266"/>
      <c r="W235" s="265"/>
      <c r="X235" s="266"/>
      <c r="Y235" s="266"/>
      <c r="Z235" s="265"/>
      <c r="AA235" s="266"/>
      <c r="AB235" s="266"/>
      <c r="AC235" s="261" t="n">
        <v>125</v>
      </c>
      <c r="AD235" s="262" t="n">
        <v>124</v>
      </c>
      <c r="AE235" s="262" t="n">
        <v>120</v>
      </c>
      <c r="AF235" s="261" t="n">
        <v>130</v>
      </c>
      <c r="AG235" s="262" t="n">
        <v>99</v>
      </c>
      <c r="AH235" s="262" t="n">
        <v>127</v>
      </c>
      <c r="AI235" s="261" t="n">
        <v>125</v>
      </c>
      <c r="AJ235" s="262" t="n">
        <v>149</v>
      </c>
      <c r="AK235" s="262" t="n">
        <v>106</v>
      </c>
      <c r="AL235" s="261" t="n">
        <v>134</v>
      </c>
      <c r="AM235" s="262" t="n">
        <v>129</v>
      </c>
      <c r="AN235" s="262" t="n">
        <v>135</v>
      </c>
      <c r="AO235" s="261"/>
      <c r="AP235" s="262"/>
      <c r="AQ235" s="262"/>
      <c r="AR235" s="253"/>
      <c r="AS235" s="254"/>
      <c r="AT235" s="254"/>
      <c r="AU235" s="261" t="n">
        <v>152</v>
      </c>
      <c r="AV235" s="262" t="n">
        <v>130</v>
      </c>
      <c r="AW235" s="262" t="n">
        <v>148</v>
      </c>
      <c r="AX235" s="261" t="n">
        <v>99</v>
      </c>
      <c r="AY235" s="262" t="n">
        <v>130</v>
      </c>
      <c r="AZ235" s="262" t="n">
        <v>120</v>
      </c>
      <c r="BA235" s="303" t="n">
        <f aca="false">SUM(Rezultati!E235:AZ235)</f>
        <v>2282</v>
      </c>
      <c r="BB235" s="304" t="n">
        <f aca="false">COUNT(Rezultati!E235:AZ235)</f>
        <v>18</v>
      </c>
      <c r="BC235" s="300"/>
      <c r="BD235" s="314" t="n">
        <f aca="false">Rezultati!BA235/Rezultati!BB235</f>
        <v>126.777777777778</v>
      </c>
      <c r="BE235" s="157"/>
      <c r="BF235" s="134" t="str">
        <f aca="false">B235</f>
        <v>Guna Sedleniece</v>
      </c>
    </row>
    <row r="236" customFormat="false" ht="15.75" hidden="false" customHeight="true" outlineLevel="0" collapsed="false">
      <c r="A236" s="167" t="s">
        <v>72</v>
      </c>
      <c r="B236" s="342" t="s">
        <v>215</v>
      </c>
      <c r="C236" s="305" t="n">
        <v>8</v>
      </c>
      <c r="D236" s="306" t="n">
        <v>0</v>
      </c>
      <c r="E236" s="265"/>
      <c r="F236" s="266"/>
      <c r="G236" s="266"/>
      <c r="H236" s="265"/>
      <c r="I236" s="266"/>
      <c r="J236" s="266"/>
      <c r="K236" s="265"/>
      <c r="L236" s="266"/>
      <c r="M236" s="266"/>
      <c r="N236" s="265"/>
      <c r="O236" s="266"/>
      <c r="P236" s="266"/>
      <c r="Q236" s="265"/>
      <c r="R236" s="266"/>
      <c r="S236" s="266"/>
      <c r="T236" s="265"/>
      <c r="U236" s="266"/>
      <c r="V236" s="266"/>
      <c r="W236" s="265"/>
      <c r="X236" s="266"/>
      <c r="Y236" s="266"/>
      <c r="Z236" s="265"/>
      <c r="AA236" s="266"/>
      <c r="AB236" s="266"/>
      <c r="AC236" s="261" t="n">
        <v>135</v>
      </c>
      <c r="AD236" s="262" t="n">
        <v>139</v>
      </c>
      <c r="AE236" s="262" t="n">
        <v>119</v>
      </c>
      <c r="AF236" s="261" t="n">
        <v>118</v>
      </c>
      <c r="AG236" s="262" t="n">
        <v>111</v>
      </c>
      <c r="AH236" s="262" t="n">
        <v>138</v>
      </c>
      <c r="AI236" s="261" t="n">
        <v>130</v>
      </c>
      <c r="AJ236" s="262" t="n">
        <v>91</v>
      </c>
      <c r="AK236" s="262" t="n">
        <v>133</v>
      </c>
      <c r="AL236" s="261"/>
      <c r="AM236" s="262"/>
      <c r="AN236" s="262"/>
      <c r="AO236" s="261"/>
      <c r="AP236" s="262"/>
      <c r="AQ236" s="262"/>
      <c r="AR236" s="253"/>
      <c r="AS236" s="254"/>
      <c r="AT236" s="254"/>
      <c r="AU236" s="261" t="n">
        <v>139</v>
      </c>
      <c r="AV236" s="262" t="n">
        <v>118</v>
      </c>
      <c r="AW236" s="262" t="n">
        <v>136</v>
      </c>
      <c r="AX236" s="261" t="n">
        <v>149</v>
      </c>
      <c r="AY236" s="262" t="n">
        <v>120</v>
      </c>
      <c r="AZ236" s="262" t="n">
        <v>127</v>
      </c>
      <c r="BA236" s="303" t="n">
        <f aca="false">SUM(Rezultati!E236:AZ236)</f>
        <v>1903</v>
      </c>
      <c r="BB236" s="304" t="n">
        <f aca="false">COUNT(Rezultati!E236:AZ236)</f>
        <v>15</v>
      </c>
      <c r="BC236" s="300"/>
      <c r="BD236" s="314" t="n">
        <f aca="false">Rezultati!BA236/Rezultati!BB236</f>
        <v>126.866666666667</v>
      </c>
      <c r="BE236" s="157"/>
      <c r="BF236" s="134" t="str">
        <f aca="false">B236</f>
        <v>Indra Segliņa</v>
      </c>
    </row>
    <row r="237" customFormat="false" ht="15.75" hidden="false" customHeight="true" outlineLevel="0" collapsed="false">
      <c r="A237" s="202" t="s">
        <v>72</v>
      </c>
      <c r="B237" s="235" t="s">
        <v>91</v>
      </c>
      <c r="C237" s="308" t="n">
        <v>0</v>
      </c>
      <c r="D237" s="299" t="n">
        <v>0</v>
      </c>
      <c r="E237" s="277"/>
      <c r="F237" s="278"/>
      <c r="G237" s="278"/>
      <c r="H237" s="277"/>
      <c r="I237" s="278"/>
      <c r="J237" s="278"/>
      <c r="K237" s="277"/>
      <c r="L237" s="278"/>
      <c r="M237" s="278"/>
      <c r="N237" s="277"/>
      <c r="O237" s="278"/>
      <c r="P237" s="278"/>
      <c r="Q237" s="277"/>
      <c r="R237" s="278"/>
      <c r="S237" s="278"/>
      <c r="T237" s="277"/>
      <c r="U237" s="278"/>
      <c r="V237" s="278"/>
      <c r="W237" s="277"/>
      <c r="X237" s="278"/>
      <c r="Y237" s="278"/>
      <c r="Z237" s="277"/>
      <c r="AA237" s="278"/>
      <c r="AB237" s="278"/>
      <c r="AC237" s="272"/>
      <c r="AD237" s="273"/>
      <c r="AE237" s="273"/>
      <c r="AF237" s="272"/>
      <c r="AG237" s="273"/>
      <c r="AH237" s="273"/>
      <c r="AI237" s="272"/>
      <c r="AJ237" s="273"/>
      <c r="AK237" s="273"/>
      <c r="AL237" s="272" t="n">
        <v>107</v>
      </c>
      <c r="AM237" s="273" t="n">
        <v>103</v>
      </c>
      <c r="AN237" s="273" t="n">
        <v>90</v>
      </c>
      <c r="AO237" s="272"/>
      <c r="AP237" s="273"/>
      <c r="AQ237" s="273"/>
      <c r="AR237" s="253"/>
      <c r="AS237" s="254"/>
      <c r="AT237" s="254"/>
      <c r="AU237" s="272"/>
      <c r="AV237" s="273"/>
      <c r="AW237" s="273"/>
      <c r="AX237" s="272"/>
      <c r="AY237" s="273"/>
      <c r="AZ237" s="273"/>
      <c r="BA237" s="303" t="n">
        <f aca="false">SUM(Rezultati!E237:AZ237)</f>
        <v>300</v>
      </c>
      <c r="BB237" s="304" t="n">
        <f aca="false">COUNT(Rezultati!E237:AZ237)</f>
        <v>3</v>
      </c>
      <c r="BC237" s="300"/>
      <c r="BD237" s="314" t="n">
        <f aca="false">Rezultati!BA237/Rezultati!BB237</f>
        <v>100</v>
      </c>
      <c r="BE237" s="157"/>
      <c r="BF237" s="134" t="str">
        <f aca="false">B237</f>
        <v>aklais rezultāts</v>
      </c>
    </row>
    <row r="238" customFormat="false" ht="15.75" hidden="false" customHeight="true" outlineLevel="0" collapsed="false">
      <c r="A238" s="213" t="s">
        <v>72</v>
      </c>
      <c r="B238" s="214"/>
      <c r="C238" s="308" t="n">
        <v>0</v>
      </c>
      <c r="D238" s="316" t="n">
        <f aca="false">Rezultati!C238*Rezultati!BB238</f>
        <v>0</v>
      </c>
      <c r="E238" s="181"/>
      <c r="F238" s="182"/>
      <c r="G238" s="182"/>
      <c r="H238" s="181"/>
      <c r="I238" s="182"/>
      <c r="J238" s="182"/>
      <c r="K238" s="181"/>
      <c r="L238" s="182"/>
      <c r="M238" s="182"/>
      <c r="N238" s="181"/>
      <c r="O238" s="182"/>
      <c r="P238" s="182"/>
      <c r="Q238" s="181"/>
      <c r="R238" s="182"/>
      <c r="S238" s="182"/>
      <c r="T238" s="181"/>
      <c r="U238" s="182"/>
      <c r="V238" s="182"/>
      <c r="W238" s="181"/>
      <c r="X238" s="182"/>
      <c r="Y238" s="182"/>
      <c r="Z238" s="181"/>
      <c r="AA238" s="182"/>
      <c r="AB238" s="182"/>
      <c r="AC238" s="269"/>
      <c r="AD238" s="270"/>
      <c r="AE238" s="270"/>
      <c r="AF238" s="269"/>
      <c r="AG238" s="270"/>
      <c r="AH238" s="270"/>
      <c r="AI238" s="269"/>
      <c r="AJ238" s="270"/>
      <c r="AK238" s="270"/>
      <c r="AL238" s="269"/>
      <c r="AM238" s="270"/>
      <c r="AN238" s="270"/>
      <c r="AO238" s="269"/>
      <c r="AP238" s="270"/>
      <c r="AQ238" s="270"/>
      <c r="AR238" s="267"/>
      <c r="AS238" s="268"/>
      <c r="AT238" s="268"/>
      <c r="AU238" s="269"/>
      <c r="AV238" s="270"/>
      <c r="AW238" s="270"/>
      <c r="AX238" s="269"/>
      <c r="AY238" s="270"/>
      <c r="AZ238" s="270"/>
      <c r="BA238" s="311" t="n">
        <f aca="false">SUM(Rezultati!E238:AZ238)</f>
        <v>0</v>
      </c>
      <c r="BB238" s="312" t="n">
        <f aca="false">COUNT(Rezultati!E238:AZ238)</f>
        <v>0</v>
      </c>
      <c r="BC238" s="300"/>
      <c r="BD238" s="314" t="e">
        <f aca="false">Rezultati!BA238/Rezultati!BB238</f>
        <v>#DIV/0!</v>
      </c>
      <c r="BE238" s="157"/>
      <c r="BF238" s="134" t="n">
        <f aca="false">B238</f>
        <v>0</v>
      </c>
    </row>
    <row r="239" customFormat="false" ht="15.75" hidden="false" customHeight="true" outlineLevel="0" collapsed="false">
      <c r="A239" s="244" t="str">
        <f aca="false">Punkti!A100</f>
        <v>Lursoft</v>
      </c>
      <c r="B239" s="248"/>
      <c r="C239" s="327" t="n">
        <v>8</v>
      </c>
      <c r="D239" s="328" t="n">
        <f aca="false">Rezultati!C239*Rezultati!BB239</f>
        <v>0</v>
      </c>
      <c r="E239" s="251"/>
      <c r="F239" s="252"/>
      <c r="G239" s="252"/>
      <c r="H239" s="251"/>
      <c r="I239" s="252"/>
      <c r="J239" s="252"/>
      <c r="K239" s="251"/>
      <c r="L239" s="252"/>
      <c r="M239" s="252"/>
      <c r="N239" s="251"/>
      <c r="O239" s="252"/>
      <c r="P239" s="252"/>
      <c r="Q239" s="251"/>
      <c r="R239" s="252"/>
      <c r="S239" s="252"/>
      <c r="T239" s="251"/>
      <c r="U239" s="252"/>
      <c r="V239" s="252"/>
      <c r="W239" s="251"/>
      <c r="X239" s="252"/>
      <c r="Y239" s="252"/>
      <c r="Z239" s="251"/>
      <c r="AA239" s="252"/>
      <c r="AB239" s="252"/>
      <c r="AC239" s="255"/>
      <c r="AD239" s="256"/>
      <c r="AE239" s="256"/>
      <c r="AF239" s="255"/>
      <c r="AG239" s="256"/>
      <c r="AH239" s="256"/>
      <c r="AI239" s="255"/>
      <c r="AJ239" s="256"/>
      <c r="AK239" s="256"/>
      <c r="AL239" s="255"/>
      <c r="AM239" s="256"/>
      <c r="AN239" s="256"/>
      <c r="AO239" s="255"/>
      <c r="AP239" s="256"/>
      <c r="AQ239" s="256"/>
      <c r="AR239" s="255"/>
      <c r="AS239" s="256"/>
      <c r="AT239" s="256"/>
      <c r="AU239" s="253"/>
      <c r="AV239" s="254"/>
      <c r="AW239" s="254"/>
      <c r="AX239" s="255"/>
      <c r="AY239" s="256"/>
      <c r="AZ239" s="256"/>
      <c r="BA239" s="155" t="n">
        <f aca="false">SUM(Rezultati!E239:AZ239)</f>
        <v>0</v>
      </c>
      <c r="BB239" s="156" t="n">
        <f aca="false">COUNT(Rezultati!E239:AZ239)</f>
        <v>0</v>
      </c>
      <c r="BC239" s="300" t="n">
        <f aca="false">SUM((Rezultati!BA239+Rezultati!BA240+BA245+Rezultati!BA241+Rezultati!BA242+Rezultati!BA243+Rezultati!BA244+Rezultati!BA246)/(Rezultati!BB239+BB245+Rezultati!BB240+Rezultati!BB241+Rezultati!BB242+Rezultati!BB243+Rezultati!BB244+Rezultati!BB246))</f>
        <v>147.888888888889</v>
      </c>
      <c r="BD239" s="314" t="e">
        <f aca="false">Rezultati!BA239/Rezultati!BB239</f>
        <v>#DIV/0!</v>
      </c>
      <c r="BE239" s="157" t="str">
        <f aca="false">AU133</f>
        <v>Lursoft</v>
      </c>
      <c r="BF239" s="134" t="n">
        <f aca="false">B239</f>
        <v>0</v>
      </c>
    </row>
    <row r="240" customFormat="false" ht="15.75" hidden="false" customHeight="true" outlineLevel="0" collapsed="false">
      <c r="A240" s="219" t="s">
        <v>73</v>
      </c>
      <c r="B240" s="279" t="s">
        <v>216</v>
      </c>
      <c r="C240" s="302" t="n">
        <v>0</v>
      </c>
      <c r="D240" s="299" t="n">
        <f aca="false">Rezultati!C240*Rezultati!BB240</f>
        <v>0</v>
      </c>
      <c r="E240" s="257"/>
      <c r="F240" s="258"/>
      <c r="G240" s="258"/>
      <c r="H240" s="257"/>
      <c r="I240" s="258"/>
      <c r="J240" s="258"/>
      <c r="K240" s="257"/>
      <c r="L240" s="258"/>
      <c r="M240" s="258"/>
      <c r="N240" s="257"/>
      <c r="O240" s="258"/>
      <c r="P240" s="258"/>
      <c r="Q240" s="257"/>
      <c r="R240" s="258"/>
      <c r="S240" s="258"/>
      <c r="T240" s="257"/>
      <c r="U240" s="258"/>
      <c r="V240" s="258"/>
      <c r="W240" s="257"/>
      <c r="X240" s="258"/>
      <c r="Y240" s="258"/>
      <c r="Z240" s="257"/>
      <c r="AA240" s="258"/>
      <c r="AB240" s="258"/>
      <c r="AC240" s="259" t="n">
        <v>140</v>
      </c>
      <c r="AD240" s="260" t="n">
        <v>123</v>
      </c>
      <c r="AE240" s="260" t="n">
        <v>126</v>
      </c>
      <c r="AF240" s="259" t="n">
        <v>115</v>
      </c>
      <c r="AG240" s="260" t="n">
        <v>131</v>
      </c>
      <c r="AH240" s="260" t="n">
        <v>123</v>
      </c>
      <c r="AI240" s="259" t="n">
        <v>157</v>
      </c>
      <c r="AJ240" s="260" t="n">
        <v>197</v>
      </c>
      <c r="AK240" s="260" t="n">
        <v>159</v>
      </c>
      <c r="AL240" s="259" t="n">
        <v>156</v>
      </c>
      <c r="AM240" s="260" t="n">
        <v>154</v>
      </c>
      <c r="AN240" s="260" t="n">
        <v>155</v>
      </c>
      <c r="AO240" s="259" t="n">
        <v>141</v>
      </c>
      <c r="AP240" s="260" t="n">
        <v>126</v>
      </c>
      <c r="AQ240" s="260" t="n">
        <v>144</v>
      </c>
      <c r="AR240" s="259" t="n">
        <v>163</v>
      </c>
      <c r="AS240" s="260" t="n">
        <v>161</v>
      </c>
      <c r="AT240" s="260" t="n">
        <v>130</v>
      </c>
      <c r="AU240" s="253"/>
      <c r="AV240" s="254"/>
      <c r="AW240" s="254"/>
      <c r="AX240" s="259"/>
      <c r="AY240" s="260"/>
      <c r="AZ240" s="260"/>
      <c r="BA240" s="303" t="n">
        <f aca="false">SUM(Rezultati!E240:AZ240)</f>
        <v>2601</v>
      </c>
      <c r="BB240" s="304" t="n">
        <f aca="false">COUNT(Rezultati!E240:AZ240)</f>
        <v>18</v>
      </c>
      <c r="BC240" s="300"/>
      <c r="BD240" s="314" t="n">
        <f aca="false">Rezultati!BA240/Rezultati!BB240</f>
        <v>144.5</v>
      </c>
      <c r="BE240" s="157"/>
      <c r="BF240" s="134" t="str">
        <f aca="false">B240</f>
        <v>Mārtiņš Vaicekovskis</v>
      </c>
    </row>
    <row r="241" customFormat="false" ht="15.75" hidden="false" customHeight="true" outlineLevel="0" collapsed="false">
      <c r="A241" s="219" t="s">
        <v>73</v>
      </c>
      <c r="B241" s="166" t="s">
        <v>217</v>
      </c>
      <c r="C241" s="302" t="n">
        <v>0</v>
      </c>
      <c r="D241" s="299" t="n">
        <f aca="false">Rezultati!C241*Rezultati!BB241</f>
        <v>0</v>
      </c>
      <c r="E241" s="257"/>
      <c r="F241" s="258"/>
      <c r="G241" s="258"/>
      <c r="H241" s="257"/>
      <c r="I241" s="258"/>
      <c r="J241" s="258"/>
      <c r="K241" s="257"/>
      <c r="L241" s="258"/>
      <c r="M241" s="258"/>
      <c r="N241" s="257"/>
      <c r="O241" s="258"/>
      <c r="P241" s="258"/>
      <c r="Q241" s="257"/>
      <c r="R241" s="258"/>
      <c r="S241" s="258"/>
      <c r="T241" s="257"/>
      <c r="U241" s="258"/>
      <c r="V241" s="258"/>
      <c r="W241" s="257"/>
      <c r="X241" s="258"/>
      <c r="Y241" s="258"/>
      <c r="Z241" s="257"/>
      <c r="AA241" s="258"/>
      <c r="AB241" s="258"/>
      <c r="AC241" s="261" t="n">
        <v>123</v>
      </c>
      <c r="AD241" s="262" t="n">
        <v>128</v>
      </c>
      <c r="AE241" s="262" t="n">
        <v>139</v>
      </c>
      <c r="AF241" s="261" t="n">
        <v>130</v>
      </c>
      <c r="AG241" s="262" t="n">
        <v>117</v>
      </c>
      <c r="AH241" s="262" t="n">
        <v>122</v>
      </c>
      <c r="AI241" s="261"/>
      <c r="AJ241" s="262"/>
      <c r="AK241" s="262"/>
      <c r="AL241" s="261"/>
      <c r="AM241" s="262"/>
      <c r="AN241" s="262"/>
      <c r="AO241" s="261" t="n">
        <v>128</v>
      </c>
      <c r="AP241" s="262" t="n">
        <v>112</v>
      </c>
      <c r="AQ241" s="262" t="n">
        <v>123</v>
      </c>
      <c r="AR241" s="261"/>
      <c r="AS241" s="262"/>
      <c r="AT241" s="262"/>
      <c r="AU241" s="253"/>
      <c r="AV241" s="254"/>
      <c r="AW241" s="254"/>
      <c r="AX241" s="261"/>
      <c r="AY241" s="262"/>
      <c r="AZ241" s="262"/>
      <c r="BA241" s="303" t="n">
        <f aca="false">SUM(Rezultati!E241:AZ241)</f>
        <v>1122</v>
      </c>
      <c r="BB241" s="304" t="n">
        <f aca="false">COUNT(Rezultati!E241:AZ241)</f>
        <v>9</v>
      </c>
      <c r="BC241" s="300"/>
      <c r="BD241" s="314" t="n">
        <f aca="false">Rezultati!BA241/Rezultati!BB241</f>
        <v>124.666666666667</v>
      </c>
      <c r="BE241" s="157"/>
      <c r="BF241" s="134" t="str">
        <f aca="false">B241</f>
        <v>Mārtiņš Belickis</v>
      </c>
    </row>
    <row r="242" customFormat="false" ht="15.75" hidden="false" customHeight="true" outlineLevel="0" collapsed="false">
      <c r="A242" s="219" t="s">
        <v>73</v>
      </c>
      <c r="B242" s="159" t="s">
        <v>218</v>
      </c>
      <c r="C242" s="302" t="n">
        <v>0</v>
      </c>
      <c r="D242" s="299" t="n">
        <f aca="false">Rezultati!C242*Rezultati!BB242</f>
        <v>0</v>
      </c>
      <c r="E242" s="257"/>
      <c r="F242" s="258"/>
      <c r="G242" s="258"/>
      <c r="H242" s="257"/>
      <c r="I242" s="258"/>
      <c r="J242" s="258"/>
      <c r="K242" s="257"/>
      <c r="L242" s="258"/>
      <c r="M242" s="258"/>
      <c r="N242" s="257"/>
      <c r="O242" s="258"/>
      <c r="P242" s="258"/>
      <c r="Q242" s="257"/>
      <c r="R242" s="258"/>
      <c r="S242" s="258"/>
      <c r="T242" s="257"/>
      <c r="U242" s="258"/>
      <c r="V242" s="258"/>
      <c r="W242" s="257"/>
      <c r="X242" s="258"/>
      <c r="Y242" s="258"/>
      <c r="Z242" s="257"/>
      <c r="AA242" s="258"/>
      <c r="AB242" s="258"/>
      <c r="AC242" s="261"/>
      <c r="AD242" s="262"/>
      <c r="AE242" s="262"/>
      <c r="AF242" s="261" t="n">
        <v>105</v>
      </c>
      <c r="AG242" s="262" t="n">
        <v>113</v>
      </c>
      <c r="AH242" s="262" t="n">
        <v>147</v>
      </c>
      <c r="AI242" s="261"/>
      <c r="AJ242" s="262"/>
      <c r="AK242" s="262"/>
      <c r="AL242" s="261" t="n">
        <v>180</v>
      </c>
      <c r="AM242" s="262" t="n">
        <v>156</v>
      </c>
      <c r="AN242" s="262" t="n">
        <v>134</v>
      </c>
      <c r="AO242" s="261" t="n">
        <v>141</v>
      </c>
      <c r="AP242" s="262" t="n">
        <v>140</v>
      </c>
      <c r="AQ242" s="262" t="n">
        <v>109</v>
      </c>
      <c r="AR242" s="261" t="n">
        <v>153</v>
      </c>
      <c r="AS242" s="262" t="n">
        <v>162</v>
      </c>
      <c r="AT242" s="262" t="n">
        <v>143</v>
      </c>
      <c r="AU242" s="253"/>
      <c r="AV242" s="254"/>
      <c r="AW242" s="254"/>
      <c r="AX242" s="261"/>
      <c r="AY242" s="262"/>
      <c r="AZ242" s="262"/>
      <c r="BA242" s="303" t="n">
        <f aca="false">SUM(Rezultati!E242:AZ242)</f>
        <v>1683</v>
      </c>
      <c r="BB242" s="304" t="n">
        <f aca="false">COUNT(Rezultati!E242:AZ242)</f>
        <v>12</v>
      </c>
      <c r="BC242" s="300"/>
      <c r="BD242" s="314" t="n">
        <f aca="false">Rezultati!BA242/Rezultati!BB242</f>
        <v>140.25</v>
      </c>
      <c r="BE242" s="157"/>
      <c r="BF242" s="134" t="str">
        <f aca="false">B242</f>
        <v>Elvijs Bokanovs</v>
      </c>
    </row>
    <row r="243" customFormat="false" ht="15.75" hidden="false" customHeight="true" outlineLevel="0" collapsed="false">
      <c r="A243" s="280" t="s">
        <v>73</v>
      </c>
      <c r="B243" s="281"/>
      <c r="C243" s="331" t="n">
        <v>8</v>
      </c>
      <c r="D243" s="306" t="n">
        <f aca="false">Rezultati!C243*Rezultati!BB243</f>
        <v>0</v>
      </c>
      <c r="E243" s="265"/>
      <c r="F243" s="266"/>
      <c r="G243" s="266"/>
      <c r="H243" s="265"/>
      <c r="I243" s="266"/>
      <c r="J243" s="266"/>
      <c r="K243" s="265"/>
      <c r="L243" s="266"/>
      <c r="M243" s="266"/>
      <c r="N243" s="265"/>
      <c r="O243" s="266"/>
      <c r="P243" s="266"/>
      <c r="Q243" s="265"/>
      <c r="R243" s="266"/>
      <c r="S243" s="266"/>
      <c r="T243" s="265"/>
      <c r="U243" s="266"/>
      <c r="V243" s="266"/>
      <c r="W243" s="265"/>
      <c r="X243" s="266"/>
      <c r="Y243" s="266"/>
      <c r="Z243" s="265"/>
      <c r="AA243" s="266"/>
      <c r="AB243" s="266"/>
      <c r="AC243" s="261"/>
      <c r="AD243" s="262"/>
      <c r="AE243" s="262"/>
      <c r="AF243" s="261"/>
      <c r="AG243" s="262"/>
      <c r="AH243" s="262"/>
      <c r="AI243" s="261"/>
      <c r="AJ243" s="262"/>
      <c r="AK243" s="262"/>
      <c r="AL243" s="261"/>
      <c r="AM243" s="262"/>
      <c r="AN243" s="262"/>
      <c r="AO243" s="261"/>
      <c r="AP243" s="262"/>
      <c r="AQ243" s="262"/>
      <c r="AR243" s="261"/>
      <c r="AS243" s="262"/>
      <c r="AT243" s="262"/>
      <c r="AU243" s="253"/>
      <c r="AV243" s="254"/>
      <c r="AW243" s="254"/>
      <c r="AX243" s="261"/>
      <c r="AY243" s="262"/>
      <c r="AZ243" s="262"/>
      <c r="BA243" s="303" t="n">
        <f aca="false">SUM(Rezultati!E243:AZ243)</f>
        <v>0</v>
      </c>
      <c r="BB243" s="304" t="n">
        <f aca="false">COUNT(Rezultati!E243:AZ243)</f>
        <v>0</v>
      </c>
      <c r="BC243" s="300"/>
      <c r="BD243" s="314" t="e">
        <f aca="false">Rezultati!BA243/Rezultati!BB243</f>
        <v>#DIV/0!</v>
      </c>
      <c r="BE243" s="157"/>
      <c r="BF243" s="134" t="n">
        <f aca="false">B243</f>
        <v>0</v>
      </c>
    </row>
    <row r="244" customFormat="false" ht="15.75" hidden="false" customHeight="true" outlineLevel="0" collapsed="false">
      <c r="A244" s="282" t="s">
        <v>73</v>
      </c>
      <c r="B244" s="283" t="s">
        <v>219</v>
      </c>
      <c r="C244" s="302" t="n">
        <v>0</v>
      </c>
      <c r="D244" s="299" t="n">
        <f aca="false">Rezultati!C244*Rezultati!BB244</f>
        <v>0</v>
      </c>
      <c r="E244" s="265"/>
      <c r="F244" s="266"/>
      <c r="G244" s="266"/>
      <c r="H244" s="265"/>
      <c r="I244" s="266"/>
      <c r="J244" s="266"/>
      <c r="K244" s="265"/>
      <c r="L244" s="266"/>
      <c r="M244" s="266"/>
      <c r="N244" s="265"/>
      <c r="O244" s="266"/>
      <c r="P244" s="266"/>
      <c r="Q244" s="265"/>
      <c r="R244" s="266"/>
      <c r="S244" s="266"/>
      <c r="T244" s="265"/>
      <c r="U244" s="266"/>
      <c r="V244" s="266"/>
      <c r="W244" s="265"/>
      <c r="X244" s="266"/>
      <c r="Y244" s="266"/>
      <c r="Z244" s="265"/>
      <c r="AA244" s="266"/>
      <c r="AB244" s="266"/>
      <c r="AC244" s="261" t="n">
        <v>192</v>
      </c>
      <c r="AD244" s="262" t="n">
        <v>161</v>
      </c>
      <c r="AE244" s="262" t="n">
        <v>213</v>
      </c>
      <c r="AF244" s="261"/>
      <c r="AG244" s="262"/>
      <c r="AH244" s="262"/>
      <c r="AI244" s="261" t="n">
        <v>170</v>
      </c>
      <c r="AJ244" s="262" t="n">
        <v>218</v>
      </c>
      <c r="AK244" s="262" t="n">
        <v>170</v>
      </c>
      <c r="AL244" s="261" t="n">
        <v>171</v>
      </c>
      <c r="AM244" s="262" t="n">
        <v>187</v>
      </c>
      <c r="AN244" s="262" t="n">
        <v>179</v>
      </c>
      <c r="AO244" s="261"/>
      <c r="AP244" s="262"/>
      <c r="AQ244" s="262"/>
      <c r="AR244" s="261" t="n">
        <v>204</v>
      </c>
      <c r="AS244" s="262" t="n">
        <v>166</v>
      </c>
      <c r="AT244" s="262" t="n">
        <v>138</v>
      </c>
      <c r="AU244" s="253"/>
      <c r="AV244" s="254"/>
      <c r="AW244" s="254"/>
      <c r="AX244" s="261"/>
      <c r="AY244" s="262"/>
      <c r="AZ244" s="262"/>
      <c r="BA244" s="303" t="n">
        <f aca="false">SUM(Rezultati!E244:AZ244)</f>
        <v>2169</v>
      </c>
      <c r="BB244" s="304" t="n">
        <f aca="false">COUNT(Rezultati!E244:AZ244)</f>
        <v>12</v>
      </c>
      <c r="BC244" s="300"/>
      <c r="BD244" s="314" t="n">
        <f aca="false">Rezultati!BA244/Rezultati!BB244</f>
        <v>180.75</v>
      </c>
      <c r="BE244" s="157"/>
      <c r="BF244" s="134" t="str">
        <f aca="false">B244</f>
        <v>Ģirts Ķēbers</v>
      </c>
    </row>
    <row r="245" customFormat="false" ht="15.75" hidden="false" customHeight="true" outlineLevel="0" collapsed="false">
      <c r="A245" s="284" t="s">
        <v>73</v>
      </c>
      <c r="B245" s="284"/>
      <c r="C245" s="302" t="n">
        <v>0</v>
      </c>
      <c r="D245" s="299" t="n">
        <f aca="false">Rezultati!C245*Rezultati!BB245</f>
        <v>0</v>
      </c>
      <c r="E245" s="277"/>
      <c r="F245" s="278"/>
      <c r="G245" s="278"/>
      <c r="H245" s="277"/>
      <c r="I245" s="278"/>
      <c r="J245" s="278"/>
      <c r="K245" s="277"/>
      <c r="L245" s="278"/>
      <c r="M245" s="278"/>
      <c r="N245" s="277"/>
      <c r="O245" s="278"/>
      <c r="P245" s="278"/>
      <c r="Q245" s="277"/>
      <c r="R245" s="278"/>
      <c r="S245" s="278"/>
      <c r="T245" s="277"/>
      <c r="U245" s="278"/>
      <c r="V245" s="278"/>
      <c r="W245" s="277"/>
      <c r="X245" s="278"/>
      <c r="Y245" s="278"/>
      <c r="Z245" s="277"/>
      <c r="AA245" s="278"/>
      <c r="AB245" s="278"/>
      <c r="AC245" s="272"/>
      <c r="AD245" s="273"/>
      <c r="AE245" s="273"/>
      <c r="AF245" s="272"/>
      <c r="AG245" s="273"/>
      <c r="AH245" s="273"/>
      <c r="AI245" s="272" t="n">
        <v>126</v>
      </c>
      <c r="AJ245" s="273" t="n">
        <v>158</v>
      </c>
      <c r="AK245" s="273" t="n">
        <v>127</v>
      </c>
      <c r="AL245" s="272"/>
      <c r="AM245" s="273"/>
      <c r="AN245" s="273"/>
      <c r="AO245" s="272"/>
      <c r="AP245" s="273"/>
      <c r="AQ245" s="273"/>
      <c r="AR245" s="272"/>
      <c r="AS245" s="273"/>
      <c r="AT245" s="273"/>
      <c r="AU245" s="253"/>
      <c r="AV245" s="254"/>
      <c r="AW245" s="254"/>
      <c r="AX245" s="272"/>
      <c r="AY245" s="273"/>
      <c r="AZ245" s="273"/>
      <c r="BA245" s="303" t="n">
        <f aca="false">SUM(Rezultati!E245:AZ245)</f>
        <v>411</v>
      </c>
      <c r="BB245" s="304" t="n">
        <f aca="false">COUNT(Rezultati!E245:AZ245)</f>
        <v>3</v>
      </c>
      <c r="BC245" s="300"/>
      <c r="BD245" s="314" t="n">
        <f aca="false">Rezultati!BA245/Rezultati!BB245</f>
        <v>137</v>
      </c>
      <c r="BE245" s="157"/>
      <c r="BF245" s="134" t="n">
        <f aca="false">B245</f>
        <v>0</v>
      </c>
    </row>
    <row r="246" customFormat="false" ht="15.75" hidden="false" customHeight="true" outlineLevel="0" collapsed="false">
      <c r="A246" s="246" t="s">
        <v>73</v>
      </c>
      <c r="B246" s="285"/>
      <c r="C246" s="309" t="n">
        <v>0</v>
      </c>
      <c r="D246" s="310" t="n">
        <f aca="false">Rezultati!C246*Rezultati!BB246</f>
        <v>0</v>
      </c>
      <c r="E246" s="181"/>
      <c r="F246" s="182"/>
      <c r="G246" s="182"/>
      <c r="H246" s="181"/>
      <c r="I246" s="182"/>
      <c r="J246" s="182"/>
      <c r="K246" s="181"/>
      <c r="L246" s="182"/>
      <c r="M246" s="182"/>
      <c r="N246" s="181"/>
      <c r="O246" s="182"/>
      <c r="P246" s="182"/>
      <c r="Q246" s="181"/>
      <c r="R246" s="182"/>
      <c r="S246" s="182"/>
      <c r="T246" s="181"/>
      <c r="U246" s="182"/>
      <c r="V246" s="182"/>
      <c r="W246" s="181"/>
      <c r="X246" s="182"/>
      <c r="Y246" s="182"/>
      <c r="Z246" s="181"/>
      <c r="AA246" s="182"/>
      <c r="AB246" s="182"/>
      <c r="AC246" s="269"/>
      <c r="AD246" s="270"/>
      <c r="AE246" s="270"/>
      <c r="AF246" s="269"/>
      <c r="AG246" s="270"/>
      <c r="AH246" s="270"/>
      <c r="AI246" s="269"/>
      <c r="AJ246" s="270"/>
      <c r="AK246" s="270"/>
      <c r="AL246" s="269"/>
      <c r="AM246" s="270"/>
      <c r="AN246" s="270"/>
      <c r="AO246" s="269"/>
      <c r="AP246" s="270"/>
      <c r="AQ246" s="270"/>
      <c r="AR246" s="269"/>
      <c r="AS246" s="270"/>
      <c r="AT246" s="270"/>
      <c r="AU246" s="267"/>
      <c r="AV246" s="268"/>
      <c r="AW246" s="268"/>
      <c r="AX246" s="269"/>
      <c r="AY246" s="270"/>
      <c r="AZ246" s="270"/>
      <c r="BA246" s="332" t="n">
        <f aca="false">SUM(Rezultati!E246:AZ246)</f>
        <v>0</v>
      </c>
      <c r="BB246" s="333" t="n">
        <f aca="false">COUNT(Rezultati!E246:AZ246)</f>
        <v>0</v>
      </c>
      <c r="BC246" s="300"/>
      <c r="BD246" s="314" t="e">
        <f aca="false">Rezultati!BA246/Rezultati!BB246</f>
        <v>#DIV/0!</v>
      </c>
      <c r="BE246" s="157"/>
      <c r="BF246" s="134" t="n">
        <f aca="false">B246</f>
        <v>0</v>
      </c>
    </row>
    <row r="247" customFormat="false" ht="15.75" hidden="false" customHeight="true" outlineLevel="0" collapsed="false">
      <c r="A247" s="249" t="str">
        <f aca="false">Punkti!A103</f>
        <v>Molotov</v>
      </c>
      <c r="B247" s="148" t="s">
        <v>220</v>
      </c>
      <c r="C247" s="302" t="n">
        <v>0</v>
      </c>
      <c r="D247" s="315" t="n">
        <f aca="false">Rezultati!C247*Rezultati!BB247</f>
        <v>0</v>
      </c>
      <c r="E247" s="251"/>
      <c r="F247" s="252"/>
      <c r="G247" s="252"/>
      <c r="H247" s="251"/>
      <c r="I247" s="252"/>
      <c r="J247" s="252"/>
      <c r="K247" s="251"/>
      <c r="L247" s="252"/>
      <c r="M247" s="252"/>
      <c r="N247" s="251"/>
      <c r="O247" s="252"/>
      <c r="P247" s="252"/>
      <c r="Q247" s="251"/>
      <c r="R247" s="252"/>
      <c r="S247" s="252"/>
      <c r="T247" s="251"/>
      <c r="U247" s="252"/>
      <c r="V247" s="252"/>
      <c r="W247" s="251"/>
      <c r="X247" s="252"/>
      <c r="Y247" s="252"/>
      <c r="Z247" s="251"/>
      <c r="AA247" s="252"/>
      <c r="AB247" s="252"/>
      <c r="AC247" s="255"/>
      <c r="AD247" s="256"/>
      <c r="AE247" s="256"/>
      <c r="AF247" s="255" t="n">
        <v>95</v>
      </c>
      <c r="AG247" s="256" t="n">
        <v>100</v>
      </c>
      <c r="AH247" s="256" t="n">
        <v>113</v>
      </c>
      <c r="AI247" s="255" t="n">
        <v>119</v>
      </c>
      <c r="AJ247" s="256" t="n">
        <v>103</v>
      </c>
      <c r="AK247" s="256" t="n">
        <v>113</v>
      </c>
      <c r="AL247" s="255" t="n">
        <v>72</v>
      </c>
      <c r="AM247" s="256" t="n">
        <v>106</v>
      </c>
      <c r="AN247" s="256" t="n">
        <v>122</v>
      </c>
      <c r="AO247" s="255"/>
      <c r="AP247" s="256"/>
      <c r="AQ247" s="256"/>
      <c r="AR247" s="255"/>
      <c r="AS247" s="256"/>
      <c r="AT247" s="256"/>
      <c r="AU247" s="255"/>
      <c r="AV247" s="256"/>
      <c r="AW247" s="256"/>
      <c r="AX247" s="253"/>
      <c r="AY247" s="254"/>
      <c r="AZ247" s="254"/>
      <c r="BA247" s="334" t="n">
        <f aca="false">SUM(Rezultati!E247:AZ247)</f>
        <v>943</v>
      </c>
      <c r="BB247" s="335" t="n">
        <f aca="false">COUNT(Rezultati!E247:AZ247)</f>
        <v>9</v>
      </c>
      <c r="BC247" s="336" t="n">
        <f aca="false">SUM((Rezultati!BA247+Rezultati!BA248+Rezultati!BA249+BA252+BA256+Rezultati!BA250+Rezultati!BA251+BA255+BA254+Rezultati!BA253+Rezultati!BA257)/(Rezultati!BB247+BB254+BB255+BB252+BB256+Rezultati!BB248+Rezultati!BB249+Rezultati!BB250+Rezultati!BB251+Rezultati!BB253+Rezultati!BB257))</f>
        <v>144.333333333333</v>
      </c>
      <c r="BD247" s="314" t="n">
        <f aca="false">(Rezultati!BA247/Rezultati!BB247)</f>
        <v>104.777777777778</v>
      </c>
      <c r="BE247" s="157" t="str">
        <f aca="false">AX133</f>
        <v>Molotov</v>
      </c>
      <c r="BF247" s="134" t="str">
        <f aca="false">B247</f>
        <v>Jānis Cimdiņš</v>
      </c>
    </row>
    <row r="248" customFormat="false" ht="15.75" hidden="false" customHeight="true" outlineLevel="0" collapsed="false">
      <c r="A248" s="249" t="s">
        <v>74</v>
      </c>
      <c r="B248" s="159" t="s">
        <v>221</v>
      </c>
      <c r="C248" s="302" t="n">
        <v>0</v>
      </c>
      <c r="D248" s="299" t="n">
        <f aca="false">Rezultati!C248*Rezultati!BB248</f>
        <v>0</v>
      </c>
      <c r="E248" s="257"/>
      <c r="F248" s="258"/>
      <c r="G248" s="258"/>
      <c r="H248" s="257"/>
      <c r="I248" s="258"/>
      <c r="J248" s="258"/>
      <c r="K248" s="257"/>
      <c r="L248" s="258"/>
      <c r="M248" s="258"/>
      <c r="N248" s="257"/>
      <c r="O248" s="258"/>
      <c r="P248" s="258"/>
      <c r="Q248" s="257"/>
      <c r="R248" s="258"/>
      <c r="S248" s="258"/>
      <c r="T248" s="257"/>
      <c r="U248" s="258"/>
      <c r="V248" s="258"/>
      <c r="W248" s="257"/>
      <c r="X248" s="258"/>
      <c r="Y248" s="258"/>
      <c r="Z248" s="257"/>
      <c r="AA248" s="258"/>
      <c r="AB248" s="258"/>
      <c r="AC248" s="259" t="n">
        <v>165</v>
      </c>
      <c r="AD248" s="260" t="n">
        <v>158</v>
      </c>
      <c r="AE248" s="260" t="n">
        <v>152</v>
      </c>
      <c r="AF248" s="259" t="n">
        <v>135</v>
      </c>
      <c r="AG248" s="260" t="n">
        <v>152</v>
      </c>
      <c r="AH248" s="260" t="n">
        <v>161</v>
      </c>
      <c r="AI248" s="259" t="n">
        <v>164</v>
      </c>
      <c r="AJ248" s="260" t="n">
        <v>161</v>
      </c>
      <c r="AK248" s="260" t="n">
        <v>198</v>
      </c>
      <c r="AL248" s="259" t="n">
        <v>184</v>
      </c>
      <c r="AM248" s="260" t="n">
        <v>151</v>
      </c>
      <c r="AN248" s="260" t="n">
        <v>158</v>
      </c>
      <c r="AO248" s="259"/>
      <c r="AP248" s="260"/>
      <c r="AQ248" s="260"/>
      <c r="AR248" s="259"/>
      <c r="AS248" s="260"/>
      <c r="AT248" s="260"/>
      <c r="AU248" s="259"/>
      <c r="AV248" s="260"/>
      <c r="AW248" s="260"/>
      <c r="AX248" s="253"/>
      <c r="AY248" s="254"/>
      <c r="AZ248" s="254"/>
      <c r="BA248" s="303" t="n">
        <f aca="false">SUM(Rezultati!E248:AZ248)</f>
        <v>1939</v>
      </c>
      <c r="BB248" s="304" t="n">
        <f aca="false">COUNT(Rezultati!E248:AZ248)</f>
        <v>12</v>
      </c>
      <c r="BC248" s="336"/>
      <c r="BD248" s="314" t="n">
        <f aca="false">Rezultati!BA248/Rezultati!BB248</f>
        <v>161.583333333333</v>
      </c>
      <c r="BE248" s="157"/>
      <c r="BF248" s="134" t="str">
        <f aca="false">B248</f>
        <v>Edgars Cimdiņš</v>
      </c>
    </row>
    <row r="249" customFormat="false" ht="15.75" hidden="false" customHeight="true" outlineLevel="0" collapsed="false">
      <c r="A249" s="249" t="s">
        <v>74</v>
      </c>
      <c r="B249" s="166" t="s">
        <v>222</v>
      </c>
      <c r="C249" s="302" t="n">
        <v>0</v>
      </c>
      <c r="D249" s="299" t="n">
        <f aca="false">Rezultati!C249*Rezultati!BB249</f>
        <v>0</v>
      </c>
      <c r="E249" s="257"/>
      <c r="F249" s="258"/>
      <c r="G249" s="258"/>
      <c r="H249" s="257"/>
      <c r="I249" s="258"/>
      <c r="J249" s="258"/>
      <c r="K249" s="257"/>
      <c r="L249" s="258"/>
      <c r="M249" s="258"/>
      <c r="N249" s="257"/>
      <c r="O249" s="258"/>
      <c r="P249" s="258"/>
      <c r="Q249" s="257"/>
      <c r="R249" s="258"/>
      <c r="S249" s="258"/>
      <c r="T249" s="257"/>
      <c r="U249" s="258"/>
      <c r="V249" s="258"/>
      <c r="W249" s="257"/>
      <c r="X249" s="258"/>
      <c r="Y249" s="258"/>
      <c r="Z249" s="257"/>
      <c r="AA249" s="258"/>
      <c r="AB249" s="258"/>
      <c r="AC249" s="261"/>
      <c r="AD249" s="262"/>
      <c r="AE249" s="262"/>
      <c r="AF249" s="261" t="n">
        <v>173</v>
      </c>
      <c r="AG249" s="262" t="n">
        <v>131</v>
      </c>
      <c r="AH249" s="262" t="n">
        <v>128</v>
      </c>
      <c r="AI249" s="261"/>
      <c r="AJ249" s="262"/>
      <c r="AK249" s="262"/>
      <c r="AL249" s="261"/>
      <c r="AM249" s="262"/>
      <c r="AN249" s="262"/>
      <c r="AO249" s="261"/>
      <c r="AP249" s="262"/>
      <c r="AQ249" s="262"/>
      <c r="AR249" s="261"/>
      <c r="AS249" s="262"/>
      <c r="AT249" s="262"/>
      <c r="AU249" s="261"/>
      <c r="AV249" s="262"/>
      <c r="AW249" s="262"/>
      <c r="AX249" s="253"/>
      <c r="AY249" s="254"/>
      <c r="AZ249" s="254"/>
      <c r="BA249" s="303" t="n">
        <f aca="false">SUM(Rezultati!E249:AZ249)</f>
        <v>432</v>
      </c>
      <c r="BB249" s="304" t="n">
        <f aca="false">COUNT(Rezultati!E249:AZ249)</f>
        <v>3</v>
      </c>
      <c r="BC249" s="336"/>
      <c r="BD249" s="314" t="n">
        <f aca="false">Rezultati!BA249/Rezultati!BB249</f>
        <v>144</v>
      </c>
      <c r="BE249" s="157"/>
      <c r="BF249" s="134" t="str">
        <f aca="false">B249</f>
        <v>Viktors Gorohovs</v>
      </c>
    </row>
    <row r="250" customFormat="false" ht="15.75" hidden="false" customHeight="true" outlineLevel="0" collapsed="false">
      <c r="A250" s="249" t="s">
        <v>74</v>
      </c>
      <c r="B250" s="166" t="s">
        <v>223</v>
      </c>
      <c r="C250" s="302" t="n">
        <v>0</v>
      </c>
      <c r="D250" s="299" t="n">
        <f aca="false">Rezultati!C250*Rezultati!BB250</f>
        <v>0</v>
      </c>
      <c r="E250" s="257"/>
      <c r="F250" s="258"/>
      <c r="G250" s="258"/>
      <c r="H250" s="257"/>
      <c r="I250" s="258"/>
      <c r="J250" s="258"/>
      <c r="K250" s="257"/>
      <c r="L250" s="258"/>
      <c r="M250" s="258"/>
      <c r="N250" s="257"/>
      <c r="O250" s="258"/>
      <c r="P250" s="258"/>
      <c r="Q250" s="257"/>
      <c r="R250" s="258"/>
      <c r="S250" s="258"/>
      <c r="T250" s="257"/>
      <c r="U250" s="258"/>
      <c r="V250" s="258"/>
      <c r="W250" s="257"/>
      <c r="X250" s="258"/>
      <c r="Y250" s="258"/>
      <c r="Z250" s="257"/>
      <c r="AA250" s="258"/>
      <c r="AB250" s="258"/>
      <c r="AC250" s="261"/>
      <c r="AD250" s="262"/>
      <c r="AE250" s="262"/>
      <c r="AF250" s="261"/>
      <c r="AG250" s="262"/>
      <c r="AH250" s="262"/>
      <c r="AI250" s="261"/>
      <c r="AJ250" s="262"/>
      <c r="AK250" s="262"/>
      <c r="AL250" s="261"/>
      <c r="AM250" s="262"/>
      <c r="AN250" s="262"/>
      <c r="AO250" s="261"/>
      <c r="AP250" s="262"/>
      <c r="AQ250" s="262"/>
      <c r="AR250" s="261"/>
      <c r="AS250" s="262"/>
      <c r="AT250" s="262"/>
      <c r="AU250" s="261"/>
      <c r="AV250" s="262"/>
      <c r="AW250" s="262"/>
      <c r="AX250" s="253"/>
      <c r="AY250" s="254"/>
      <c r="AZ250" s="254"/>
      <c r="BA250" s="303" t="n">
        <f aca="false">SUM(Rezultati!E250:AZ250)</f>
        <v>0</v>
      </c>
      <c r="BB250" s="304" t="n">
        <f aca="false">COUNT(Rezultati!E250:AZ250)</f>
        <v>0</v>
      </c>
      <c r="BC250" s="336"/>
      <c r="BD250" s="314" t="e">
        <f aca="false">Rezultati!BA250/Rezultati!BB250</f>
        <v>#DIV/0!</v>
      </c>
      <c r="BE250" s="157"/>
      <c r="BF250" s="134" t="str">
        <f aca="false">B250</f>
        <v>Artūrs Zigulins</v>
      </c>
    </row>
    <row r="251" customFormat="false" ht="15.75" hidden="false" customHeight="true" outlineLevel="0" collapsed="false">
      <c r="A251" s="167" t="s">
        <v>74</v>
      </c>
      <c r="B251" s="168" t="s">
        <v>224</v>
      </c>
      <c r="C251" s="305" t="n">
        <v>8</v>
      </c>
      <c r="D251" s="306" t="n">
        <f aca="false">Rezultati!C251*Rezultati!BB251</f>
        <v>0</v>
      </c>
      <c r="E251" s="265"/>
      <c r="F251" s="266"/>
      <c r="G251" s="266"/>
      <c r="H251" s="265"/>
      <c r="I251" s="266"/>
      <c r="J251" s="266"/>
      <c r="K251" s="265"/>
      <c r="L251" s="266"/>
      <c r="M251" s="266"/>
      <c r="N251" s="265"/>
      <c r="O251" s="266"/>
      <c r="P251" s="266"/>
      <c r="Q251" s="265"/>
      <c r="R251" s="266"/>
      <c r="S251" s="266"/>
      <c r="T251" s="265"/>
      <c r="U251" s="266"/>
      <c r="V251" s="266"/>
      <c r="W251" s="265"/>
      <c r="X251" s="266"/>
      <c r="Y251" s="266"/>
      <c r="Z251" s="265"/>
      <c r="AA251" s="266"/>
      <c r="AB251" s="266"/>
      <c r="AC251" s="261"/>
      <c r="AD251" s="262"/>
      <c r="AE251" s="262"/>
      <c r="AF251" s="261"/>
      <c r="AG251" s="262"/>
      <c r="AH251" s="262"/>
      <c r="AI251" s="261"/>
      <c r="AJ251" s="262"/>
      <c r="AK251" s="262"/>
      <c r="AL251" s="261"/>
      <c r="AM251" s="262"/>
      <c r="AN251" s="262"/>
      <c r="AO251" s="261"/>
      <c r="AP251" s="262"/>
      <c r="AQ251" s="262"/>
      <c r="AR251" s="261"/>
      <c r="AS251" s="262"/>
      <c r="AT251" s="262"/>
      <c r="AU251" s="261"/>
      <c r="AV251" s="262"/>
      <c r="AW251" s="262"/>
      <c r="AX251" s="253"/>
      <c r="AY251" s="254"/>
      <c r="AZ251" s="254"/>
      <c r="BA251" s="303" t="n">
        <f aca="false">SUM(Rezultati!E251:AZ251)</f>
        <v>0</v>
      </c>
      <c r="BB251" s="304" t="n">
        <f aca="false">COUNT(Rezultati!E251:AZ251)</f>
        <v>0</v>
      </c>
      <c r="BC251" s="336"/>
      <c r="BD251" s="314" t="e">
        <f aca="false">Rezultati!BA251/Rezultati!BB251</f>
        <v>#DIV/0!</v>
      </c>
      <c r="BE251" s="157"/>
      <c r="BF251" s="134" t="str">
        <f aca="false">B251</f>
        <v>Sabīne Koļesnikova</v>
      </c>
    </row>
    <row r="252" customFormat="false" ht="15.75" hidden="false" customHeight="true" outlineLevel="0" collapsed="false">
      <c r="A252" s="167" t="s">
        <v>74</v>
      </c>
      <c r="B252" s="168" t="s">
        <v>225</v>
      </c>
      <c r="C252" s="305" t="n">
        <v>8</v>
      </c>
      <c r="D252" s="306" t="n">
        <f aca="false">Rezultati!C252*Rezultati!BB252</f>
        <v>0</v>
      </c>
      <c r="E252" s="265"/>
      <c r="F252" s="266"/>
      <c r="G252" s="266"/>
      <c r="H252" s="265"/>
      <c r="I252" s="266"/>
      <c r="J252" s="266"/>
      <c r="K252" s="265"/>
      <c r="L252" s="266"/>
      <c r="M252" s="266"/>
      <c r="N252" s="265"/>
      <c r="O252" s="266"/>
      <c r="P252" s="266"/>
      <c r="Q252" s="265"/>
      <c r="R252" s="266"/>
      <c r="S252" s="266"/>
      <c r="T252" s="265"/>
      <c r="U252" s="266"/>
      <c r="V252" s="266"/>
      <c r="W252" s="265"/>
      <c r="X252" s="266"/>
      <c r="Y252" s="266"/>
      <c r="Z252" s="265"/>
      <c r="AA252" s="266"/>
      <c r="AB252" s="266"/>
      <c r="AC252" s="261"/>
      <c r="AD252" s="262"/>
      <c r="AE252" s="262"/>
      <c r="AF252" s="261"/>
      <c r="AG252" s="262"/>
      <c r="AH252" s="262"/>
      <c r="AI252" s="261"/>
      <c r="AJ252" s="262"/>
      <c r="AK252" s="262"/>
      <c r="AL252" s="261"/>
      <c r="AM252" s="262"/>
      <c r="AN252" s="262"/>
      <c r="AO252" s="261"/>
      <c r="AP252" s="262"/>
      <c r="AQ252" s="262"/>
      <c r="AR252" s="261"/>
      <c r="AS252" s="262"/>
      <c r="AT252" s="262"/>
      <c r="AU252" s="261"/>
      <c r="AV252" s="262"/>
      <c r="AW252" s="262"/>
      <c r="AX252" s="253"/>
      <c r="AY252" s="254"/>
      <c r="AZ252" s="254"/>
      <c r="BA252" s="303" t="n">
        <f aca="false">SUM(Rezultati!E252:AZ252)</f>
        <v>0</v>
      </c>
      <c r="BB252" s="304" t="n">
        <f aca="false">COUNT(Rezultati!E252:AZ252)</f>
        <v>0</v>
      </c>
      <c r="BC252" s="336"/>
      <c r="BD252" s="314" t="e">
        <f aca="false">Rezultati!BA252/Rezultati!BB252</f>
        <v>#DIV/0!</v>
      </c>
      <c r="BE252" s="157"/>
      <c r="BF252" s="134" t="str">
        <f aca="false">B252</f>
        <v>Marta Kāne</v>
      </c>
    </row>
    <row r="253" customFormat="false" ht="15.75" hidden="false" customHeight="true" outlineLevel="0" collapsed="false">
      <c r="A253" s="249" t="s">
        <v>74</v>
      </c>
      <c r="B253" s="159" t="s">
        <v>96</v>
      </c>
      <c r="C253" s="302" t="n">
        <v>0</v>
      </c>
      <c r="D253" s="299" t="n">
        <f aca="false">Rezultati!C253*Rezultati!BB253</f>
        <v>0</v>
      </c>
      <c r="E253" s="265"/>
      <c r="F253" s="266"/>
      <c r="G253" s="266"/>
      <c r="H253" s="265"/>
      <c r="I253" s="266"/>
      <c r="J253" s="266"/>
      <c r="K253" s="265"/>
      <c r="L253" s="266"/>
      <c r="M253" s="266"/>
      <c r="N253" s="265"/>
      <c r="O253" s="266"/>
      <c r="P253" s="266"/>
      <c r="Q253" s="265"/>
      <c r="R253" s="266"/>
      <c r="S253" s="266"/>
      <c r="T253" s="265"/>
      <c r="U253" s="266"/>
      <c r="V253" s="266"/>
      <c r="W253" s="265"/>
      <c r="X253" s="266"/>
      <c r="Y253" s="266"/>
      <c r="Z253" s="265"/>
      <c r="AA253" s="266"/>
      <c r="AB253" s="266"/>
      <c r="AC253" s="261" t="n">
        <v>132</v>
      </c>
      <c r="AD253" s="262" t="n">
        <v>126</v>
      </c>
      <c r="AE253" s="262" t="n">
        <v>121</v>
      </c>
      <c r="AF253" s="261"/>
      <c r="AG253" s="262"/>
      <c r="AH253" s="262"/>
      <c r="AI253" s="261" t="n">
        <v>95</v>
      </c>
      <c r="AJ253" s="262" t="n">
        <v>82</v>
      </c>
      <c r="AK253" s="262" t="n">
        <v>90</v>
      </c>
      <c r="AL253" s="261" t="n">
        <v>192</v>
      </c>
      <c r="AM253" s="262" t="n">
        <v>176</v>
      </c>
      <c r="AN253" s="262" t="n">
        <v>169</v>
      </c>
      <c r="AO253" s="261" t="n">
        <v>150</v>
      </c>
      <c r="AP253" s="262" t="n">
        <v>212</v>
      </c>
      <c r="AQ253" s="262" t="n">
        <v>215</v>
      </c>
      <c r="AR253" s="261"/>
      <c r="AS253" s="262"/>
      <c r="AT253" s="262"/>
      <c r="AU253" s="261"/>
      <c r="AV253" s="262"/>
      <c r="AW253" s="262"/>
      <c r="AX253" s="253"/>
      <c r="AY253" s="254"/>
      <c r="AZ253" s="254"/>
      <c r="BA253" s="303" t="n">
        <f aca="false">SUM(Rezultati!E253:AZ253)</f>
        <v>1760</v>
      </c>
      <c r="BB253" s="304" t="n">
        <f aca="false">COUNT(Rezultati!E253:AZ253)</f>
        <v>12</v>
      </c>
      <c r="BC253" s="336"/>
      <c r="BD253" s="314" t="n">
        <f aca="false">Rezultati!BA253/Rezultati!BB253</f>
        <v>146.666666666667</v>
      </c>
      <c r="BE253" s="157"/>
      <c r="BF253" s="134" t="str">
        <f aca="false">B253</f>
        <v>pieaicinātais spēlētājs</v>
      </c>
    </row>
    <row r="254" customFormat="false" ht="15.75" hidden="false" customHeight="true" outlineLevel="0" collapsed="false">
      <c r="A254" s="249" t="s">
        <v>74</v>
      </c>
      <c r="B254" s="159" t="s">
        <v>226</v>
      </c>
      <c r="C254" s="302" t="n">
        <v>0</v>
      </c>
      <c r="D254" s="299" t="n">
        <f aca="false">Rezultati!C254*Rezultati!BB254</f>
        <v>0</v>
      </c>
      <c r="E254" s="265"/>
      <c r="F254" s="266"/>
      <c r="G254" s="266"/>
      <c r="H254" s="265"/>
      <c r="I254" s="266"/>
      <c r="J254" s="266"/>
      <c r="K254" s="265"/>
      <c r="L254" s="266"/>
      <c r="M254" s="266"/>
      <c r="N254" s="265"/>
      <c r="O254" s="266"/>
      <c r="P254" s="266"/>
      <c r="Q254" s="265"/>
      <c r="R254" s="266"/>
      <c r="S254" s="266"/>
      <c r="T254" s="265"/>
      <c r="U254" s="266"/>
      <c r="V254" s="266"/>
      <c r="W254" s="265"/>
      <c r="X254" s="266"/>
      <c r="Y254" s="266"/>
      <c r="Z254" s="265"/>
      <c r="AA254" s="266"/>
      <c r="AB254" s="266"/>
      <c r="AC254" s="261"/>
      <c r="AD254" s="262"/>
      <c r="AE254" s="262"/>
      <c r="AF254" s="261"/>
      <c r="AG254" s="262"/>
      <c r="AH254" s="262"/>
      <c r="AI254" s="261"/>
      <c r="AJ254" s="262"/>
      <c r="AK254" s="262"/>
      <c r="AL254" s="261"/>
      <c r="AM254" s="262"/>
      <c r="AN254" s="262"/>
      <c r="AO254" s="261"/>
      <c r="AP254" s="262"/>
      <c r="AQ254" s="262"/>
      <c r="AR254" s="261" t="n">
        <v>132</v>
      </c>
      <c r="AS254" s="262" t="n">
        <v>149</v>
      </c>
      <c r="AT254" s="262" t="n">
        <v>157</v>
      </c>
      <c r="AU254" s="261"/>
      <c r="AV254" s="262"/>
      <c r="AW254" s="262"/>
      <c r="AX254" s="253"/>
      <c r="AY254" s="254"/>
      <c r="AZ254" s="254"/>
      <c r="BA254" s="303" t="n">
        <f aca="false">SUM(Rezultati!E254:AZ254)</f>
        <v>438</v>
      </c>
      <c r="BB254" s="304" t="n">
        <f aca="false">COUNT(Rezultati!E254:AZ254)</f>
        <v>3</v>
      </c>
      <c r="BC254" s="336"/>
      <c r="BD254" s="314" t="n">
        <f aca="false">Rezultati!BA254/Rezultati!BB254</f>
        <v>146</v>
      </c>
      <c r="BE254" s="157"/>
      <c r="BF254" s="134" t="str">
        <f aca="false">B254</f>
        <v>Sergejs Popovs</v>
      </c>
    </row>
    <row r="255" customFormat="false" ht="15.75" hidden="false" customHeight="true" outlineLevel="0" collapsed="false">
      <c r="A255" s="249" t="s">
        <v>74</v>
      </c>
      <c r="B255" s="159" t="s">
        <v>125</v>
      </c>
      <c r="C255" s="302" t="n">
        <v>0</v>
      </c>
      <c r="D255" s="299" t="n">
        <f aca="false">Rezultati!C255*Rezultati!BB255</f>
        <v>0</v>
      </c>
      <c r="E255" s="265"/>
      <c r="F255" s="266"/>
      <c r="G255" s="266"/>
      <c r="H255" s="265"/>
      <c r="I255" s="266"/>
      <c r="J255" s="266"/>
      <c r="K255" s="265"/>
      <c r="L255" s="266"/>
      <c r="M255" s="266"/>
      <c r="N255" s="265"/>
      <c r="O255" s="266"/>
      <c r="P255" s="266"/>
      <c r="Q255" s="265"/>
      <c r="R255" s="266"/>
      <c r="S255" s="266"/>
      <c r="T255" s="265"/>
      <c r="U255" s="266"/>
      <c r="V255" s="266"/>
      <c r="W255" s="265"/>
      <c r="X255" s="266"/>
      <c r="Y255" s="266"/>
      <c r="Z255" s="265"/>
      <c r="AA255" s="266"/>
      <c r="AB255" s="266"/>
      <c r="AC255" s="261"/>
      <c r="AD255" s="262"/>
      <c r="AE255" s="262"/>
      <c r="AF255" s="261"/>
      <c r="AG255" s="262"/>
      <c r="AH255" s="262"/>
      <c r="AI255" s="261"/>
      <c r="AJ255" s="262"/>
      <c r="AK255" s="262"/>
      <c r="AL255" s="261"/>
      <c r="AM255" s="262"/>
      <c r="AN255" s="262"/>
      <c r="AO255" s="261" t="n">
        <v>114</v>
      </c>
      <c r="AP255" s="262" t="n">
        <v>88</v>
      </c>
      <c r="AQ255" s="262" t="n">
        <v>106</v>
      </c>
      <c r="AR255" s="261" t="n">
        <v>129</v>
      </c>
      <c r="AS255" s="262" t="n">
        <v>143</v>
      </c>
      <c r="AT255" s="262" t="n">
        <v>163</v>
      </c>
      <c r="AU255" s="261"/>
      <c r="AV255" s="262"/>
      <c r="AW255" s="262"/>
      <c r="AX255" s="253"/>
      <c r="AY255" s="254"/>
      <c r="AZ255" s="254"/>
      <c r="BA255" s="303" t="n">
        <f aca="false">SUM(Rezultati!E255:AZ255)</f>
        <v>743</v>
      </c>
      <c r="BB255" s="304" t="n">
        <f aca="false">COUNT(Rezultati!E255:AZ255)</f>
        <v>6</v>
      </c>
      <c r="BC255" s="336"/>
      <c r="BD255" s="314" t="n">
        <f aca="false">Rezultati!BA255/Rezultati!BB255</f>
        <v>123.833333333333</v>
      </c>
      <c r="BE255" s="157"/>
      <c r="BF255" s="134" t="str">
        <f aca="false">B255</f>
        <v>Tomass Ozols</v>
      </c>
    </row>
    <row r="256" customFormat="false" ht="15.75" hidden="false" customHeight="true" outlineLevel="0" collapsed="false">
      <c r="A256" s="249" t="s">
        <v>74</v>
      </c>
      <c r="B256" s="235" t="s">
        <v>212</v>
      </c>
      <c r="C256" s="319" t="n">
        <v>0</v>
      </c>
      <c r="D256" s="299" t="n">
        <f aca="false">Rezultati!C256*Rezultati!BB256</f>
        <v>0</v>
      </c>
      <c r="E256" s="277"/>
      <c r="F256" s="278"/>
      <c r="G256" s="278"/>
      <c r="H256" s="277"/>
      <c r="I256" s="278"/>
      <c r="J256" s="278"/>
      <c r="K256" s="277"/>
      <c r="L256" s="278"/>
      <c r="M256" s="278"/>
      <c r="N256" s="277"/>
      <c r="O256" s="278"/>
      <c r="P256" s="278"/>
      <c r="Q256" s="277"/>
      <c r="R256" s="278"/>
      <c r="S256" s="278"/>
      <c r="T256" s="277"/>
      <c r="U256" s="278"/>
      <c r="V256" s="278"/>
      <c r="W256" s="277"/>
      <c r="X256" s="278"/>
      <c r="Y256" s="278"/>
      <c r="Z256" s="277"/>
      <c r="AA256" s="278"/>
      <c r="AB256" s="278"/>
      <c r="AC256" s="272" t="n">
        <v>179</v>
      </c>
      <c r="AD256" s="273" t="n">
        <v>180</v>
      </c>
      <c r="AE256" s="273" t="n">
        <v>166</v>
      </c>
      <c r="AF256" s="272"/>
      <c r="AG256" s="273"/>
      <c r="AH256" s="273"/>
      <c r="AI256" s="272"/>
      <c r="AJ256" s="273"/>
      <c r="AK256" s="273"/>
      <c r="AL256" s="272"/>
      <c r="AM256" s="273"/>
      <c r="AN256" s="273"/>
      <c r="AO256" s="272" t="n">
        <v>158</v>
      </c>
      <c r="AP256" s="273" t="n">
        <v>168</v>
      </c>
      <c r="AQ256" s="273" t="n">
        <v>178</v>
      </c>
      <c r="AR256" s="272" t="n">
        <v>169</v>
      </c>
      <c r="AS256" s="273" t="n">
        <v>168</v>
      </c>
      <c r="AT256" s="273" t="n">
        <v>173</v>
      </c>
      <c r="AU256" s="272"/>
      <c r="AV256" s="273"/>
      <c r="AW256" s="273"/>
      <c r="AX256" s="253"/>
      <c r="AY256" s="254"/>
      <c r="AZ256" s="254"/>
      <c r="BA256" s="303" t="n">
        <f aca="false">SUM(Rezultati!E256:AZ256)</f>
        <v>1539</v>
      </c>
      <c r="BB256" s="304" t="n">
        <f aca="false">COUNT(Rezultati!E256:AZ256)</f>
        <v>9</v>
      </c>
      <c r="BC256" s="336"/>
      <c r="BD256" s="314" t="n">
        <f aca="false">Rezultati!BA256/Rezultati!BB256</f>
        <v>171</v>
      </c>
      <c r="BE256" s="157"/>
      <c r="BF256" s="134" t="str">
        <f aca="false">B256</f>
        <v>Artūrs Pugejs</v>
      </c>
    </row>
    <row r="257" customFormat="false" ht="15.75" hidden="false" customHeight="true" outlineLevel="0" collapsed="false">
      <c r="A257" s="286" t="s">
        <v>74</v>
      </c>
      <c r="B257" s="214"/>
      <c r="C257" s="309" t="n">
        <v>0</v>
      </c>
      <c r="D257" s="310" t="n">
        <f aca="false">Rezultati!C257*Rezultati!BB257</f>
        <v>0</v>
      </c>
      <c r="E257" s="242"/>
      <c r="F257" s="243"/>
      <c r="G257" s="243"/>
      <c r="H257" s="242"/>
      <c r="I257" s="243"/>
      <c r="J257" s="243"/>
      <c r="K257" s="242"/>
      <c r="L257" s="243"/>
      <c r="M257" s="243"/>
      <c r="N257" s="242"/>
      <c r="O257" s="243"/>
      <c r="P257" s="243"/>
      <c r="Q257" s="242"/>
      <c r="R257" s="243"/>
      <c r="S257" s="243"/>
      <c r="T257" s="242"/>
      <c r="U257" s="243"/>
      <c r="V257" s="243"/>
      <c r="W257" s="242"/>
      <c r="X257" s="243"/>
      <c r="Y257" s="243"/>
      <c r="Z257" s="242"/>
      <c r="AA257" s="243"/>
      <c r="AB257" s="243"/>
      <c r="AC257" s="269"/>
      <c r="AD257" s="270"/>
      <c r="AE257" s="270"/>
      <c r="AF257" s="269"/>
      <c r="AG257" s="270"/>
      <c r="AH257" s="270"/>
      <c r="AI257" s="269"/>
      <c r="AJ257" s="270"/>
      <c r="AK257" s="270"/>
      <c r="AL257" s="269"/>
      <c r="AM257" s="270"/>
      <c r="AN257" s="270"/>
      <c r="AO257" s="269"/>
      <c r="AP257" s="270"/>
      <c r="AQ257" s="270"/>
      <c r="AR257" s="269"/>
      <c r="AS257" s="270"/>
      <c r="AT257" s="270"/>
      <c r="AU257" s="269"/>
      <c r="AV257" s="270"/>
      <c r="AW257" s="270"/>
      <c r="AX257" s="267"/>
      <c r="AY257" s="268"/>
      <c r="AZ257" s="268"/>
      <c r="BA257" s="311" t="n">
        <f aca="false">SUM(Rezultati!E257:AZ257)</f>
        <v>0</v>
      </c>
      <c r="BB257" s="312" t="n">
        <f aca="false">COUNT(Rezultati!E257:AZ257)</f>
        <v>0</v>
      </c>
      <c r="BC257" s="336"/>
      <c r="BD257" s="314" t="e">
        <f aca="false">Rezultati!BA257/Rezultati!BB257</f>
        <v>#DIV/0!</v>
      </c>
      <c r="BE257" s="157"/>
      <c r="BF257" s="134" t="n">
        <f aca="false">B257</f>
        <v>0</v>
      </c>
    </row>
  </sheetData>
  <mergeCells count="106">
    <mergeCell ref="C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A3"/>
    <mergeCell ref="BB2:BB3"/>
    <mergeCell ref="BC2:BC3"/>
    <mergeCell ref="BD2:BD3"/>
    <mergeCell ref="BC4:BC14"/>
    <mergeCell ref="BE4:BE14"/>
    <mergeCell ref="BC15:BC21"/>
    <mergeCell ref="BE15:BE21"/>
    <mergeCell ref="BC22:BC28"/>
    <mergeCell ref="BE22:BE28"/>
    <mergeCell ref="BC29:BC38"/>
    <mergeCell ref="BE29:BE38"/>
    <mergeCell ref="BC39:BC47"/>
    <mergeCell ref="BE39:BE47"/>
    <mergeCell ref="BC48:BC54"/>
    <mergeCell ref="BE48:BE54"/>
    <mergeCell ref="BC55:BC61"/>
    <mergeCell ref="BE55:BE61"/>
    <mergeCell ref="BC62:BC68"/>
    <mergeCell ref="BE62:BE68"/>
    <mergeCell ref="BC69:BC75"/>
    <mergeCell ref="BE69:BE75"/>
    <mergeCell ref="BC76:BC82"/>
    <mergeCell ref="BE76:BE82"/>
    <mergeCell ref="BC83:BC89"/>
    <mergeCell ref="BE83:BE89"/>
    <mergeCell ref="BC90:BC96"/>
    <mergeCell ref="BE90:BE96"/>
    <mergeCell ref="BC97:BC103"/>
    <mergeCell ref="BE97:BE103"/>
    <mergeCell ref="BC104:BC112"/>
    <mergeCell ref="BE104:BE112"/>
    <mergeCell ref="BC113:BC120"/>
    <mergeCell ref="BE113:BE120"/>
    <mergeCell ref="BC121:BC129"/>
    <mergeCell ref="BE121:BE129"/>
    <mergeCell ref="C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AU133:AW133"/>
    <mergeCell ref="AX133:AZ133"/>
    <mergeCell ref="BA133:BA134"/>
    <mergeCell ref="BB133:BB134"/>
    <mergeCell ref="BC133:BC134"/>
    <mergeCell ref="BD133:BD134"/>
    <mergeCell ref="BC135:BC145"/>
    <mergeCell ref="BE135:BE145"/>
    <mergeCell ref="BC146:BC152"/>
    <mergeCell ref="BE146:BE152"/>
    <mergeCell ref="BC153:BC159"/>
    <mergeCell ref="BE153:BE159"/>
    <mergeCell ref="BC160:BC166"/>
    <mergeCell ref="BE160:BE166"/>
    <mergeCell ref="BC167:BC174"/>
    <mergeCell ref="BE167:BE174"/>
    <mergeCell ref="BC175:BC181"/>
    <mergeCell ref="BE175:BE181"/>
    <mergeCell ref="BC182:BC188"/>
    <mergeCell ref="BE182:BE188"/>
    <mergeCell ref="BC189:BC195"/>
    <mergeCell ref="BE189:BE195"/>
    <mergeCell ref="BC196:BC202"/>
    <mergeCell ref="BE196:BE202"/>
    <mergeCell ref="BC203:BC209"/>
    <mergeCell ref="BE203:BE209"/>
    <mergeCell ref="BC210:BC216"/>
    <mergeCell ref="BE210:BE216"/>
    <mergeCell ref="BC217:BC223"/>
    <mergeCell ref="BE217:BE223"/>
    <mergeCell ref="BC224:BC230"/>
    <mergeCell ref="BE224:BE230"/>
    <mergeCell ref="BC231:BC238"/>
    <mergeCell ref="BE231:BE238"/>
    <mergeCell ref="BC239:BC246"/>
    <mergeCell ref="BE239:BE246"/>
    <mergeCell ref="BC247:BC257"/>
    <mergeCell ref="BE247:BE2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289"/>
  <sheetViews>
    <sheetView windowProtection="false" showFormulas="false" showGridLines="true" showRowColHeaders="true" showZeros="true" rightToLeft="false" tabSelected="false" showOutlineSymbols="true" defaultGridColor="true" view="normal" topLeftCell="A94" colorId="64" zoomScale="55" zoomScaleNormal="55" zoomScalePageLayoutView="100" workbookViewId="0">
      <selection pane="topLeft" activeCell="C124" activeCellId="0" sqref="C124"/>
    </sheetView>
  </sheetViews>
  <sheetFormatPr defaultRowHeight="12.8"/>
  <cols>
    <col collapsed="false" hidden="false" max="1" min="1" style="0" width="11.5714285714286"/>
    <col collapsed="false" hidden="false" max="2" min="2" style="0" width="9.28571428571429"/>
    <col collapsed="false" hidden="false" max="3" min="3" style="0" width="14.3622448979592"/>
    <col collapsed="false" hidden="false" max="4" min="4" style="0" width="49.530612244898"/>
    <col collapsed="false" hidden="false" max="5" min="5" style="74" width="32.7142857142857"/>
    <col collapsed="false" hidden="false" max="12" min="6" style="74" width="11.5714285714286"/>
    <col collapsed="false" hidden="false" max="1025" min="13" style="0" width="11.5714285714286"/>
  </cols>
  <sheetData>
    <row r="1" customFormat="false" ht="12.8" hidden="false" customHeight="false" outlineLevel="0" collapsed="false">
      <c r="B1" s="30"/>
      <c r="C1" s="30"/>
      <c r="D1" s="31"/>
      <c r="E1" s="30"/>
      <c r="F1" s="30"/>
      <c r="G1" s="0"/>
      <c r="H1" s="0"/>
      <c r="I1" s="0"/>
      <c r="J1" s="0"/>
      <c r="K1" s="0"/>
      <c r="L1" s="0"/>
    </row>
    <row r="2" customFormat="false" ht="84.2" hidden="false" customHeight="true" outlineLevel="0" collapsed="false">
      <c r="B2" s="30"/>
      <c r="C2" s="30"/>
      <c r="D2" s="31"/>
      <c r="E2" s="30"/>
      <c r="F2" s="30"/>
      <c r="G2" s="0"/>
      <c r="H2" s="0"/>
      <c r="I2" s="0"/>
      <c r="J2" s="0"/>
      <c r="K2" s="0"/>
      <c r="L2" s="0"/>
    </row>
    <row r="3" customFormat="false" ht="45.6" hidden="false" customHeight="true" outlineLevel="0" collapsed="false">
      <c r="B3" s="343" t="s">
        <v>227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customFormat="false" ht="29.85" hidden="false" customHeight="true" outlineLevel="0" collapsed="false">
      <c r="B4" s="344" t="s">
        <v>228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customFormat="false" ht="45.6" hidden="false" customHeight="true" outlineLevel="0" collapsed="false">
      <c r="B5" s="345" t="s">
        <v>229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</row>
    <row r="6" customFormat="false" ht="69.65" hidden="false" customHeight="false" outlineLevel="0" collapsed="false">
      <c r="B6" s="33" t="s">
        <v>2</v>
      </c>
      <c r="C6" s="33" t="s">
        <v>230</v>
      </c>
      <c r="D6" s="34" t="s">
        <v>3</v>
      </c>
      <c r="E6" s="34" t="s">
        <v>14</v>
      </c>
      <c r="F6" s="35" t="s">
        <v>15</v>
      </c>
      <c r="G6" s="36" t="s">
        <v>16</v>
      </c>
      <c r="H6" s="37" t="s">
        <v>17</v>
      </c>
      <c r="I6" s="36" t="s">
        <v>18</v>
      </c>
      <c r="J6" s="346" t="s">
        <v>19</v>
      </c>
      <c r="K6" s="347" t="s">
        <v>20</v>
      </c>
      <c r="L6" s="346" t="s">
        <v>21</v>
      </c>
    </row>
    <row r="7" customFormat="false" ht="19.35" hidden="false" customHeight="true" outlineLevel="0" collapsed="false">
      <c r="B7" s="41" t="n">
        <v>1</v>
      </c>
      <c r="C7" s="54" t="s">
        <v>231</v>
      </c>
      <c r="D7" s="55" t="str">
        <f aca="false">'Individ reitings Platinum'!C5</f>
        <v>Ten Pin</v>
      </c>
      <c r="E7" s="55" t="str">
        <f aca="false">'Individ reitings Platinum'!D5</f>
        <v>Artūrs Ļevikins</v>
      </c>
      <c r="F7" s="56" t="str">
        <f aca="false">'Individ reitings Platinum'!E5</f>
        <v>m</v>
      </c>
      <c r="G7" s="56" t="n">
        <f aca="false">'Individ reitings Platinum'!F5</f>
        <v>18</v>
      </c>
      <c r="H7" s="56" t="n">
        <f aca="false">'Individ reitings Platinum'!G5</f>
        <v>4272</v>
      </c>
      <c r="I7" s="57" t="n">
        <f aca="false">'Individ reitings Platinum'!H5</f>
        <v>237.333333333333</v>
      </c>
      <c r="J7" s="348" t="n">
        <f aca="false">'Individ reitings Platinum'!I5</f>
        <v>16</v>
      </c>
      <c r="K7" s="59" t="n">
        <f aca="false">'Individ reitings Platinum'!J5</f>
        <v>2</v>
      </c>
      <c r="L7" s="59" t="n">
        <f aca="false">'Individ reitings Platinum'!K5</f>
        <v>0</v>
      </c>
    </row>
    <row r="8" customFormat="false" ht="19.35" hidden="false" customHeight="true" outlineLevel="0" collapsed="false">
      <c r="B8" s="41" t="n">
        <v>2</v>
      </c>
      <c r="C8" s="54" t="s">
        <v>231</v>
      </c>
      <c r="D8" s="55" t="str">
        <f aca="false">'Individ reitings Platinum'!C6</f>
        <v>RR Dziednieks</v>
      </c>
      <c r="E8" s="55" t="str">
        <f aca="false">'Individ reitings Platinum'!D6</f>
        <v>Jānis Zemītis</v>
      </c>
      <c r="F8" s="56" t="str">
        <f aca="false">'Individ reitings Platinum'!E6</f>
        <v>m</v>
      </c>
      <c r="G8" s="56" t="n">
        <f aca="false">'Individ reitings Platinum'!F6</f>
        <v>21</v>
      </c>
      <c r="H8" s="56" t="n">
        <f aca="false">'Individ reitings Platinum'!G6</f>
        <v>4883</v>
      </c>
      <c r="I8" s="57" t="n">
        <f aca="false">'Individ reitings Platinum'!H6</f>
        <v>232.52380952381</v>
      </c>
      <c r="J8" s="348" t="n">
        <f aca="false">'Individ reitings Platinum'!I6</f>
        <v>16</v>
      </c>
      <c r="K8" s="59" t="n">
        <f aca="false">'Individ reitings Platinum'!J6</f>
        <v>5</v>
      </c>
      <c r="L8" s="59" t="n">
        <f aca="false">'Individ reitings Platinum'!K6</f>
        <v>0</v>
      </c>
    </row>
    <row r="9" customFormat="false" ht="19.35" hidden="false" customHeight="true" outlineLevel="0" collapsed="false">
      <c r="B9" s="41" t="n">
        <v>3</v>
      </c>
      <c r="C9" s="54" t="s">
        <v>231</v>
      </c>
      <c r="D9" s="55" t="str">
        <f aca="false">'Individ reitings Platinum'!C7</f>
        <v>BASK APS</v>
      </c>
      <c r="E9" s="55" t="str">
        <f aca="false">'Individ reitings Platinum'!D7</f>
        <v>Artemijs Hudjakovs</v>
      </c>
      <c r="F9" s="56" t="str">
        <f aca="false">'Individ reitings Platinum'!E7</f>
        <v>m</v>
      </c>
      <c r="G9" s="56" t="n">
        <f aca="false">'Individ reitings Platinum'!F7</f>
        <v>21</v>
      </c>
      <c r="H9" s="56" t="n">
        <f aca="false">'Individ reitings Platinum'!G7</f>
        <v>4636</v>
      </c>
      <c r="I9" s="57" t="n">
        <f aca="false">'Individ reitings Platinum'!H7</f>
        <v>220.761904761905</v>
      </c>
      <c r="J9" s="348" t="n">
        <f aca="false">'Individ reitings Platinum'!I7</f>
        <v>16</v>
      </c>
      <c r="K9" s="59" t="n">
        <f aca="false">'Individ reitings Platinum'!J7</f>
        <v>5</v>
      </c>
      <c r="L9" s="59" t="n">
        <f aca="false">'Individ reitings Platinum'!K7</f>
        <v>0</v>
      </c>
    </row>
    <row r="10" customFormat="false" ht="19.35" hidden="false" customHeight="true" outlineLevel="0" collapsed="false">
      <c r="B10" s="48" t="n">
        <v>4</v>
      </c>
      <c r="C10" s="54" t="s">
        <v>231</v>
      </c>
      <c r="D10" s="55" t="str">
        <f aca="false">'Individ reitings Platinum'!C8</f>
        <v>RR Dziednieks</v>
      </c>
      <c r="E10" s="55" t="str">
        <f aca="false">'Individ reitings Platinum'!D8</f>
        <v>Andis Dārziņš</v>
      </c>
      <c r="F10" s="56" t="str">
        <f aca="false">'Individ reitings Platinum'!E8</f>
        <v>m</v>
      </c>
      <c r="G10" s="56" t="n">
        <f aca="false">'Individ reitings Platinum'!F8</f>
        <v>21</v>
      </c>
      <c r="H10" s="56" t="n">
        <f aca="false">'Individ reitings Platinum'!G8</f>
        <v>4300</v>
      </c>
      <c r="I10" s="57" t="n">
        <f aca="false">'Individ reitings Platinum'!H8</f>
        <v>204.761904761905</v>
      </c>
      <c r="J10" s="348" t="n">
        <f aca="false">'Individ reitings Platinum'!I8</f>
        <v>14</v>
      </c>
      <c r="K10" s="59" t="n">
        <f aca="false">'Individ reitings Platinum'!J8</f>
        <v>7</v>
      </c>
      <c r="L10" s="59" t="n">
        <f aca="false">'Individ reitings Platinum'!K8</f>
        <v>0</v>
      </c>
    </row>
    <row r="11" customFormat="false" ht="19.35" hidden="false" customHeight="true" outlineLevel="0" collapsed="false">
      <c r="B11" s="48" t="n">
        <v>5</v>
      </c>
      <c r="C11" s="54" t="s">
        <v>231</v>
      </c>
      <c r="D11" s="55" t="str">
        <f aca="false">'Individ reitings Platinum'!C9</f>
        <v>Ten Pin</v>
      </c>
      <c r="E11" s="55" t="str">
        <f aca="false">'Individ reitings Platinum'!D9</f>
        <v>Rihards Kovaļenko</v>
      </c>
      <c r="F11" s="56" t="str">
        <f aca="false">'Individ reitings Platinum'!E9</f>
        <v>m</v>
      </c>
      <c r="G11" s="56" t="n">
        <f aca="false">'Individ reitings Platinum'!F9</f>
        <v>18</v>
      </c>
      <c r="H11" s="56" t="n">
        <f aca="false">'Individ reitings Platinum'!G9</f>
        <v>3952</v>
      </c>
      <c r="I11" s="57" t="n">
        <f aca="false">'Individ reitings Platinum'!H9</f>
        <v>219.555555555556</v>
      </c>
      <c r="J11" s="348" t="n">
        <f aca="false">'Individ reitings Platinum'!I9</f>
        <v>12</v>
      </c>
      <c r="K11" s="59" t="n">
        <f aca="false">'Individ reitings Platinum'!J9</f>
        <v>6</v>
      </c>
      <c r="L11" s="59" t="n">
        <f aca="false">'Individ reitings Platinum'!K9</f>
        <v>0</v>
      </c>
    </row>
    <row r="12" customFormat="false" ht="19.35" hidden="false" customHeight="true" outlineLevel="0" collapsed="false">
      <c r="B12" s="48" t="n">
        <v>6</v>
      </c>
      <c r="C12" s="54" t="s">
        <v>231</v>
      </c>
      <c r="D12" s="55" t="str">
        <f aca="false">'Individ reitings Platinum'!C10</f>
        <v>Ten Pin</v>
      </c>
      <c r="E12" s="55" t="str">
        <f aca="false">'Individ reitings Platinum'!D10</f>
        <v>Veronika Hudjakova</v>
      </c>
      <c r="F12" s="56" t="str">
        <f aca="false">'Individ reitings Platinum'!E10</f>
        <v>f</v>
      </c>
      <c r="G12" s="56" t="n">
        <f aca="false">'Individ reitings Platinum'!F10</f>
        <v>18</v>
      </c>
      <c r="H12" s="56" t="n">
        <f aca="false">'Individ reitings Platinum'!G10</f>
        <v>3666</v>
      </c>
      <c r="I12" s="57" t="n">
        <f aca="false">'Individ reitings Platinum'!H10</f>
        <v>203.666666666667</v>
      </c>
      <c r="J12" s="348" t="n">
        <f aca="false">'Individ reitings Platinum'!I10</f>
        <v>11</v>
      </c>
      <c r="K12" s="59" t="n">
        <f aca="false">'Individ reitings Platinum'!J10</f>
        <v>7</v>
      </c>
      <c r="L12" s="59" t="n">
        <f aca="false">'Individ reitings Platinum'!K10</f>
        <v>0</v>
      </c>
    </row>
    <row r="13" customFormat="false" ht="19.35" hidden="false" customHeight="true" outlineLevel="0" collapsed="false">
      <c r="B13" s="48" t="n">
        <v>7</v>
      </c>
      <c r="C13" s="54" t="s">
        <v>231</v>
      </c>
      <c r="D13" s="55" t="str">
        <f aca="false">'Individ reitings Platinum'!C11</f>
        <v>BASK APS</v>
      </c>
      <c r="E13" s="55" t="str">
        <f aca="false">'Individ reitings Platinum'!D11</f>
        <v>Karīna Maslova</v>
      </c>
      <c r="F13" s="56" t="str">
        <f aca="false">'Individ reitings Platinum'!E11</f>
        <v>f</v>
      </c>
      <c r="G13" s="56" t="n">
        <f aca="false">'Individ reitings Platinum'!F11</f>
        <v>21</v>
      </c>
      <c r="H13" s="56" t="n">
        <f aca="false">'Individ reitings Platinum'!G11</f>
        <v>4008</v>
      </c>
      <c r="I13" s="57" t="n">
        <f aca="false">'Individ reitings Platinum'!H11</f>
        <v>190.857142857143</v>
      </c>
      <c r="J13" s="348" t="n">
        <f aca="false">'Individ reitings Platinum'!I11</f>
        <v>11</v>
      </c>
      <c r="K13" s="59" t="n">
        <f aca="false">'Individ reitings Platinum'!J11</f>
        <v>10</v>
      </c>
      <c r="L13" s="59" t="n">
        <f aca="false">'Individ reitings Platinum'!K11</f>
        <v>0</v>
      </c>
    </row>
    <row r="14" customFormat="false" ht="19.35" hidden="false" customHeight="true" outlineLevel="0" collapsed="false">
      <c r="B14" s="48" t="n">
        <v>8</v>
      </c>
      <c r="C14" s="54" t="s">
        <v>231</v>
      </c>
      <c r="D14" s="55" t="str">
        <f aca="false">'Individ reitings Platinum'!C12</f>
        <v>RR Dziednieks</v>
      </c>
      <c r="E14" s="55" t="str">
        <f aca="false">'Individ reitings Platinum'!D12</f>
        <v>Raimonds Zemītis</v>
      </c>
      <c r="F14" s="56" t="str">
        <f aca="false">'Individ reitings Platinum'!E12</f>
        <v>m</v>
      </c>
      <c r="G14" s="56" t="n">
        <f aca="false">'Individ reitings Platinum'!F12</f>
        <v>12</v>
      </c>
      <c r="H14" s="56" t="n">
        <f aca="false">'Individ reitings Platinum'!G12</f>
        <v>2526</v>
      </c>
      <c r="I14" s="57" t="n">
        <f aca="false">'Individ reitings Platinum'!H12</f>
        <v>210.5</v>
      </c>
      <c r="J14" s="348" t="n">
        <f aca="false">'Individ reitings Platinum'!I12</f>
        <v>9</v>
      </c>
      <c r="K14" s="59" t="n">
        <f aca="false">'Individ reitings Platinum'!J12</f>
        <v>3</v>
      </c>
      <c r="L14" s="59" t="n">
        <f aca="false">'Individ reitings Platinum'!K12</f>
        <v>0</v>
      </c>
    </row>
    <row r="15" customFormat="false" ht="19.35" hidden="false" customHeight="true" outlineLevel="0" collapsed="false">
      <c r="B15" s="48" t="n">
        <v>9</v>
      </c>
      <c r="C15" s="54" t="s">
        <v>231</v>
      </c>
      <c r="D15" s="55" t="str">
        <f aca="false">'Individ reitings Platinum'!C13</f>
        <v>Returned</v>
      </c>
      <c r="E15" s="55" t="str">
        <f aca="false">'Individ reitings Platinum'!D13</f>
        <v>Aleksandrs Komars</v>
      </c>
      <c r="F15" s="56" t="str">
        <f aca="false">'Individ reitings Platinum'!E13</f>
        <v>m</v>
      </c>
      <c r="G15" s="56" t="n">
        <f aca="false">'Individ reitings Platinum'!F13</f>
        <v>18</v>
      </c>
      <c r="H15" s="56" t="n">
        <f aca="false">'Individ reitings Platinum'!G13</f>
        <v>3740</v>
      </c>
      <c r="I15" s="57" t="n">
        <f aca="false">'Individ reitings Platinum'!H13</f>
        <v>207.777777777778</v>
      </c>
      <c r="J15" s="348" t="n">
        <f aca="false">'Individ reitings Platinum'!I13</f>
        <v>9</v>
      </c>
      <c r="K15" s="59" t="n">
        <f aca="false">'Individ reitings Platinum'!J13</f>
        <v>9</v>
      </c>
      <c r="L15" s="59" t="n">
        <f aca="false">'Individ reitings Platinum'!K13</f>
        <v>0</v>
      </c>
    </row>
    <row r="16" customFormat="false" ht="19.35" hidden="false" customHeight="true" outlineLevel="0" collapsed="false">
      <c r="B16" s="48" t="n">
        <v>10</v>
      </c>
      <c r="C16" s="54" t="s">
        <v>231</v>
      </c>
      <c r="D16" s="55" t="str">
        <f aca="false">'Individ reitings Platinum'!C14</f>
        <v>Jaunie Buki</v>
      </c>
      <c r="E16" s="55" t="str">
        <f aca="false">'Individ reitings Platinum'!D14</f>
        <v>Ivars Vinters</v>
      </c>
      <c r="F16" s="56" t="str">
        <f aca="false">'Individ reitings Platinum'!E14</f>
        <v>m</v>
      </c>
      <c r="G16" s="56" t="n">
        <f aca="false">'Individ reitings Platinum'!F14</f>
        <v>15</v>
      </c>
      <c r="H16" s="56" t="n">
        <f aca="false">'Individ reitings Platinum'!G14</f>
        <v>3021</v>
      </c>
      <c r="I16" s="57" t="n">
        <f aca="false">'Individ reitings Platinum'!H14</f>
        <v>201.4</v>
      </c>
      <c r="J16" s="348" t="n">
        <f aca="false">'Individ reitings Platinum'!I14</f>
        <v>9</v>
      </c>
      <c r="K16" s="59" t="n">
        <f aca="false">'Individ reitings Platinum'!J14</f>
        <v>6</v>
      </c>
      <c r="L16" s="59" t="n">
        <f aca="false">'Individ reitings Platinum'!K14</f>
        <v>0</v>
      </c>
    </row>
    <row r="17" customFormat="false" ht="19.35" hidden="false" customHeight="true" outlineLevel="0" collapsed="false">
      <c r="B17" s="54" t="n">
        <v>11</v>
      </c>
      <c r="C17" s="54" t="s">
        <v>231</v>
      </c>
      <c r="D17" s="55" t="str">
        <f aca="false">'Individ reitings Platinum'!C15</f>
        <v>Jaunie Buki</v>
      </c>
      <c r="E17" s="55" t="str">
        <f aca="false">'Individ reitings Platinum'!D15</f>
        <v>Toms Pultraks</v>
      </c>
      <c r="F17" s="56" t="str">
        <f aca="false">'Individ reitings Platinum'!E15</f>
        <v>m</v>
      </c>
      <c r="G17" s="56" t="n">
        <f aca="false">'Individ reitings Platinum'!F15</f>
        <v>21</v>
      </c>
      <c r="H17" s="56" t="n">
        <f aca="false">'Individ reitings Platinum'!G15</f>
        <v>4263</v>
      </c>
      <c r="I17" s="57" t="n">
        <f aca="false">'Individ reitings Platinum'!H15</f>
        <v>203</v>
      </c>
      <c r="J17" s="348" t="n">
        <f aca="false">'Individ reitings Platinum'!I15</f>
        <v>8</v>
      </c>
      <c r="K17" s="59" t="n">
        <f aca="false">'Individ reitings Platinum'!J15</f>
        <v>12</v>
      </c>
      <c r="L17" s="59" t="n">
        <f aca="false">'Individ reitings Platinum'!K15</f>
        <v>1</v>
      </c>
    </row>
    <row r="18" customFormat="false" ht="19.35" hidden="false" customHeight="true" outlineLevel="0" collapsed="false">
      <c r="B18" s="54" t="n">
        <v>12</v>
      </c>
      <c r="C18" s="54" t="s">
        <v>231</v>
      </c>
      <c r="D18" s="55" t="str">
        <f aca="false">'Individ reitings Platinum'!C16</f>
        <v>Liquid Time</v>
      </c>
      <c r="E18" s="55" t="str">
        <f aca="false">'Individ reitings Platinum'!D16</f>
        <v>Māris Dukurs</v>
      </c>
      <c r="F18" s="56" t="str">
        <f aca="false">'Individ reitings Platinum'!E16</f>
        <v>m</v>
      </c>
      <c r="G18" s="56" t="n">
        <f aca="false">'Individ reitings Platinum'!F16</f>
        <v>21</v>
      </c>
      <c r="H18" s="56" t="n">
        <f aca="false">'Individ reitings Platinum'!G16</f>
        <v>4015</v>
      </c>
      <c r="I18" s="57" t="n">
        <f aca="false">'Individ reitings Platinum'!H16</f>
        <v>191.190476190476</v>
      </c>
      <c r="J18" s="348" t="n">
        <f aca="false">'Individ reitings Platinum'!I16</f>
        <v>8</v>
      </c>
      <c r="K18" s="59" t="n">
        <f aca="false">'Individ reitings Platinum'!J16</f>
        <v>12</v>
      </c>
      <c r="L18" s="59" t="n">
        <f aca="false">'Individ reitings Platinum'!K16</f>
        <v>1</v>
      </c>
    </row>
    <row r="19" customFormat="false" ht="19.35" hidden="false" customHeight="true" outlineLevel="0" collapsed="false">
      <c r="B19" s="54" t="n">
        <v>13</v>
      </c>
      <c r="C19" s="54" t="s">
        <v>231</v>
      </c>
      <c r="D19" s="55" t="str">
        <f aca="false">'Individ reitings Platinum'!C17</f>
        <v>Wolfpack</v>
      </c>
      <c r="E19" s="55" t="str">
        <f aca="false">'Individ reitings Platinum'!D17</f>
        <v>Dmitrijs Dumcevs</v>
      </c>
      <c r="F19" s="56" t="str">
        <f aca="false">'Individ reitings Platinum'!E17</f>
        <v>m</v>
      </c>
      <c r="G19" s="56" t="n">
        <f aca="false">'Individ reitings Platinum'!F17</f>
        <v>21</v>
      </c>
      <c r="H19" s="56" t="n">
        <f aca="false">'Individ reitings Platinum'!G17</f>
        <v>3772</v>
      </c>
      <c r="I19" s="57" t="n">
        <f aca="false">'Individ reitings Platinum'!H17</f>
        <v>179.619047619048</v>
      </c>
      <c r="J19" s="348" t="n">
        <f aca="false">'Individ reitings Platinum'!I17</f>
        <v>8</v>
      </c>
      <c r="K19" s="59" t="n">
        <f aca="false">'Individ reitings Platinum'!J17</f>
        <v>13</v>
      </c>
      <c r="L19" s="59" t="n">
        <f aca="false">'Individ reitings Platinum'!K17</f>
        <v>0</v>
      </c>
    </row>
    <row r="20" customFormat="false" ht="19.35" hidden="false" customHeight="true" outlineLevel="0" collapsed="false">
      <c r="B20" s="54" t="n">
        <v>14</v>
      </c>
      <c r="C20" s="54" t="s">
        <v>231</v>
      </c>
      <c r="D20" s="55" t="str">
        <f aca="false">'Individ reitings Platinum'!C18</f>
        <v>Liquide Time</v>
      </c>
      <c r="E20" s="55" t="str">
        <f aca="false">'Individ reitings Platinum'!D18</f>
        <v>Artūrs Perepjolkins</v>
      </c>
      <c r="F20" s="56" t="str">
        <f aca="false">'Individ reitings Platinum'!E18</f>
        <v>m</v>
      </c>
      <c r="G20" s="56" t="n">
        <f aca="false">'Individ reitings Platinum'!F18</f>
        <v>12</v>
      </c>
      <c r="H20" s="56" t="n">
        <f aca="false">'Individ reitings Platinum'!G18</f>
        <v>2442</v>
      </c>
      <c r="I20" s="57" t="n">
        <f aca="false">'Individ reitings Platinum'!H18</f>
        <v>203.5</v>
      </c>
      <c r="J20" s="348" t="n">
        <f aca="false">'Individ reitings Platinum'!I18</f>
        <v>7</v>
      </c>
      <c r="K20" s="59" t="n">
        <f aca="false">'Individ reitings Platinum'!J18</f>
        <v>5</v>
      </c>
      <c r="L20" s="59" t="n">
        <f aca="false">'Individ reitings Platinum'!K18</f>
        <v>0</v>
      </c>
    </row>
    <row r="21" customFormat="false" ht="19.35" hidden="false" customHeight="true" outlineLevel="0" collapsed="false">
      <c r="B21" s="54" t="n">
        <v>15</v>
      </c>
      <c r="C21" s="54" t="s">
        <v>231</v>
      </c>
      <c r="D21" s="55" t="str">
        <f aca="false">'Individ reitings Platinum'!C19</f>
        <v>Pardaugavas Avangards/Jaunie Buki</v>
      </c>
      <c r="E21" s="55" t="str">
        <f aca="false">'Individ reitings Platinum'!D19</f>
        <v>Elvijs Udo Dimpers</v>
      </c>
      <c r="F21" s="56" t="str">
        <f aca="false">'Individ reitings Platinum'!E19</f>
        <v>m</v>
      </c>
      <c r="G21" s="56" t="n">
        <f aca="false">'Individ reitings Platinum'!F19</f>
        <v>12</v>
      </c>
      <c r="H21" s="56" t="n">
        <f aca="false">'Individ reitings Platinum'!G19</f>
        <v>2393</v>
      </c>
      <c r="I21" s="57" t="n">
        <f aca="false">'Individ reitings Platinum'!H19</f>
        <v>199.416666666667</v>
      </c>
      <c r="J21" s="348" t="n">
        <f aca="false">'Individ reitings Platinum'!I19</f>
        <v>7</v>
      </c>
      <c r="K21" s="59" t="n">
        <f aca="false">'Individ reitings Platinum'!J19</f>
        <v>5</v>
      </c>
      <c r="L21" s="59" t="n">
        <f aca="false">'Individ reitings Platinum'!K19</f>
        <v>0</v>
      </c>
    </row>
    <row r="22" customFormat="false" ht="19.35" hidden="false" customHeight="true" outlineLevel="0" collapsed="false">
      <c r="B22" s="54" t="n">
        <v>16</v>
      </c>
      <c r="C22" s="54" t="s">
        <v>231</v>
      </c>
      <c r="D22" s="55" t="str">
        <f aca="false">'Individ reitings Platinum'!C20</f>
        <v>Wolfpack</v>
      </c>
      <c r="E22" s="55" t="str">
        <f aca="false">'Individ reitings Platinum'!D20</f>
        <v>Aleksejs Jeļisejevs</v>
      </c>
      <c r="F22" s="56" t="str">
        <f aca="false">'Individ reitings Platinum'!E20</f>
        <v>m</v>
      </c>
      <c r="G22" s="56" t="n">
        <f aca="false">'Individ reitings Platinum'!F20</f>
        <v>9</v>
      </c>
      <c r="H22" s="56" t="n">
        <f aca="false">'Individ reitings Platinum'!G20</f>
        <v>1965</v>
      </c>
      <c r="I22" s="57" t="n">
        <f aca="false">'Individ reitings Platinum'!H20</f>
        <v>218.333333333333</v>
      </c>
      <c r="J22" s="348" t="n">
        <f aca="false">'Individ reitings Platinum'!I20</f>
        <v>6</v>
      </c>
      <c r="K22" s="59" t="n">
        <f aca="false">'Individ reitings Platinum'!J20</f>
        <v>3</v>
      </c>
      <c r="L22" s="59" t="n">
        <f aca="false">'Individ reitings Platinum'!K20</f>
        <v>0</v>
      </c>
    </row>
    <row r="23" customFormat="false" ht="19.35" hidden="false" customHeight="true" outlineLevel="0" collapsed="false">
      <c r="B23" s="54" t="n">
        <v>17</v>
      </c>
      <c r="C23" s="54" t="s">
        <v>231</v>
      </c>
      <c r="D23" s="55" t="str">
        <f aca="false">'Individ reitings Platinum'!C21</f>
        <v>Liquide Time</v>
      </c>
      <c r="E23" s="55" t="str">
        <f aca="false">'Individ reitings Platinum'!D21</f>
        <v>Aleksandrs Titkovs</v>
      </c>
      <c r="F23" s="56" t="str">
        <f aca="false">'Individ reitings Platinum'!E21</f>
        <v>m</v>
      </c>
      <c r="G23" s="56" t="n">
        <f aca="false">'Individ reitings Platinum'!F21</f>
        <v>15</v>
      </c>
      <c r="H23" s="56" t="n">
        <f aca="false">'Individ reitings Platinum'!G21</f>
        <v>3129</v>
      </c>
      <c r="I23" s="57" t="n">
        <f aca="false">'Individ reitings Platinum'!H21</f>
        <v>208.6</v>
      </c>
      <c r="J23" s="348" t="n">
        <f aca="false">'Individ reitings Platinum'!I21</f>
        <v>6</v>
      </c>
      <c r="K23" s="59" t="n">
        <f aca="false">'Individ reitings Platinum'!J21</f>
        <v>9</v>
      </c>
      <c r="L23" s="59" t="n">
        <f aca="false">'Individ reitings Platinum'!K21</f>
        <v>0</v>
      </c>
    </row>
    <row r="24" customFormat="false" ht="19.35" hidden="false" customHeight="true" outlineLevel="0" collapsed="false">
      <c r="B24" s="54" t="n">
        <v>18</v>
      </c>
      <c r="C24" s="54" t="s">
        <v>231</v>
      </c>
      <c r="D24" s="55" t="str">
        <f aca="false">'Individ reitings Platinum'!C22</f>
        <v>Returned</v>
      </c>
      <c r="E24" s="55" t="str">
        <f aca="false">'Individ reitings Platinum'!D22</f>
        <v>Aleksandrs Aleksejevs</v>
      </c>
      <c r="F24" s="56" t="str">
        <f aca="false">'Individ reitings Platinum'!E22</f>
        <v>m</v>
      </c>
      <c r="G24" s="56" t="n">
        <f aca="false">'Individ reitings Platinum'!F22</f>
        <v>18</v>
      </c>
      <c r="H24" s="56" t="n">
        <f aca="false">'Individ reitings Platinum'!G22</f>
        <v>3352</v>
      </c>
      <c r="I24" s="57" t="n">
        <f aca="false">'Individ reitings Platinum'!H22</f>
        <v>186.222222222222</v>
      </c>
      <c r="J24" s="348" t="n">
        <f aca="false">'Individ reitings Platinum'!I22</f>
        <v>6</v>
      </c>
      <c r="K24" s="59" t="n">
        <f aca="false">'Individ reitings Platinum'!J22</f>
        <v>12</v>
      </c>
      <c r="L24" s="59" t="n">
        <f aca="false">'Individ reitings Platinum'!K22</f>
        <v>0</v>
      </c>
    </row>
    <row r="25" customFormat="false" ht="19.35" hidden="false" customHeight="true" outlineLevel="0" collapsed="false">
      <c r="B25" s="54" t="n">
        <v>19</v>
      </c>
      <c r="C25" s="54" t="s">
        <v>231</v>
      </c>
      <c r="D25" s="55" t="str">
        <f aca="false">'Individ reitings Platinum'!C23</f>
        <v>Wolverine</v>
      </c>
      <c r="E25" s="55" t="str">
        <f aca="false">'Individ reitings Platinum'!D23</f>
        <v>Tomass Tereščenko</v>
      </c>
      <c r="F25" s="56" t="str">
        <f aca="false">'Individ reitings Platinum'!E23</f>
        <v>m</v>
      </c>
      <c r="G25" s="56" t="n">
        <f aca="false">'Individ reitings Platinum'!F23</f>
        <v>6</v>
      </c>
      <c r="H25" s="56" t="n">
        <f aca="false">'Individ reitings Platinum'!G23</f>
        <v>1392</v>
      </c>
      <c r="I25" s="57" t="n">
        <f aca="false">'Individ reitings Platinum'!H23</f>
        <v>232</v>
      </c>
      <c r="J25" s="348" t="n">
        <f aca="false">'Individ reitings Platinum'!I23</f>
        <v>5</v>
      </c>
      <c r="K25" s="59" t="n">
        <f aca="false">'Individ reitings Platinum'!J23</f>
        <v>1</v>
      </c>
      <c r="L25" s="59" t="n">
        <f aca="false">'Individ reitings Platinum'!K23</f>
        <v>0</v>
      </c>
    </row>
    <row r="26" customFormat="false" ht="19.35" hidden="false" customHeight="true" outlineLevel="0" collapsed="false">
      <c r="B26" s="54" t="n">
        <v>20</v>
      </c>
      <c r="C26" s="54" t="s">
        <v>231</v>
      </c>
      <c r="D26" s="55" t="str">
        <f aca="false">'Individ reitings Platinum'!C24</f>
        <v>Wolfpack</v>
      </c>
      <c r="E26" s="55" t="str">
        <f aca="false">'Individ reitings Platinum'!D24</f>
        <v>Tomass Tereščenko</v>
      </c>
      <c r="F26" s="56" t="str">
        <f aca="false">'Individ reitings Platinum'!E24</f>
        <v>m</v>
      </c>
      <c r="G26" s="56" t="n">
        <f aca="false">'Individ reitings Platinum'!F24</f>
        <v>9</v>
      </c>
      <c r="H26" s="56" t="n">
        <f aca="false">'Individ reitings Platinum'!G24</f>
        <v>1906</v>
      </c>
      <c r="I26" s="57" t="n">
        <f aca="false">'Individ reitings Platinum'!H24</f>
        <v>211.777777777778</v>
      </c>
      <c r="J26" s="348" t="n">
        <f aca="false">'Individ reitings Platinum'!I24</f>
        <v>5</v>
      </c>
      <c r="K26" s="59" t="n">
        <f aca="false">'Individ reitings Platinum'!J24</f>
        <v>4</v>
      </c>
      <c r="L26" s="59" t="n">
        <f aca="false">'Individ reitings Platinum'!K24</f>
        <v>0</v>
      </c>
    </row>
    <row r="27" customFormat="false" ht="19.35" hidden="false" customHeight="true" outlineLevel="0" collapsed="false">
      <c r="B27" s="54" t="n">
        <v>21</v>
      </c>
      <c r="C27" s="54" t="s">
        <v>231</v>
      </c>
      <c r="D27" s="55" t="str">
        <f aca="false">'Individ reitings Platinum'!C25</f>
        <v>Wolverine</v>
      </c>
      <c r="E27" s="55" t="str">
        <f aca="false">'Individ reitings Platinum'!D25</f>
        <v>Liāna Ponomarenko</v>
      </c>
      <c r="F27" s="56" t="str">
        <f aca="false">'Individ reitings Platinum'!E25</f>
        <v>f</v>
      </c>
      <c r="G27" s="56" t="n">
        <f aca="false">'Individ reitings Platinum'!F25</f>
        <v>9</v>
      </c>
      <c r="H27" s="56" t="n">
        <f aca="false">'Individ reitings Platinum'!G25</f>
        <v>1724</v>
      </c>
      <c r="I27" s="57" t="n">
        <f aca="false">'Individ reitings Platinum'!H25</f>
        <v>191.555555555556</v>
      </c>
      <c r="J27" s="348" t="n">
        <f aca="false">'Individ reitings Platinum'!I25</f>
        <v>5</v>
      </c>
      <c r="K27" s="59" t="n">
        <f aca="false">'Individ reitings Platinum'!J25</f>
        <v>3</v>
      </c>
      <c r="L27" s="59" t="n">
        <f aca="false">'Individ reitings Platinum'!K25</f>
        <v>1</v>
      </c>
    </row>
    <row r="28" customFormat="false" ht="19.35" hidden="false" customHeight="true" outlineLevel="0" collapsed="false">
      <c r="B28" s="54" t="n">
        <v>22</v>
      </c>
      <c r="C28" s="54" t="s">
        <v>231</v>
      </c>
      <c r="D28" s="55" t="str">
        <f aca="false">'Individ reitings Platinum'!C26</f>
        <v>BASK APS</v>
      </c>
      <c r="E28" s="55" t="str">
        <f aca="false">'Individ reitings Platinum'!D26</f>
        <v>Gints Aksiks</v>
      </c>
      <c r="F28" s="56" t="str">
        <f aca="false">'Individ reitings Platinum'!E26</f>
        <v>m</v>
      </c>
      <c r="G28" s="56" t="n">
        <f aca="false">'Individ reitings Platinum'!F26</f>
        <v>9</v>
      </c>
      <c r="H28" s="56" t="n">
        <f aca="false">'Individ reitings Platinum'!G26</f>
        <v>1541</v>
      </c>
      <c r="I28" s="57" t="n">
        <f aca="false">'Individ reitings Platinum'!H26</f>
        <v>171.222222222222</v>
      </c>
      <c r="J28" s="348" t="n">
        <f aca="false">'Individ reitings Platinum'!I26</f>
        <v>5</v>
      </c>
      <c r="K28" s="59" t="n">
        <f aca="false">'Individ reitings Platinum'!J26</f>
        <v>4</v>
      </c>
      <c r="L28" s="59" t="n">
        <f aca="false">'Individ reitings Platinum'!K26</f>
        <v>0</v>
      </c>
    </row>
    <row r="29" customFormat="false" ht="19.35" hidden="false" customHeight="true" outlineLevel="0" collapsed="false">
      <c r="B29" s="54" t="n">
        <v>23</v>
      </c>
      <c r="C29" s="54" t="s">
        <v>231</v>
      </c>
      <c r="D29" s="55" t="str">
        <f aca="false">'Individ reitings Platinum'!C27</f>
        <v>Returned</v>
      </c>
      <c r="E29" s="55" t="str">
        <f aca="false">'Individ reitings Platinum'!D27</f>
        <v>Maksims Aleksejevs</v>
      </c>
      <c r="F29" s="56" t="str">
        <f aca="false">'Individ reitings Platinum'!E27</f>
        <v>m</v>
      </c>
      <c r="G29" s="56" t="n">
        <f aca="false">'Individ reitings Platinum'!F27</f>
        <v>15</v>
      </c>
      <c r="H29" s="56" t="n">
        <f aca="false">'Individ reitings Platinum'!G27</f>
        <v>2490</v>
      </c>
      <c r="I29" s="57" t="n">
        <f aca="false">'Individ reitings Platinum'!H27</f>
        <v>166</v>
      </c>
      <c r="J29" s="348" t="n">
        <f aca="false">'Individ reitings Platinum'!I27</f>
        <v>5</v>
      </c>
      <c r="K29" s="59" t="n">
        <f aca="false">'Individ reitings Platinum'!J27</f>
        <v>10</v>
      </c>
      <c r="L29" s="59" t="n">
        <f aca="false">'Individ reitings Platinum'!K27</f>
        <v>0</v>
      </c>
    </row>
    <row r="30" customFormat="false" ht="19.35" hidden="false" customHeight="true" outlineLevel="0" collapsed="false">
      <c r="B30" s="54" t="n">
        <v>24</v>
      </c>
      <c r="C30" s="54" t="s">
        <v>231</v>
      </c>
      <c r="D30" s="55" t="str">
        <f aca="false">'Individ reitings Platinum'!C28</f>
        <v>Ten Pin</v>
      </c>
      <c r="E30" s="55" t="str">
        <f aca="false">'Individ reitings Platinum'!D28</f>
        <v>Ints Krievkalns</v>
      </c>
      <c r="F30" s="56" t="str">
        <f aca="false">'Individ reitings Platinum'!E28</f>
        <v>m</v>
      </c>
      <c r="G30" s="56" t="n">
        <f aca="false">'Individ reitings Platinum'!F28</f>
        <v>9</v>
      </c>
      <c r="H30" s="56" t="n">
        <f aca="false">'Individ reitings Platinum'!G28</f>
        <v>1700</v>
      </c>
      <c r="I30" s="57" t="n">
        <f aca="false">'Individ reitings Platinum'!H28</f>
        <v>188.888888888889</v>
      </c>
      <c r="J30" s="348" t="n">
        <f aca="false">'Individ reitings Platinum'!I28</f>
        <v>4</v>
      </c>
      <c r="K30" s="59" t="n">
        <f aca="false">'Individ reitings Platinum'!J28</f>
        <v>5</v>
      </c>
      <c r="L30" s="59" t="n">
        <f aca="false">'Individ reitings Platinum'!K28</f>
        <v>0</v>
      </c>
    </row>
    <row r="31" customFormat="false" ht="19.35" hidden="false" customHeight="true" outlineLevel="0" collapsed="false">
      <c r="B31" s="54" t="n">
        <v>25</v>
      </c>
      <c r="C31" s="54" t="s">
        <v>231</v>
      </c>
      <c r="D31" s="55" t="str">
        <f aca="false">'Individ reitings Platinum'!C29</f>
        <v>Liquide Time</v>
      </c>
      <c r="E31" s="55" t="str">
        <f aca="false">'Individ reitings Platinum'!D29</f>
        <v>Maksims Gerasimenko</v>
      </c>
      <c r="F31" s="56" t="str">
        <f aca="false">'Individ reitings Platinum'!E29</f>
        <v>m</v>
      </c>
      <c r="G31" s="56" t="n">
        <f aca="false">'Individ reitings Platinum'!F29</f>
        <v>12</v>
      </c>
      <c r="H31" s="56" t="n">
        <f aca="false">'Individ reitings Platinum'!G29</f>
        <v>2228</v>
      </c>
      <c r="I31" s="57" t="n">
        <f aca="false">'Individ reitings Platinum'!H29</f>
        <v>185.666666666667</v>
      </c>
      <c r="J31" s="348" t="n">
        <f aca="false">'Individ reitings Platinum'!I29</f>
        <v>4</v>
      </c>
      <c r="K31" s="59" t="n">
        <f aca="false">'Individ reitings Platinum'!J29</f>
        <v>8</v>
      </c>
      <c r="L31" s="59" t="n">
        <f aca="false">'Individ reitings Platinum'!K29</f>
        <v>0</v>
      </c>
    </row>
    <row r="32" customFormat="false" ht="19.35" hidden="false" customHeight="true" outlineLevel="0" collapsed="false">
      <c r="B32" s="54" t="n">
        <v>26</v>
      </c>
      <c r="C32" s="54" t="s">
        <v>231</v>
      </c>
      <c r="D32" s="55" t="str">
        <f aca="false">'Individ reitings Platinum'!C30</f>
        <v>Wolverine</v>
      </c>
      <c r="E32" s="55" t="str">
        <f aca="false">'Individ reitings Platinum'!D30</f>
        <v>Sergejs Kiseļovs</v>
      </c>
      <c r="F32" s="56" t="str">
        <f aca="false">'Individ reitings Platinum'!E30</f>
        <v>m</v>
      </c>
      <c r="G32" s="56" t="n">
        <f aca="false">'Individ reitings Platinum'!F30</f>
        <v>9</v>
      </c>
      <c r="H32" s="56" t="n">
        <f aca="false">'Individ reitings Platinum'!G30</f>
        <v>1606</v>
      </c>
      <c r="I32" s="57" t="n">
        <f aca="false">'Individ reitings Platinum'!H30</f>
        <v>178.444444444444</v>
      </c>
      <c r="J32" s="348" t="n">
        <f aca="false">'Individ reitings Platinum'!I30</f>
        <v>4</v>
      </c>
      <c r="K32" s="59" t="n">
        <f aca="false">'Individ reitings Platinum'!J30</f>
        <v>5</v>
      </c>
      <c r="L32" s="59" t="n">
        <f aca="false">'Individ reitings Platinum'!K30</f>
        <v>0</v>
      </c>
    </row>
    <row r="33" customFormat="false" ht="19.35" hidden="false" customHeight="true" outlineLevel="0" collapsed="false">
      <c r="B33" s="54" t="n">
        <v>27</v>
      </c>
      <c r="C33" s="54" t="s">
        <v>231</v>
      </c>
      <c r="D33" s="55" t="str">
        <f aca="false">'Individ reitings Platinum'!C31</f>
        <v>Wolfpack</v>
      </c>
      <c r="E33" s="55" t="str">
        <f aca="false">'Individ reitings Platinum'!D31</f>
        <v>Deivids Červinskis-Bušs</v>
      </c>
      <c r="F33" s="56" t="str">
        <f aca="false">'Individ reitings Platinum'!E31</f>
        <v>m</v>
      </c>
      <c r="G33" s="56" t="n">
        <f aca="false">'Individ reitings Platinum'!F31</f>
        <v>3</v>
      </c>
      <c r="H33" s="56" t="n">
        <f aca="false">'Individ reitings Platinum'!G31</f>
        <v>620</v>
      </c>
      <c r="I33" s="57" t="n">
        <f aca="false">'Individ reitings Platinum'!H31</f>
        <v>206.666666666667</v>
      </c>
      <c r="J33" s="348" t="n">
        <f aca="false">'Individ reitings Platinum'!I31</f>
        <v>3</v>
      </c>
      <c r="K33" s="59" t="n">
        <f aca="false">'Individ reitings Platinum'!J31</f>
        <v>0</v>
      </c>
      <c r="L33" s="59" t="n">
        <f aca="false">'Individ reitings Platinum'!K31</f>
        <v>0</v>
      </c>
    </row>
    <row r="34" customFormat="false" ht="19.35" hidden="false" customHeight="true" outlineLevel="0" collapsed="false">
      <c r="B34" s="54" t="n">
        <v>28</v>
      </c>
      <c r="C34" s="54" t="s">
        <v>231</v>
      </c>
      <c r="D34" s="55" t="str">
        <f aca="false">'Individ reitings Platinum'!C32</f>
        <v>Wolfpack</v>
      </c>
      <c r="E34" s="55" t="str">
        <f aca="false">'Individ reitings Platinum'!D32</f>
        <v>Artūrs Zavjalovs</v>
      </c>
      <c r="F34" s="56" t="str">
        <f aca="false">'Individ reitings Platinum'!E32</f>
        <v>m</v>
      </c>
      <c r="G34" s="56" t="n">
        <f aca="false">'Individ reitings Platinum'!F32</f>
        <v>9</v>
      </c>
      <c r="H34" s="56" t="n">
        <f aca="false">'Individ reitings Platinum'!G32</f>
        <v>1709</v>
      </c>
      <c r="I34" s="57" t="n">
        <f aca="false">'Individ reitings Platinum'!H32</f>
        <v>189.888888888889</v>
      </c>
      <c r="J34" s="348" t="n">
        <f aca="false">'Individ reitings Platinum'!I32</f>
        <v>3</v>
      </c>
      <c r="K34" s="59" t="n">
        <f aca="false">'Individ reitings Platinum'!J32</f>
        <v>6</v>
      </c>
      <c r="L34" s="59" t="n">
        <f aca="false">'Individ reitings Platinum'!K32</f>
        <v>0</v>
      </c>
    </row>
    <row r="35" customFormat="false" ht="19.35" hidden="false" customHeight="true" outlineLevel="0" collapsed="false">
      <c r="B35" s="54" t="n">
        <v>29</v>
      </c>
      <c r="C35" s="54" t="s">
        <v>231</v>
      </c>
      <c r="D35" s="55" t="str">
        <f aca="false">'Individ reitings Platinum'!C33</f>
        <v>Wolverine</v>
      </c>
      <c r="E35" s="55" t="str">
        <f aca="false">'Individ reitings Platinum'!D33</f>
        <v>Aleksejs Jeļisejevs</v>
      </c>
      <c r="F35" s="56" t="str">
        <f aca="false">'Individ reitings Platinum'!E33</f>
        <v>m</v>
      </c>
      <c r="G35" s="56" t="n">
        <f aca="false">'Individ reitings Platinum'!F33</f>
        <v>6</v>
      </c>
      <c r="H35" s="56" t="n">
        <f aca="false">'Individ reitings Platinum'!G33</f>
        <v>1134</v>
      </c>
      <c r="I35" s="57" t="n">
        <f aca="false">'Individ reitings Platinum'!H33</f>
        <v>189</v>
      </c>
      <c r="J35" s="348" t="n">
        <f aca="false">'Individ reitings Platinum'!I33</f>
        <v>3</v>
      </c>
      <c r="K35" s="59" t="n">
        <f aca="false">'Individ reitings Platinum'!J33</f>
        <v>3</v>
      </c>
      <c r="L35" s="59" t="n">
        <f aca="false">'Individ reitings Platinum'!K33</f>
        <v>0</v>
      </c>
    </row>
    <row r="36" customFormat="false" ht="19.35" hidden="false" customHeight="true" outlineLevel="0" collapsed="false">
      <c r="B36" s="54" t="n">
        <v>30</v>
      </c>
      <c r="C36" s="54" t="s">
        <v>231</v>
      </c>
      <c r="D36" s="55" t="str">
        <f aca="false">'Individ reitings Platinum'!C34</f>
        <v>Wolfpack</v>
      </c>
      <c r="E36" s="55" t="str">
        <f aca="false">'Individ reitings Platinum'!D34</f>
        <v>Liāna Ponomarenko</v>
      </c>
      <c r="F36" s="56" t="str">
        <f aca="false">'Individ reitings Platinum'!E34</f>
        <v>f</v>
      </c>
      <c r="G36" s="56" t="n">
        <f aca="false">'Individ reitings Platinum'!F34</f>
        <v>3</v>
      </c>
      <c r="H36" s="56" t="n">
        <f aca="false">'Individ reitings Platinum'!G34</f>
        <v>602</v>
      </c>
      <c r="I36" s="57" t="n">
        <f aca="false">'Individ reitings Platinum'!H34</f>
        <v>200.666666666667</v>
      </c>
      <c r="J36" s="348" t="n">
        <f aca="false">'Individ reitings Platinum'!I34</f>
        <v>2</v>
      </c>
      <c r="K36" s="59" t="n">
        <f aca="false">'Individ reitings Platinum'!J34</f>
        <v>1</v>
      </c>
      <c r="L36" s="59" t="n">
        <f aca="false">'Individ reitings Platinum'!K34</f>
        <v>0</v>
      </c>
    </row>
    <row r="37" customFormat="false" ht="19.35" hidden="false" customHeight="true" outlineLevel="0" collapsed="false">
      <c r="B37" s="54" t="n">
        <v>31</v>
      </c>
      <c r="C37" s="54" t="s">
        <v>231</v>
      </c>
      <c r="D37" s="55" t="str">
        <f aca="false">'Individ reitings Platinum'!C35</f>
        <v>Wolfpack</v>
      </c>
      <c r="E37" s="55" t="str">
        <f aca="false">'Individ reitings Platinum'!D35</f>
        <v>Sergejs Kiseļovs</v>
      </c>
      <c r="F37" s="56" t="str">
        <f aca="false">'Individ reitings Platinum'!E35</f>
        <v>m</v>
      </c>
      <c r="G37" s="56" t="n">
        <f aca="false">'Individ reitings Platinum'!F35</f>
        <v>3</v>
      </c>
      <c r="H37" s="56" t="n">
        <f aca="false">'Individ reitings Platinum'!G35</f>
        <v>593</v>
      </c>
      <c r="I37" s="57" t="n">
        <f aca="false">'Individ reitings Platinum'!H35</f>
        <v>197.666666666667</v>
      </c>
      <c r="J37" s="348" t="n">
        <f aca="false">'Individ reitings Platinum'!I35</f>
        <v>2</v>
      </c>
      <c r="K37" s="59" t="n">
        <f aca="false">'Individ reitings Platinum'!J35</f>
        <v>1</v>
      </c>
      <c r="L37" s="59" t="n">
        <f aca="false">'Individ reitings Platinum'!K35</f>
        <v>0</v>
      </c>
    </row>
    <row r="38" customFormat="false" ht="19.35" hidden="false" customHeight="true" outlineLevel="0" collapsed="false">
      <c r="B38" s="54" t="n">
        <v>32</v>
      </c>
      <c r="C38" s="54" t="s">
        <v>231</v>
      </c>
      <c r="D38" s="55" t="str">
        <f aca="false">'Individ reitings Platinum'!C36</f>
        <v>RR Dziednieks</v>
      </c>
      <c r="E38" s="55" t="str">
        <f aca="false">'Individ reitings Platinum'!D36</f>
        <v>Arvils Sproģis</v>
      </c>
      <c r="F38" s="56" t="str">
        <f aca="false">'Individ reitings Platinum'!E36</f>
        <v>m</v>
      </c>
      <c r="G38" s="56" t="n">
        <f aca="false">'Individ reitings Platinum'!F36</f>
        <v>6</v>
      </c>
      <c r="H38" s="56" t="n">
        <f aca="false">'Individ reitings Platinum'!G36</f>
        <v>1113</v>
      </c>
      <c r="I38" s="57" t="n">
        <f aca="false">'Individ reitings Platinum'!H36</f>
        <v>185.5</v>
      </c>
      <c r="J38" s="348" t="n">
        <f aca="false">'Individ reitings Platinum'!I36</f>
        <v>2</v>
      </c>
      <c r="K38" s="59" t="n">
        <f aca="false">'Individ reitings Platinum'!J36</f>
        <v>4</v>
      </c>
      <c r="L38" s="59" t="n">
        <f aca="false">'Individ reitings Platinum'!K36</f>
        <v>0</v>
      </c>
    </row>
    <row r="39" customFormat="false" ht="19.35" hidden="false" customHeight="true" outlineLevel="0" collapsed="false">
      <c r="B39" s="54" t="n">
        <v>33</v>
      </c>
      <c r="C39" s="54" t="s">
        <v>231</v>
      </c>
      <c r="D39" s="55" t="str">
        <f aca="false">'Individ reitings Platinum'!C37</f>
        <v>Wolverine</v>
      </c>
      <c r="E39" s="55" t="str">
        <f aca="false">'Individ reitings Platinum'!D37</f>
        <v>Miks Kļavsons</v>
      </c>
      <c r="F39" s="56" t="str">
        <f aca="false">'Individ reitings Platinum'!E37</f>
        <v>m</v>
      </c>
      <c r="G39" s="56" t="n">
        <f aca="false">'Individ reitings Platinum'!F37</f>
        <v>3</v>
      </c>
      <c r="H39" s="56" t="n">
        <f aca="false">'Individ reitings Platinum'!G37</f>
        <v>542</v>
      </c>
      <c r="I39" s="57" t="n">
        <f aca="false">'Individ reitings Platinum'!H37</f>
        <v>180.666666666667</v>
      </c>
      <c r="J39" s="348" t="n">
        <f aca="false">'Individ reitings Platinum'!I37</f>
        <v>2</v>
      </c>
      <c r="K39" s="59" t="n">
        <f aca="false">'Individ reitings Platinum'!J37</f>
        <v>1</v>
      </c>
      <c r="L39" s="59" t="n">
        <f aca="false">'Individ reitings Platinum'!K37</f>
        <v>0</v>
      </c>
    </row>
    <row r="40" customFormat="false" ht="19.35" hidden="false" customHeight="true" outlineLevel="0" collapsed="false">
      <c r="B40" s="54" t="n">
        <v>34</v>
      </c>
      <c r="C40" s="54" t="s">
        <v>231</v>
      </c>
      <c r="D40" s="55" t="str">
        <f aca="false">'Individ reitings Platinum'!C38</f>
        <v>Wolverine</v>
      </c>
      <c r="E40" s="55" t="str">
        <f aca="false">'Individ reitings Platinum'!D38</f>
        <v>Artūrs Zavjalovs</v>
      </c>
      <c r="F40" s="56" t="str">
        <f aca="false">'Individ reitings Platinum'!E38</f>
        <v>m</v>
      </c>
      <c r="G40" s="56" t="n">
        <f aca="false">'Individ reitings Platinum'!F38</f>
        <v>3</v>
      </c>
      <c r="H40" s="56" t="n">
        <f aca="false">'Individ reitings Platinum'!G38</f>
        <v>615</v>
      </c>
      <c r="I40" s="57" t="n">
        <f aca="false">'Individ reitings Platinum'!H38</f>
        <v>205</v>
      </c>
      <c r="J40" s="348" t="n">
        <f aca="false">'Individ reitings Platinum'!I38</f>
        <v>1</v>
      </c>
      <c r="K40" s="59" t="n">
        <f aca="false">'Individ reitings Platinum'!J38</f>
        <v>2</v>
      </c>
      <c r="L40" s="59" t="n">
        <f aca="false">'Individ reitings Platinum'!K38</f>
        <v>0</v>
      </c>
    </row>
    <row r="41" customFormat="false" ht="19.35" hidden="false" customHeight="true" outlineLevel="0" collapsed="false">
      <c r="B41" s="54" t="n">
        <v>35</v>
      </c>
      <c r="C41" s="54" t="s">
        <v>231</v>
      </c>
      <c r="D41" s="55" t="str">
        <f aca="false">'Individ reitings Platinum'!C39</f>
        <v>Jaunie Buki</v>
      </c>
      <c r="E41" s="55" t="str">
        <f aca="false">'Individ reitings Platinum'!D39</f>
        <v>Arvīds Ermans</v>
      </c>
      <c r="F41" s="56" t="str">
        <f aca="false">'Individ reitings Platinum'!E39</f>
        <v>m</v>
      </c>
      <c r="G41" s="56" t="n">
        <f aca="false">'Individ reitings Platinum'!F39</f>
        <v>3</v>
      </c>
      <c r="H41" s="56" t="n">
        <f aca="false">'Individ reitings Platinum'!G39</f>
        <v>571</v>
      </c>
      <c r="I41" s="57" t="n">
        <f aca="false">'Individ reitings Platinum'!H39</f>
        <v>190.333333333333</v>
      </c>
      <c r="J41" s="348" t="n">
        <f aca="false">'Individ reitings Platinum'!I39</f>
        <v>1</v>
      </c>
      <c r="K41" s="59" t="n">
        <f aca="false">'Individ reitings Platinum'!J39</f>
        <v>2</v>
      </c>
      <c r="L41" s="59" t="n">
        <f aca="false">'Individ reitings Platinum'!K39</f>
        <v>0</v>
      </c>
    </row>
    <row r="42" customFormat="false" ht="19.35" hidden="false" customHeight="true" outlineLevel="0" collapsed="false">
      <c r="B42" s="54" t="n">
        <v>36</v>
      </c>
      <c r="C42" s="54" t="s">
        <v>231</v>
      </c>
      <c r="D42" s="55" t="str">
        <f aca="false">'Individ reitings Platinum'!C40</f>
        <v>Jaunie Buki</v>
      </c>
      <c r="E42" s="55" t="str">
        <f aca="false">'Individ reitings Platinum'!D40</f>
        <v>Mārtiņš Vilnis</v>
      </c>
      <c r="F42" s="56" t="str">
        <f aca="false">'Individ reitings Platinum'!E40</f>
        <v>m</v>
      </c>
      <c r="G42" s="56" t="n">
        <f aca="false">'Individ reitings Platinum'!F40</f>
        <v>9</v>
      </c>
      <c r="H42" s="56" t="n">
        <f aca="false">'Individ reitings Platinum'!G40</f>
        <v>1624</v>
      </c>
      <c r="I42" s="57" t="n">
        <f aca="false">'Individ reitings Platinum'!H40</f>
        <v>180.444444444444</v>
      </c>
      <c r="J42" s="348" t="n">
        <f aca="false">'Individ reitings Platinum'!I40</f>
        <v>1</v>
      </c>
      <c r="K42" s="59" t="n">
        <f aca="false">'Individ reitings Platinum'!J40</f>
        <v>8</v>
      </c>
      <c r="L42" s="59" t="n">
        <f aca="false">'Individ reitings Platinum'!K40</f>
        <v>0</v>
      </c>
    </row>
    <row r="43" customFormat="false" ht="19.35" hidden="false" customHeight="true" outlineLevel="0" collapsed="false">
      <c r="B43" s="54" t="n">
        <v>37</v>
      </c>
      <c r="C43" s="54" t="s">
        <v>231</v>
      </c>
      <c r="D43" s="55" t="str">
        <f aca="false">'Individ reitings Platinum'!C41</f>
        <v>BASK APS</v>
      </c>
      <c r="E43" s="55" t="str">
        <f aca="false">'Individ reitings Platinum'!D41</f>
        <v>Sergejs Ļeonovs</v>
      </c>
      <c r="F43" s="56" t="str">
        <f aca="false">'Individ reitings Platinum'!E41</f>
        <v>m</v>
      </c>
      <c r="G43" s="56" t="n">
        <f aca="false">'Individ reitings Platinum'!F41</f>
        <v>6</v>
      </c>
      <c r="H43" s="56" t="n">
        <f aca="false">'Individ reitings Platinum'!G41</f>
        <v>1107</v>
      </c>
      <c r="I43" s="57" t="n">
        <f aca="false">'Individ reitings Platinum'!H41</f>
        <v>184.5</v>
      </c>
      <c r="J43" s="348" t="n">
        <f aca="false">'Individ reitings Platinum'!I41</f>
        <v>0</v>
      </c>
      <c r="K43" s="59" t="n">
        <f aca="false">'Individ reitings Platinum'!J41</f>
        <v>6</v>
      </c>
      <c r="L43" s="59" t="n">
        <f aca="false">'Individ reitings Platinum'!K41</f>
        <v>0</v>
      </c>
    </row>
    <row r="44" customFormat="false" ht="19.35" hidden="false" customHeight="true" outlineLevel="0" collapsed="false">
      <c r="B44" s="54" t="n">
        <v>38</v>
      </c>
      <c r="C44" s="54" t="s">
        <v>231</v>
      </c>
      <c r="D44" s="55" t="str">
        <f aca="false">'Individ reitings Platinum'!C42</f>
        <v>BASK APS</v>
      </c>
      <c r="E44" s="55" t="str">
        <f aca="false">'Individ reitings Platinum'!D42</f>
        <v>Igors Plade</v>
      </c>
      <c r="F44" s="56" t="str">
        <f aca="false">'Individ reitings Platinum'!E42</f>
        <v>m</v>
      </c>
      <c r="G44" s="56" t="n">
        <f aca="false">'Individ reitings Platinum'!F42</f>
        <v>3</v>
      </c>
      <c r="H44" s="56" t="n">
        <f aca="false">'Individ reitings Platinum'!G42</f>
        <v>525</v>
      </c>
      <c r="I44" s="57" t="n">
        <f aca="false">'Individ reitings Platinum'!H42</f>
        <v>175</v>
      </c>
      <c r="J44" s="348" t="n">
        <f aca="false">'Individ reitings Platinum'!I42</f>
        <v>0</v>
      </c>
      <c r="K44" s="59" t="n">
        <f aca="false">'Individ reitings Platinum'!J42</f>
        <v>3</v>
      </c>
      <c r="L44" s="59" t="n">
        <f aca="false">'Individ reitings Platinum'!K42</f>
        <v>0</v>
      </c>
    </row>
    <row r="45" customFormat="false" ht="19.35" hidden="false" customHeight="true" outlineLevel="0" collapsed="false">
      <c r="B45" s="54" t="n">
        <v>39</v>
      </c>
      <c r="C45" s="54" t="s">
        <v>231</v>
      </c>
      <c r="D45" s="55" t="str">
        <f aca="false">'Individ reitings Platinum'!C43</f>
        <v>Wolfpack</v>
      </c>
      <c r="E45" s="55" t="str">
        <f aca="false">'Individ reitings Platinum'!D43</f>
        <v>Aleksandrs Ručevics</v>
      </c>
      <c r="F45" s="56" t="str">
        <f aca="false">'Individ reitings Platinum'!E43</f>
        <v>m</v>
      </c>
      <c r="G45" s="56" t="n">
        <f aca="false">'Individ reitings Platinum'!F43</f>
        <v>3</v>
      </c>
      <c r="H45" s="56" t="n">
        <f aca="false">'Individ reitings Platinum'!G43</f>
        <v>521</v>
      </c>
      <c r="I45" s="57" t="n">
        <f aca="false">'Individ reitings Platinum'!H43</f>
        <v>173.666666666667</v>
      </c>
      <c r="J45" s="348" t="n">
        <f aca="false">'Individ reitings Platinum'!I43</f>
        <v>0</v>
      </c>
      <c r="K45" s="59" t="n">
        <f aca="false">'Individ reitings Platinum'!J43</f>
        <v>3</v>
      </c>
      <c r="L45" s="59" t="n">
        <f aca="false">'Individ reitings Platinum'!K43</f>
        <v>0</v>
      </c>
    </row>
    <row r="46" customFormat="false" ht="19.35" hidden="false" customHeight="true" outlineLevel="0" collapsed="false">
      <c r="B46" s="54" t="n">
        <v>40</v>
      </c>
      <c r="C46" s="54" t="s">
        <v>231</v>
      </c>
      <c r="D46" s="55" t="str">
        <f aca="false">'Individ reitings Platinum'!C44</f>
        <v>Wolverine</v>
      </c>
      <c r="E46" s="55" t="str">
        <f aca="false">'Individ reitings Platinum'!D44</f>
        <v>Kirills Kaverzņevs</v>
      </c>
      <c r="F46" s="56" t="str">
        <f aca="false">'Individ reitings Platinum'!E44</f>
        <v>m</v>
      </c>
      <c r="G46" s="56" t="n">
        <f aca="false">'Individ reitings Platinum'!F44</f>
        <v>3</v>
      </c>
      <c r="H46" s="56" t="n">
        <f aca="false">'Individ reitings Platinum'!G44</f>
        <v>514</v>
      </c>
      <c r="I46" s="57" t="n">
        <f aca="false">'Individ reitings Platinum'!H44</f>
        <v>171.333333333333</v>
      </c>
      <c r="J46" s="348" t="n">
        <f aca="false">'Individ reitings Platinum'!I44</f>
        <v>0</v>
      </c>
      <c r="K46" s="59" t="n">
        <f aca="false">'Individ reitings Platinum'!J44</f>
        <v>3</v>
      </c>
      <c r="L46" s="59" t="n">
        <f aca="false">'Individ reitings Platinum'!K44</f>
        <v>0</v>
      </c>
    </row>
    <row r="47" customFormat="false" ht="19.35" hidden="false" customHeight="true" outlineLevel="0" collapsed="false">
      <c r="B47" s="54" t="n">
        <v>41</v>
      </c>
      <c r="C47" s="54" t="s">
        <v>231</v>
      </c>
      <c r="D47" s="55" t="str">
        <f aca="false">'Individ reitings Platinum'!C45</f>
        <v>RR Dziednieks</v>
      </c>
      <c r="E47" s="55" t="str">
        <f aca="false">'Individ reitings Platinum'!D45</f>
        <v>Tomass Dārziņš</v>
      </c>
      <c r="F47" s="56" t="str">
        <f aca="false">'Individ reitings Platinum'!E45</f>
        <v>m</v>
      </c>
      <c r="G47" s="56" t="n">
        <f aca="false">'Individ reitings Platinum'!F45</f>
        <v>3</v>
      </c>
      <c r="H47" s="56" t="n">
        <f aca="false">'Individ reitings Platinum'!G45</f>
        <v>499</v>
      </c>
      <c r="I47" s="57" t="n">
        <f aca="false">'Individ reitings Platinum'!H45</f>
        <v>166.333333333333</v>
      </c>
      <c r="J47" s="348" t="n">
        <f aca="false">'Individ reitings Platinum'!I45</f>
        <v>0</v>
      </c>
      <c r="K47" s="59" t="n">
        <f aca="false">'Individ reitings Platinum'!J45</f>
        <v>3</v>
      </c>
      <c r="L47" s="59" t="n">
        <f aca="false">'Individ reitings Platinum'!K45</f>
        <v>0</v>
      </c>
    </row>
    <row r="48" customFormat="false" ht="19.35" hidden="false" customHeight="true" outlineLevel="0" collapsed="false">
      <c r="B48" s="54" t="n">
        <v>42</v>
      </c>
      <c r="C48" s="54" t="s">
        <v>231</v>
      </c>
      <c r="D48" s="55" t="str">
        <f aca="false">'Individ reitings Platinum'!C46</f>
        <v>Wolverine</v>
      </c>
      <c r="E48" s="55" t="str">
        <f aca="false">'Individ reitings Platinum'!D46</f>
        <v>Dmitrijs Dumcevs</v>
      </c>
      <c r="F48" s="56" t="str">
        <f aca="false">'Individ reitings Platinum'!E46</f>
        <v>m</v>
      </c>
      <c r="G48" s="56" t="n">
        <f aca="false">'Individ reitings Platinum'!F46</f>
        <v>3</v>
      </c>
      <c r="H48" s="56" t="n">
        <f aca="false">'Individ reitings Platinum'!G46</f>
        <v>429</v>
      </c>
      <c r="I48" s="57" t="n">
        <f aca="false">'Individ reitings Platinum'!H46</f>
        <v>143</v>
      </c>
      <c r="J48" s="348" t="n">
        <f aca="false">'Individ reitings Platinum'!I46</f>
        <v>0</v>
      </c>
      <c r="K48" s="59" t="n">
        <f aca="false">'Individ reitings Platinum'!J46</f>
        <v>3</v>
      </c>
      <c r="L48" s="59" t="n">
        <f aca="false">'Individ reitings Platinum'!K46</f>
        <v>0</v>
      </c>
    </row>
    <row r="49" customFormat="false" ht="19.35" hidden="false" customHeight="true" outlineLevel="0" collapsed="false">
      <c r="B49" s="54" t="n">
        <v>43</v>
      </c>
      <c r="C49" s="54" t="s">
        <v>232</v>
      </c>
      <c r="D49" s="55" t="str">
        <f aca="false">'Individ reitings Gold'!C5</f>
        <v>SIB</v>
      </c>
      <c r="E49" s="55" t="str">
        <f aca="false">'Individ reitings Gold'!D5</f>
        <v>Artūrs Kaļinins</v>
      </c>
      <c r="F49" s="56" t="str">
        <f aca="false">'Individ reitings Gold'!E5</f>
        <v>m</v>
      </c>
      <c r="G49" s="56" t="n">
        <f aca="false">'Individ reitings Gold'!F5</f>
        <v>21</v>
      </c>
      <c r="H49" s="56" t="n">
        <f aca="false">'Individ reitings Gold'!G5</f>
        <v>3843</v>
      </c>
      <c r="I49" s="57" t="n">
        <f aca="false">'Individ reitings Gold'!H5</f>
        <v>183</v>
      </c>
      <c r="J49" s="348" t="n">
        <f aca="false">'Individ reitings Gold'!I5</f>
        <v>15</v>
      </c>
      <c r="K49" s="59" t="n">
        <f aca="false">'Individ reitings Gold'!J5</f>
        <v>6</v>
      </c>
      <c r="L49" s="59" t="n">
        <f aca="false">'Individ reitings Gold'!K5</f>
        <v>0</v>
      </c>
    </row>
    <row r="50" customFormat="false" ht="19.35" hidden="false" customHeight="true" outlineLevel="0" collapsed="false">
      <c r="B50" s="54" t="n">
        <v>44</v>
      </c>
      <c r="C50" s="54" t="s">
        <v>232</v>
      </c>
      <c r="D50" s="55" t="str">
        <f aca="false">'Individ reitings Gold'!C6</f>
        <v>Sun Ball</v>
      </c>
      <c r="E50" s="55" t="str">
        <f aca="false">'Individ reitings Gold'!D6</f>
        <v>Jurijs Bokums jun</v>
      </c>
      <c r="F50" s="56" t="str">
        <f aca="false">'Individ reitings Gold'!E6</f>
        <v>m</v>
      </c>
      <c r="G50" s="56" t="n">
        <f aca="false">'Individ reitings Gold'!F6</f>
        <v>18</v>
      </c>
      <c r="H50" s="56" t="n">
        <f aca="false">'Individ reitings Gold'!G6</f>
        <v>3664</v>
      </c>
      <c r="I50" s="57" t="n">
        <f aca="false">'Individ reitings Gold'!H6</f>
        <v>203.555555555556</v>
      </c>
      <c r="J50" s="348" t="n">
        <f aca="false">'Individ reitings Gold'!I6</f>
        <v>13</v>
      </c>
      <c r="K50" s="59" t="n">
        <f aca="false">'Individ reitings Gold'!J6</f>
        <v>5</v>
      </c>
      <c r="L50" s="59" t="n">
        <f aca="false">'Individ reitings Gold'!K6</f>
        <v>0</v>
      </c>
    </row>
    <row r="51" customFormat="false" ht="19.35" hidden="false" customHeight="true" outlineLevel="0" collapsed="false">
      <c r="B51" s="54" t="n">
        <v>45</v>
      </c>
      <c r="C51" s="54" t="s">
        <v>232</v>
      </c>
      <c r="D51" s="55" t="str">
        <f aca="false">'Individ reitings Gold'!C7</f>
        <v>Pārdaugavas AVANGARDS</v>
      </c>
      <c r="E51" s="55" t="str">
        <f aca="false">'Individ reitings Gold'!D7</f>
        <v>Pauls Aizpurvs</v>
      </c>
      <c r="F51" s="56" t="str">
        <f aca="false">'Individ reitings Gold'!E7</f>
        <v>m</v>
      </c>
      <c r="G51" s="56" t="n">
        <f aca="false">'Individ reitings Gold'!F7</f>
        <v>21</v>
      </c>
      <c r="H51" s="56" t="n">
        <f aca="false">'Individ reitings Gold'!G7</f>
        <v>3902</v>
      </c>
      <c r="I51" s="57" t="n">
        <f aca="false">'Individ reitings Gold'!H7</f>
        <v>185.809523809524</v>
      </c>
      <c r="J51" s="348" t="n">
        <f aca="false">'Individ reitings Gold'!I7</f>
        <v>13</v>
      </c>
      <c r="K51" s="59" t="n">
        <f aca="false">'Individ reitings Gold'!J7</f>
        <v>8</v>
      </c>
      <c r="L51" s="59" t="n">
        <f aca="false">'Individ reitings Gold'!K7</f>
        <v>0</v>
      </c>
    </row>
    <row r="52" customFormat="false" ht="19.35" hidden="false" customHeight="true" outlineLevel="0" collapsed="false">
      <c r="B52" s="54" t="n">
        <v>46</v>
      </c>
      <c r="C52" s="54" t="s">
        <v>232</v>
      </c>
      <c r="D52" s="55" t="str">
        <f aca="false">'Individ reitings Gold'!C8</f>
        <v>Pārdaugavas AVANGARDS</v>
      </c>
      <c r="E52" s="55" t="str">
        <f aca="false">'Individ reitings Gold'!D8</f>
        <v>Ivars Vizulis</v>
      </c>
      <c r="F52" s="56" t="str">
        <f aca="false">'Individ reitings Gold'!E8</f>
        <v>m</v>
      </c>
      <c r="G52" s="56" t="n">
        <f aca="false">'Individ reitings Gold'!F8</f>
        <v>21</v>
      </c>
      <c r="H52" s="56" t="n">
        <f aca="false">'Individ reitings Gold'!G8</f>
        <v>3778</v>
      </c>
      <c r="I52" s="57" t="n">
        <f aca="false">'Individ reitings Gold'!H8</f>
        <v>179.904761904762</v>
      </c>
      <c r="J52" s="348" t="n">
        <f aca="false">'Individ reitings Gold'!I8</f>
        <v>13</v>
      </c>
      <c r="K52" s="59" t="n">
        <f aca="false">'Individ reitings Gold'!J8</f>
        <v>7</v>
      </c>
      <c r="L52" s="59" t="n">
        <f aca="false">'Individ reitings Gold'!K8</f>
        <v>1</v>
      </c>
    </row>
    <row r="53" customFormat="false" ht="19.35" hidden="false" customHeight="true" outlineLevel="0" collapsed="false">
      <c r="B53" s="54" t="n">
        <v>47</v>
      </c>
      <c r="C53" s="54" t="s">
        <v>232</v>
      </c>
      <c r="D53" s="55" t="str">
        <f aca="false">'Individ reitings Gold'!C9</f>
        <v>ALDENS Holding</v>
      </c>
      <c r="E53" s="55" t="str">
        <f aca="false">'Individ reitings Gold'!D9</f>
        <v>Karīna Maslova</v>
      </c>
      <c r="F53" s="56" t="str">
        <f aca="false">'Individ reitings Gold'!E9</f>
        <v>f</v>
      </c>
      <c r="G53" s="56" t="n">
        <f aca="false">'Individ reitings Gold'!F9</f>
        <v>15</v>
      </c>
      <c r="H53" s="56" t="n">
        <f aca="false">'Individ reitings Gold'!G9</f>
        <v>3007</v>
      </c>
      <c r="I53" s="57" t="n">
        <f aca="false">'Individ reitings Gold'!H9</f>
        <v>200.466666666667</v>
      </c>
      <c r="J53" s="348" t="n">
        <f aca="false">'Individ reitings Gold'!I9</f>
        <v>12</v>
      </c>
      <c r="K53" s="59" t="n">
        <f aca="false">'Individ reitings Gold'!J9</f>
        <v>3</v>
      </c>
      <c r="L53" s="59" t="n">
        <f aca="false">'Individ reitings Gold'!K9</f>
        <v>0</v>
      </c>
    </row>
    <row r="54" customFormat="false" ht="19.35" hidden="false" customHeight="true" outlineLevel="0" collapsed="false">
      <c r="B54" s="54" t="n">
        <v>48</v>
      </c>
      <c r="C54" s="54" t="s">
        <v>232</v>
      </c>
      <c r="D54" s="55" t="str">
        <f aca="false">'Individ reitings Gold'!C10</f>
        <v>CAPAROL</v>
      </c>
      <c r="E54" s="55" t="str">
        <f aca="false">'Individ reitings Gold'!D10</f>
        <v>Svetlana Jemeļjanova</v>
      </c>
      <c r="F54" s="56" t="str">
        <f aca="false">'Individ reitings Gold'!E10</f>
        <v>f</v>
      </c>
      <c r="G54" s="56" t="n">
        <f aca="false">'Individ reitings Gold'!F10</f>
        <v>21</v>
      </c>
      <c r="H54" s="56" t="n">
        <f aca="false">'Individ reitings Gold'!G10</f>
        <v>3730</v>
      </c>
      <c r="I54" s="57" t="n">
        <f aca="false">'Individ reitings Gold'!H10</f>
        <v>177.619047619048</v>
      </c>
      <c r="J54" s="348" t="n">
        <f aca="false">'Individ reitings Gold'!I10</f>
        <v>12</v>
      </c>
      <c r="K54" s="59" t="n">
        <f aca="false">'Individ reitings Gold'!J10</f>
        <v>9</v>
      </c>
      <c r="L54" s="59" t="n">
        <f aca="false">'Individ reitings Gold'!K10</f>
        <v>0</v>
      </c>
    </row>
    <row r="55" customFormat="false" ht="19.35" hidden="false" customHeight="true" outlineLevel="0" collapsed="false">
      <c r="B55" s="54" t="n">
        <v>49</v>
      </c>
      <c r="C55" s="54" t="s">
        <v>232</v>
      </c>
      <c r="D55" s="55" t="str">
        <f aca="false">'Individ reitings Gold'!C11</f>
        <v>Pārdaugavas AVANGARDS</v>
      </c>
      <c r="E55" s="55" t="str">
        <f aca="false">'Individ reitings Gold'!D11</f>
        <v>Andrejs Zilgalvis</v>
      </c>
      <c r="F55" s="56" t="str">
        <f aca="false">'Individ reitings Gold'!E11</f>
        <v>m</v>
      </c>
      <c r="G55" s="56" t="n">
        <f aca="false">'Individ reitings Gold'!F11</f>
        <v>18</v>
      </c>
      <c r="H55" s="56" t="n">
        <f aca="false">'Individ reitings Gold'!G11</f>
        <v>3288</v>
      </c>
      <c r="I55" s="57" t="n">
        <f aca="false">'Individ reitings Gold'!H11</f>
        <v>182.666666666667</v>
      </c>
      <c r="J55" s="348" t="n">
        <f aca="false">'Individ reitings Gold'!I11</f>
        <v>11</v>
      </c>
      <c r="K55" s="59" t="n">
        <f aca="false">'Individ reitings Gold'!J11</f>
        <v>7</v>
      </c>
      <c r="L55" s="59" t="n">
        <f aca="false">'Individ reitings Gold'!K11</f>
        <v>0</v>
      </c>
    </row>
    <row r="56" customFormat="false" ht="19.35" hidden="false" customHeight="true" outlineLevel="0" collapsed="false">
      <c r="B56" s="54" t="n">
        <v>50</v>
      </c>
      <c r="C56" s="54" t="s">
        <v>232</v>
      </c>
      <c r="D56" s="55" t="str">
        <f aca="false">'Individ reitings Gold'!C12</f>
        <v>SIB</v>
      </c>
      <c r="E56" s="55" t="str">
        <f aca="false">'Individ reitings Gold'!D12</f>
        <v>Nauris Zīds</v>
      </c>
      <c r="F56" s="56" t="str">
        <f aca="false">'Individ reitings Gold'!E12</f>
        <v>m</v>
      </c>
      <c r="G56" s="56" t="n">
        <f aca="false">'Individ reitings Gold'!F12</f>
        <v>21</v>
      </c>
      <c r="H56" s="56" t="n">
        <f aca="false">'Individ reitings Gold'!G12</f>
        <v>3750</v>
      </c>
      <c r="I56" s="57" t="n">
        <f aca="false">'Individ reitings Gold'!H12</f>
        <v>178.571428571429</v>
      </c>
      <c r="J56" s="348" t="n">
        <f aca="false">'Individ reitings Gold'!I12</f>
        <v>11</v>
      </c>
      <c r="K56" s="59" t="n">
        <f aca="false">'Individ reitings Gold'!J12</f>
        <v>9</v>
      </c>
      <c r="L56" s="59" t="n">
        <f aca="false">'Individ reitings Gold'!K12</f>
        <v>1</v>
      </c>
    </row>
    <row r="57" customFormat="false" ht="19.35" hidden="false" customHeight="true" outlineLevel="0" collapsed="false">
      <c r="B57" s="54" t="n">
        <v>51</v>
      </c>
      <c r="C57" s="54" t="s">
        <v>232</v>
      </c>
      <c r="D57" s="55" t="str">
        <f aca="false">'Individ reitings Gold'!C13</f>
        <v>NB Seniors</v>
      </c>
      <c r="E57" s="55" t="str">
        <f aca="false">'Individ reitings Gold'!D13</f>
        <v>Vladimirs Lagunovs</v>
      </c>
      <c r="F57" s="56" t="str">
        <f aca="false">'Individ reitings Gold'!E13</f>
        <v>m</v>
      </c>
      <c r="G57" s="56" t="n">
        <f aca="false">'Individ reitings Gold'!F13</f>
        <v>15</v>
      </c>
      <c r="H57" s="56" t="n">
        <f aca="false">'Individ reitings Gold'!G13</f>
        <v>3145</v>
      </c>
      <c r="I57" s="57" t="n">
        <f aca="false">'Individ reitings Gold'!H13</f>
        <v>209.666666666667</v>
      </c>
      <c r="J57" s="348" t="n">
        <f aca="false">'Individ reitings Gold'!I13</f>
        <v>10</v>
      </c>
      <c r="K57" s="59" t="n">
        <f aca="false">'Individ reitings Gold'!J13</f>
        <v>5</v>
      </c>
      <c r="L57" s="59" t="n">
        <f aca="false">'Individ reitings Gold'!K13</f>
        <v>0</v>
      </c>
    </row>
    <row r="58" customFormat="false" ht="19.35" hidden="false" customHeight="true" outlineLevel="0" collapsed="false">
      <c r="B58" s="54" t="n">
        <v>52</v>
      </c>
      <c r="C58" s="54" t="s">
        <v>232</v>
      </c>
      <c r="D58" s="55" t="str">
        <f aca="false">'Individ reitings Gold'!C14</f>
        <v>Universal Services</v>
      </c>
      <c r="E58" s="55" t="str">
        <f aca="false">'Individ reitings Gold'!D14</f>
        <v>Rihards Meijers</v>
      </c>
      <c r="F58" s="56" t="str">
        <f aca="false">'Individ reitings Gold'!E14</f>
        <v>m</v>
      </c>
      <c r="G58" s="56" t="n">
        <f aca="false">'Individ reitings Gold'!F14</f>
        <v>15</v>
      </c>
      <c r="H58" s="56" t="n">
        <f aca="false">'Individ reitings Gold'!G14</f>
        <v>3054</v>
      </c>
      <c r="I58" s="57" t="n">
        <f aca="false">'Individ reitings Gold'!H14</f>
        <v>203.6</v>
      </c>
      <c r="J58" s="348" t="n">
        <f aca="false">'Individ reitings Gold'!I14</f>
        <v>10</v>
      </c>
      <c r="K58" s="59" t="n">
        <f aca="false">'Individ reitings Gold'!J14</f>
        <v>5</v>
      </c>
      <c r="L58" s="59" t="n">
        <f aca="false">'Individ reitings Gold'!K14</f>
        <v>0</v>
      </c>
    </row>
    <row r="59" customFormat="false" ht="19.35" hidden="false" customHeight="true" outlineLevel="0" collapsed="false">
      <c r="B59" s="54" t="n">
        <v>53</v>
      </c>
      <c r="C59" s="54" t="s">
        <v>232</v>
      </c>
      <c r="D59" s="55" t="str">
        <f aca="false">'Individ reitings Gold'!C15</f>
        <v>NB Seniors</v>
      </c>
      <c r="E59" s="55" t="str">
        <f aca="false">'Individ reitings Gold'!D15</f>
        <v>Aleksandrs Liniņš</v>
      </c>
      <c r="F59" s="56" t="str">
        <f aca="false">'Individ reitings Gold'!E15</f>
        <v>m</v>
      </c>
      <c r="G59" s="56" t="n">
        <f aca="false">'Individ reitings Gold'!F15</f>
        <v>15</v>
      </c>
      <c r="H59" s="56" t="n">
        <f aca="false">'Individ reitings Gold'!G15</f>
        <v>2931</v>
      </c>
      <c r="I59" s="57" t="n">
        <f aca="false">'Individ reitings Gold'!H15</f>
        <v>195.4</v>
      </c>
      <c r="J59" s="348" t="n">
        <f aca="false">'Individ reitings Gold'!I15</f>
        <v>10</v>
      </c>
      <c r="K59" s="59" t="n">
        <f aca="false">'Individ reitings Gold'!J15</f>
        <v>5</v>
      </c>
      <c r="L59" s="59" t="n">
        <f aca="false">'Individ reitings Gold'!K15</f>
        <v>0</v>
      </c>
    </row>
    <row r="60" customFormat="false" ht="19.35" hidden="false" customHeight="true" outlineLevel="0" collapsed="false">
      <c r="B60" s="54" t="n">
        <v>54</v>
      </c>
      <c r="C60" s="54" t="s">
        <v>232</v>
      </c>
      <c r="D60" s="55" t="str">
        <f aca="false">'Individ reitings Gold'!C16</f>
        <v>NB Seniors</v>
      </c>
      <c r="E60" s="55" t="str">
        <f aca="false">'Individ reitings Gold'!D16</f>
        <v>Guntars Beisons</v>
      </c>
      <c r="F60" s="56" t="str">
        <f aca="false">'Individ reitings Gold'!E16</f>
        <v>m</v>
      </c>
      <c r="G60" s="56" t="n">
        <f aca="false">'Individ reitings Gold'!F16</f>
        <v>18</v>
      </c>
      <c r="H60" s="56" t="n">
        <f aca="false">'Individ reitings Gold'!G16</f>
        <v>3490</v>
      </c>
      <c r="I60" s="57" t="n">
        <f aca="false">'Individ reitings Gold'!H16</f>
        <v>193.888888888889</v>
      </c>
      <c r="J60" s="348" t="n">
        <f aca="false">'Individ reitings Gold'!I16</f>
        <v>10</v>
      </c>
      <c r="K60" s="59" t="n">
        <f aca="false">'Individ reitings Gold'!J16</f>
        <v>8</v>
      </c>
      <c r="L60" s="59" t="n">
        <f aca="false">'Individ reitings Gold'!K16</f>
        <v>0</v>
      </c>
    </row>
    <row r="61" customFormat="false" ht="19.35" hidden="false" customHeight="true" outlineLevel="0" collapsed="false">
      <c r="B61" s="54" t="n">
        <v>55</v>
      </c>
      <c r="C61" s="54" t="s">
        <v>232</v>
      </c>
      <c r="D61" s="55" t="str">
        <f aca="false">'Individ reitings Gold'!C17</f>
        <v>SIB</v>
      </c>
      <c r="E61" s="55" t="str">
        <f aca="false">'Individ reitings Gold'!D17</f>
        <v>Normunds Bundzenieks</v>
      </c>
      <c r="F61" s="56" t="str">
        <f aca="false">'Individ reitings Gold'!E17</f>
        <v>m</v>
      </c>
      <c r="G61" s="56" t="n">
        <f aca="false">'Individ reitings Gold'!F17</f>
        <v>18</v>
      </c>
      <c r="H61" s="56" t="n">
        <f aca="false">'Individ reitings Gold'!G17</f>
        <v>2981</v>
      </c>
      <c r="I61" s="57" t="n">
        <f aca="false">'Individ reitings Gold'!H17</f>
        <v>165.611111111111</v>
      </c>
      <c r="J61" s="348" t="n">
        <f aca="false">'Individ reitings Gold'!I17</f>
        <v>10</v>
      </c>
      <c r="K61" s="59" t="n">
        <f aca="false">'Individ reitings Gold'!J17</f>
        <v>8</v>
      </c>
      <c r="L61" s="59" t="n">
        <f aca="false">'Individ reitings Gold'!K17</f>
        <v>0</v>
      </c>
    </row>
    <row r="62" customFormat="false" ht="19.35" hidden="false" customHeight="true" outlineLevel="0" collapsed="false">
      <c r="B62" s="54" t="n">
        <v>56</v>
      </c>
      <c r="C62" s="54" t="s">
        <v>232</v>
      </c>
      <c r="D62" s="55" t="str">
        <f aca="false">'Individ reitings Gold'!C18</f>
        <v>ALDENS Holding</v>
      </c>
      <c r="E62" s="55" t="str">
        <f aca="false">'Individ reitings Gold'!D18</f>
        <v>Andris Stalidzāns</v>
      </c>
      <c r="F62" s="56" t="str">
        <f aca="false">'Individ reitings Gold'!E18</f>
        <v>m</v>
      </c>
      <c r="G62" s="56" t="n">
        <f aca="false">'Individ reitings Gold'!F18</f>
        <v>18</v>
      </c>
      <c r="H62" s="56" t="n">
        <f aca="false">'Individ reitings Gold'!G18</f>
        <v>3193</v>
      </c>
      <c r="I62" s="57" t="n">
        <f aca="false">'Individ reitings Gold'!H18</f>
        <v>177.388888888889</v>
      </c>
      <c r="J62" s="348" t="n">
        <f aca="false">'Individ reitings Gold'!I18</f>
        <v>9</v>
      </c>
      <c r="K62" s="59" t="n">
        <f aca="false">'Individ reitings Gold'!J18</f>
        <v>9</v>
      </c>
      <c r="L62" s="59" t="n">
        <f aca="false">'Individ reitings Gold'!K18</f>
        <v>0</v>
      </c>
    </row>
    <row r="63" customFormat="false" ht="19.35" hidden="false" customHeight="true" outlineLevel="0" collapsed="false">
      <c r="B63" s="54" t="n">
        <v>57</v>
      </c>
      <c r="C63" s="54" t="s">
        <v>232</v>
      </c>
      <c r="D63" s="55" t="str">
        <f aca="false">'Individ reitings Gold'!C19</f>
        <v>ALDENS Holding</v>
      </c>
      <c r="E63" s="55" t="str">
        <f aca="false">'Individ reitings Gold'!D19</f>
        <v>Tatjana Teļnova</v>
      </c>
      <c r="F63" s="56" t="str">
        <f aca="false">'Individ reitings Gold'!E19</f>
        <v>f</v>
      </c>
      <c r="G63" s="56" t="n">
        <f aca="false">'Individ reitings Gold'!F19</f>
        <v>12</v>
      </c>
      <c r="H63" s="56" t="n">
        <f aca="false">'Individ reitings Gold'!G19</f>
        <v>2314</v>
      </c>
      <c r="I63" s="57" t="n">
        <f aca="false">'Individ reitings Gold'!H19</f>
        <v>192.833333333333</v>
      </c>
      <c r="J63" s="348" t="n">
        <f aca="false">'Individ reitings Gold'!I19</f>
        <v>7</v>
      </c>
      <c r="K63" s="59" t="n">
        <f aca="false">'Individ reitings Gold'!J19</f>
        <v>5</v>
      </c>
      <c r="L63" s="59" t="n">
        <f aca="false">'Individ reitings Gold'!K19</f>
        <v>0</v>
      </c>
    </row>
    <row r="64" customFormat="false" ht="19.35" hidden="false" customHeight="true" outlineLevel="0" collapsed="false">
      <c r="B64" s="54" t="n">
        <v>58</v>
      </c>
      <c r="C64" s="54" t="s">
        <v>232</v>
      </c>
      <c r="D64" s="55" t="str">
        <f aca="false">'Individ reitings Gold'!C20</f>
        <v>NB Seniors</v>
      </c>
      <c r="E64" s="55" t="str">
        <f aca="false">'Individ reitings Gold'!D20</f>
        <v>Dainis Mauriņš</v>
      </c>
      <c r="F64" s="56" t="str">
        <f aca="false">'Individ reitings Gold'!E20</f>
        <v>m</v>
      </c>
      <c r="G64" s="56" t="n">
        <f aca="false">'Individ reitings Gold'!F20</f>
        <v>12</v>
      </c>
      <c r="H64" s="56" t="n">
        <f aca="false">'Individ reitings Gold'!G20</f>
        <v>2065</v>
      </c>
      <c r="I64" s="57" t="n">
        <f aca="false">'Individ reitings Gold'!H20</f>
        <v>172.083333333333</v>
      </c>
      <c r="J64" s="348" t="n">
        <f aca="false">'Individ reitings Gold'!I20</f>
        <v>7</v>
      </c>
      <c r="K64" s="59" t="n">
        <f aca="false">'Individ reitings Gold'!J20</f>
        <v>5</v>
      </c>
      <c r="L64" s="59" t="n">
        <f aca="false">'Individ reitings Gold'!K20</f>
        <v>0</v>
      </c>
    </row>
    <row r="65" customFormat="false" ht="19.35" hidden="false" customHeight="true" outlineLevel="0" collapsed="false">
      <c r="B65" s="54" t="n">
        <v>59</v>
      </c>
      <c r="C65" s="54" t="s">
        <v>232</v>
      </c>
      <c r="D65" s="55" t="str">
        <f aca="false">'Individ reitings Gold'!C21</f>
        <v>Universal Services</v>
      </c>
      <c r="E65" s="55" t="str">
        <f aca="false">'Individ reitings Gold'!D21</f>
        <v>Toms Remers</v>
      </c>
      <c r="F65" s="56" t="str">
        <f aca="false">'Individ reitings Gold'!E21</f>
        <v>m</v>
      </c>
      <c r="G65" s="56" t="n">
        <f aca="false">'Individ reitings Gold'!F21</f>
        <v>15</v>
      </c>
      <c r="H65" s="56" t="n">
        <f aca="false">'Individ reitings Gold'!G21</f>
        <v>2574</v>
      </c>
      <c r="I65" s="57" t="n">
        <f aca="false">'Individ reitings Gold'!H21</f>
        <v>171.6</v>
      </c>
      <c r="J65" s="348" t="n">
        <f aca="false">'Individ reitings Gold'!I21</f>
        <v>7</v>
      </c>
      <c r="K65" s="59" t="n">
        <f aca="false">'Individ reitings Gold'!J21</f>
        <v>8</v>
      </c>
      <c r="L65" s="59" t="n">
        <f aca="false">'Individ reitings Gold'!K21</f>
        <v>0</v>
      </c>
    </row>
    <row r="66" customFormat="false" ht="19.35" hidden="false" customHeight="true" outlineLevel="0" collapsed="false">
      <c r="B66" s="54" t="n">
        <v>60</v>
      </c>
      <c r="C66" s="54" t="s">
        <v>232</v>
      </c>
      <c r="D66" s="55" t="str">
        <f aca="false">'Individ reitings Gold'!C22</f>
        <v>CAPAROL</v>
      </c>
      <c r="E66" s="55" t="str">
        <f aca="false">'Individ reitings Gold'!D22</f>
        <v>Andris Karkliņš</v>
      </c>
      <c r="F66" s="56" t="str">
        <f aca="false">'Individ reitings Gold'!E22</f>
        <v>m</v>
      </c>
      <c r="G66" s="56" t="n">
        <f aca="false">'Individ reitings Gold'!F22</f>
        <v>18</v>
      </c>
      <c r="H66" s="56" t="n">
        <f aca="false">'Individ reitings Gold'!G22</f>
        <v>3013</v>
      </c>
      <c r="I66" s="57" t="n">
        <f aca="false">'Individ reitings Gold'!H22</f>
        <v>167.388888888889</v>
      </c>
      <c r="J66" s="348" t="n">
        <f aca="false">'Individ reitings Gold'!I22</f>
        <v>7</v>
      </c>
      <c r="K66" s="59" t="n">
        <f aca="false">'Individ reitings Gold'!J22</f>
        <v>10</v>
      </c>
      <c r="L66" s="59" t="n">
        <f aca="false">'Individ reitings Gold'!K22</f>
        <v>1</v>
      </c>
    </row>
    <row r="67" customFormat="false" ht="19.35" hidden="false" customHeight="true" outlineLevel="0" collapsed="false">
      <c r="B67" s="54" t="n">
        <v>61</v>
      </c>
      <c r="C67" s="54" t="s">
        <v>232</v>
      </c>
      <c r="D67" s="55" t="str">
        <f aca="false">'Individ reitings Gold'!C23</f>
        <v>Šarmaggedon</v>
      </c>
      <c r="E67" s="55" t="str">
        <f aca="false">'Individ reitings Gold'!D23</f>
        <v>Sergejs Kravcovs</v>
      </c>
      <c r="F67" s="56" t="str">
        <f aca="false">'Individ reitings Gold'!E23</f>
        <v>m</v>
      </c>
      <c r="G67" s="56" t="n">
        <f aca="false">'Individ reitings Gold'!F23</f>
        <v>12</v>
      </c>
      <c r="H67" s="56" t="n">
        <f aca="false">'Individ reitings Gold'!G23</f>
        <v>1948</v>
      </c>
      <c r="I67" s="57" t="n">
        <f aca="false">'Individ reitings Gold'!H23</f>
        <v>162.333333333333</v>
      </c>
      <c r="J67" s="348" t="n">
        <f aca="false">'Individ reitings Gold'!I23</f>
        <v>7</v>
      </c>
      <c r="K67" s="59" t="n">
        <f aca="false">'Individ reitings Gold'!J23</f>
        <v>5</v>
      </c>
      <c r="L67" s="59" t="n">
        <f aca="false">'Individ reitings Gold'!K23</f>
        <v>0</v>
      </c>
    </row>
    <row r="68" customFormat="false" ht="19.35" hidden="false" customHeight="true" outlineLevel="0" collapsed="false">
      <c r="B68" s="54" t="n">
        <v>62</v>
      </c>
      <c r="C68" s="54" t="s">
        <v>232</v>
      </c>
      <c r="D68" s="55" t="str">
        <f aca="false">'Individ reitings Gold'!C24</f>
        <v>Sun Ball</v>
      </c>
      <c r="E68" s="55" t="str">
        <f aca="false">'Individ reitings Gold'!D24</f>
        <v>Sergejs Kiseļovs</v>
      </c>
      <c r="F68" s="56" t="str">
        <f aca="false">'Individ reitings Gold'!E24</f>
        <v>m</v>
      </c>
      <c r="G68" s="56" t="n">
        <f aca="false">'Individ reitings Gold'!F24</f>
        <v>6</v>
      </c>
      <c r="H68" s="56" t="n">
        <f aca="false">'Individ reitings Gold'!G24</f>
        <v>1148</v>
      </c>
      <c r="I68" s="57" t="n">
        <f aca="false">'Individ reitings Gold'!H24</f>
        <v>191.333333333333</v>
      </c>
      <c r="J68" s="348" t="n">
        <f aca="false">'Individ reitings Gold'!I24</f>
        <v>6</v>
      </c>
      <c r="K68" s="59" t="n">
        <f aca="false">'Individ reitings Gold'!J24</f>
        <v>0</v>
      </c>
      <c r="L68" s="59" t="n">
        <f aca="false">'Individ reitings Gold'!K24</f>
        <v>0</v>
      </c>
    </row>
    <row r="69" customFormat="false" ht="19.35" hidden="false" customHeight="true" outlineLevel="0" collapsed="false">
      <c r="B69" s="54" t="n">
        <v>63</v>
      </c>
      <c r="C69" s="54" t="s">
        <v>232</v>
      </c>
      <c r="D69" s="55" t="str">
        <f aca="false">'Individ reitings Gold'!C25</f>
        <v>Šarmaggedon</v>
      </c>
      <c r="E69" s="55" t="str">
        <f aca="false">'Individ reitings Gold'!D25</f>
        <v>Jānis Zalītis</v>
      </c>
      <c r="F69" s="56" t="str">
        <f aca="false">'Individ reitings Gold'!E25</f>
        <v>m</v>
      </c>
      <c r="G69" s="56" t="n">
        <f aca="false">'Individ reitings Gold'!F25</f>
        <v>9</v>
      </c>
      <c r="H69" s="56" t="n">
        <f aca="false">'Individ reitings Gold'!G25</f>
        <v>1697</v>
      </c>
      <c r="I69" s="57" t="n">
        <f aca="false">'Individ reitings Gold'!H25</f>
        <v>188.555555555556</v>
      </c>
      <c r="J69" s="348" t="n">
        <f aca="false">'Individ reitings Gold'!I25</f>
        <v>6</v>
      </c>
      <c r="K69" s="59" t="n">
        <f aca="false">'Individ reitings Gold'!J25</f>
        <v>3</v>
      </c>
      <c r="L69" s="59" t="n">
        <f aca="false">'Individ reitings Gold'!K25</f>
        <v>0</v>
      </c>
    </row>
    <row r="70" customFormat="false" ht="19.35" hidden="false" customHeight="true" outlineLevel="0" collapsed="false">
      <c r="B70" s="54" t="n">
        <v>64</v>
      </c>
      <c r="C70" s="54" t="s">
        <v>232</v>
      </c>
      <c r="D70" s="55" t="str">
        <f aca="false">'Individ reitings Gold'!C26</f>
        <v>ALDENS Holding</v>
      </c>
      <c r="E70" s="55" t="str">
        <f aca="false">'Individ reitings Gold'!D26</f>
        <v>Nikita Bobrovs</v>
      </c>
      <c r="F70" s="56" t="str">
        <f aca="false">'Individ reitings Gold'!E26</f>
        <v>m</v>
      </c>
      <c r="G70" s="56" t="n">
        <f aca="false">'Individ reitings Gold'!F26</f>
        <v>12</v>
      </c>
      <c r="H70" s="56" t="n">
        <f aca="false">'Individ reitings Gold'!G26</f>
        <v>1854</v>
      </c>
      <c r="I70" s="57" t="n">
        <f aca="false">'Individ reitings Gold'!H26</f>
        <v>154.5</v>
      </c>
      <c r="J70" s="348" t="n">
        <f aca="false">'Individ reitings Gold'!I26</f>
        <v>6</v>
      </c>
      <c r="K70" s="59" t="n">
        <f aca="false">'Individ reitings Gold'!J26</f>
        <v>6</v>
      </c>
      <c r="L70" s="59" t="n">
        <f aca="false">'Individ reitings Gold'!K26</f>
        <v>0</v>
      </c>
    </row>
    <row r="71" customFormat="false" ht="19.35" hidden="false" customHeight="true" outlineLevel="0" collapsed="false">
      <c r="B71" s="54" t="n">
        <v>65</v>
      </c>
      <c r="C71" s="54" t="s">
        <v>232</v>
      </c>
      <c r="D71" s="55" t="str">
        <f aca="false">'Individ reitings Gold'!C27</f>
        <v>Sun Ball</v>
      </c>
      <c r="E71" s="55" t="str">
        <f aca="false">'Individ reitings Gold'!D27</f>
        <v>Aleksis Štokmanis</v>
      </c>
      <c r="F71" s="56" t="str">
        <f aca="false">'Individ reitings Gold'!E27</f>
        <v>m</v>
      </c>
      <c r="G71" s="56" t="n">
        <f aca="false">'Individ reitings Gold'!F27</f>
        <v>6</v>
      </c>
      <c r="H71" s="56" t="n">
        <f aca="false">'Individ reitings Gold'!G27</f>
        <v>1014</v>
      </c>
      <c r="I71" s="57" t="n">
        <f aca="false">'Individ reitings Gold'!H27</f>
        <v>169</v>
      </c>
      <c r="J71" s="348" t="n">
        <f aca="false">'Individ reitings Gold'!I27</f>
        <v>4</v>
      </c>
      <c r="K71" s="59" t="n">
        <f aca="false">'Individ reitings Gold'!J27</f>
        <v>2</v>
      </c>
      <c r="L71" s="59" t="n">
        <f aca="false">'Individ reitings Gold'!K27</f>
        <v>0</v>
      </c>
    </row>
    <row r="72" customFormat="false" ht="19.35" hidden="false" customHeight="true" outlineLevel="0" collapsed="false">
      <c r="B72" s="54" t="n">
        <v>66</v>
      </c>
      <c r="C72" s="54" t="s">
        <v>232</v>
      </c>
      <c r="D72" s="55" t="str">
        <f aca="false">'Individ reitings Gold'!C28</f>
        <v>CAPAROL</v>
      </c>
      <c r="E72" s="55" t="str">
        <f aca="false">'Individ reitings Gold'!D28</f>
        <v>Kristaps Laucis</v>
      </c>
      <c r="F72" s="56" t="str">
        <f aca="false">'Individ reitings Gold'!E28</f>
        <v>m</v>
      </c>
      <c r="G72" s="56" t="n">
        <f aca="false">'Individ reitings Gold'!F28</f>
        <v>17</v>
      </c>
      <c r="H72" s="56" t="n">
        <f aca="false">'Individ reitings Gold'!G28</f>
        <v>2523</v>
      </c>
      <c r="I72" s="57" t="n">
        <f aca="false">'Individ reitings Gold'!H28</f>
        <v>148.411764705882</v>
      </c>
      <c r="J72" s="348" t="n">
        <f aca="false">'Individ reitings Gold'!I28</f>
        <v>4</v>
      </c>
      <c r="K72" s="59" t="n">
        <f aca="false">'Individ reitings Gold'!J28</f>
        <v>14</v>
      </c>
      <c r="L72" s="59" t="n">
        <f aca="false">'Individ reitings Gold'!K28</f>
        <v>0</v>
      </c>
    </row>
    <row r="73" customFormat="false" ht="19.35" hidden="false" customHeight="true" outlineLevel="0" collapsed="false">
      <c r="B73" s="54" t="n">
        <v>67</v>
      </c>
      <c r="C73" s="54" t="s">
        <v>232</v>
      </c>
      <c r="D73" s="55" t="str">
        <f aca="false">'Individ reitings Gold'!C29</f>
        <v>ALDENS Holding</v>
      </c>
      <c r="E73" s="55" t="str">
        <f aca="false">'Individ reitings Gold'!D29</f>
        <v>Gints Aksiks</v>
      </c>
      <c r="F73" s="56" t="str">
        <f aca="false">'Individ reitings Gold'!E29</f>
        <v>m</v>
      </c>
      <c r="G73" s="56" t="n">
        <f aca="false">'Individ reitings Gold'!F29</f>
        <v>3</v>
      </c>
      <c r="H73" s="56" t="n">
        <f aca="false">'Individ reitings Gold'!G29</f>
        <v>519</v>
      </c>
      <c r="I73" s="57" t="n">
        <f aca="false">'Individ reitings Gold'!H29</f>
        <v>173</v>
      </c>
      <c r="J73" s="348" t="n">
        <f aca="false">'Individ reitings Gold'!I29</f>
        <v>3</v>
      </c>
      <c r="K73" s="59" t="n">
        <f aca="false">'Individ reitings Gold'!J29</f>
        <v>0</v>
      </c>
      <c r="L73" s="59" t="n">
        <f aca="false">'Individ reitings Gold'!K29</f>
        <v>0</v>
      </c>
    </row>
    <row r="74" customFormat="false" ht="19.35" hidden="false" customHeight="true" outlineLevel="0" collapsed="false">
      <c r="B74" s="54" t="n">
        <v>68</v>
      </c>
      <c r="C74" s="54" t="s">
        <v>232</v>
      </c>
      <c r="D74" s="55" t="str">
        <f aca="false">'Individ reitings Gold'!C30</f>
        <v>Šarmaggedon</v>
      </c>
      <c r="E74" s="55" t="str">
        <f aca="false">'Individ reitings Gold'!D30</f>
        <v>Valentīns Ginko</v>
      </c>
      <c r="F74" s="56" t="str">
        <f aca="false">'Individ reitings Gold'!E30</f>
        <v>m</v>
      </c>
      <c r="G74" s="56" t="n">
        <f aca="false">'Individ reitings Gold'!F30</f>
        <v>18</v>
      </c>
      <c r="H74" s="56" t="n">
        <f aca="false">'Individ reitings Gold'!G30</f>
        <v>2818</v>
      </c>
      <c r="I74" s="57" t="n">
        <f aca="false">'Individ reitings Gold'!H30</f>
        <v>156.555555555556</v>
      </c>
      <c r="J74" s="348" t="n">
        <f aca="false">'Individ reitings Gold'!I30</f>
        <v>3</v>
      </c>
      <c r="K74" s="59" t="n">
        <f aca="false">'Individ reitings Gold'!J30</f>
        <v>15</v>
      </c>
      <c r="L74" s="59" t="n">
        <f aca="false">'Individ reitings Gold'!K30</f>
        <v>0</v>
      </c>
    </row>
    <row r="75" customFormat="false" ht="19.35" hidden="false" customHeight="true" outlineLevel="0" collapsed="false">
      <c r="B75" s="54" t="n">
        <v>69</v>
      </c>
      <c r="C75" s="54" t="s">
        <v>232</v>
      </c>
      <c r="D75" s="55" t="str">
        <f aca="false">'Individ reitings Gold'!C31</f>
        <v>Sun Ball</v>
      </c>
      <c r="E75" s="55" t="str">
        <f aca="false">'Individ reitings Gold'!D31</f>
        <v>Jurijs Bokums sen</v>
      </c>
      <c r="F75" s="56" t="str">
        <f aca="false">'Individ reitings Gold'!E31</f>
        <v>m</v>
      </c>
      <c r="G75" s="56" t="n">
        <f aca="false">'Individ reitings Gold'!F31</f>
        <v>12</v>
      </c>
      <c r="H75" s="56" t="n">
        <f aca="false">'Individ reitings Gold'!G31</f>
        <v>1759</v>
      </c>
      <c r="I75" s="57" t="n">
        <f aca="false">'Individ reitings Gold'!H31</f>
        <v>146.583333333333</v>
      </c>
      <c r="J75" s="348" t="n">
        <f aca="false">'Individ reitings Gold'!I31</f>
        <v>3</v>
      </c>
      <c r="K75" s="59" t="n">
        <f aca="false">'Individ reitings Gold'!J31</f>
        <v>9</v>
      </c>
      <c r="L75" s="59" t="n">
        <f aca="false">'Individ reitings Gold'!K31</f>
        <v>0</v>
      </c>
    </row>
    <row r="76" customFormat="false" ht="19.35" hidden="false" customHeight="true" outlineLevel="0" collapsed="false">
      <c r="B76" s="54" t="n">
        <v>70</v>
      </c>
      <c r="C76" s="54" t="s">
        <v>232</v>
      </c>
      <c r="D76" s="55" t="str">
        <f aca="false">'Individ reitings Gold'!C32</f>
        <v>NB Seniors</v>
      </c>
      <c r="E76" s="55" t="str">
        <f aca="false">'Individ reitings Gold'!D32</f>
        <v>Ainars Gilberts</v>
      </c>
      <c r="F76" s="56" t="str">
        <f aca="false">'Individ reitings Gold'!E32</f>
        <v>m</v>
      </c>
      <c r="G76" s="56" t="n">
        <f aca="false">'Individ reitings Gold'!F32</f>
        <v>3</v>
      </c>
      <c r="H76" s="56" t="n">
        <f aca="false">'Individ reitings Gold'!G32</f>
        <v>569</v>
      </c>
      <c r="I76" s="57" t="n">
        <f aca="false">'Individ reitings Gold'!H32</f>
        <v>189.666666666667</v>
      </c>
      <c r="J76" s="348" t="n">
        <f aca="false">'Individ reitings Gold'!I32</f>
        <v>2</v>
      </c>
      <c r="K76" s="59" t="n">
        <f aca="false">'Individ reitings Gold'!J32</f>
        <v>1</v>
      </c>
      <c r="L76" s="59" t="n">
        <f aca="false">'Individ reitings Gold'!K32</f>
        <v>0</v>
      </c>
    </row>
    <row r="77" customFormat="false" ht="19.35" hidden="false" customHeight="true" outlineLevel="0" collapsed="false">
      <c r="B77" s="54" t="n">
        <v>71</v>
      </c>
      <c r="C77" s="54" t="s">
        <v>232</v>
      </c>
      <c r="D77" s="55" t="str">
        <f aca="false">'Individ reitings Gold'!C33</f>
        <v>Šarmaggedon</v>
      </c>
      <c r="E77" s="55" t="str">
        <f aca="false">'Individ reitings Gold'!D33</f>
        <v>Aleksandrs Ručevics</v>
      </c>
      <c r="F77" s="56" t="str">
        <f aca="false">'Individ reitings Gold'!E33</f>
        <v>m</v>
      </c>
      <c r="G77" s="56" t="n">
        <f aca="false">'Individ reitings Gold'!F33</f>
        <v>3</v>
      </c>
      <c r="H77" s="56" t="n">
        <f aca="false">'Individ reitings Gold'!G33</f>
        <v>542</v>
      </c>
      <c r="I77" s="57" t="n">
        <f aca="false">'Individ reitings Gold'!H33</f>
        <v>180.666666666667</v>
      </c>
      <c r="J77" s="348" t="n">
        <f aca="false">'Individ reitings Gold'!I33</f>
        <v>2</v>
      </c>
      <c r="K77" s="59" t="n">
        <f aca="false">'Individ reitings Gold'!J33</f>
        <v>1</v>
      </c>
      <c r="L77" s="59" t="n">
        <f aca="false">'Individ reitings Gold'!K33</f>
        <v>0</v>
      </c>
    </row>
    <row r="78" customFormat="false" ht="19.35" hidden="false" customHeight="true" outlineLevel="0" collapsed="false">
      <c r="B78" s="54" t="n">
        <v>72</v>
      </c>
      <c r="C78" s="54" t="s">
        <v>232</v>
      </c>
      <c r="D78" s="55" t="str">
        <f aca="false">'Individ reitings Gold'!C34</f>
        <v>Šarmaggedon</v>
      </c>
      <c r="E78" s="55" t="str">
        <f aca="false">'Individ reitings Gold'!D34</f>
        <v>Aivars Zaharovs</v>
      </c>
      <c r="F78" s="56" t="str">
        <f aca="false">'Individ reitings Gold'!E34</f>
        <v>m</v>
      </c>
      <c r="G78" s="56" t="n">
        <f aca="false">'Individ reitings Gold'!F34</f>
        <v>9</v>
      </c>
      <c r="H78" s="56" t="n">
        <f aca="false">'Individ reitings Gold'!G34</f>
        <v>1437</v>
      </c>
      <c r="I78" s="57" t="n">
        <f aca="false">'Individ reitings Gold'!H34</f>
        <v>159.666666666667</v>
      </c>
      <c r="J78" s="348" t="n">
        <f aca="false">'Individ reitings Gold'!I34</f>
        <v>2</v>
      </c>
      <c r="K78" s="59" t="n">
        <f aca="false">'Individ reitings Gold'!J34</f>
        <v>7</v>
      </c>
      <c r="L78" s="59" t="n">
        <f aca="false">'Individ reitings Gold'!K34</f>
        <v>0</v>
      </c>
    </row>
    <row r="79" customFormat="false" ht="19.35" hidden="false" customHeight="true" outlineLevel="0" collapsed="false">
      <c r="B79" s="54" t="n">
        <v>73</v>
      </c>
      <c r="C79" s="54" t="s">
        <v>232</v>
      </c>
      <c r="D79" s="55" t="str">
        <f aca="false">'Individ reitings Gold'!C35</f>
        <v>Šarmaggedon</v>
      </c>
      <c r="E79" s="55" t="str">
        <f aca="false">'Individ reitings Gold'!D35</f>
        <v>Aleksejs Jeļisejevs</v>
      </c>
      <c r="F79" s="56" t="str">
        <f aca="false">'Individ reitings Gold'!E35</f>
        <v>m</v>
      </c>
      <c r="G79" s="56" t="n">
        <f aca="false">'Individ reitings Gold'!F35</f>
        <v>3</v>
      </c>
      <c r="H79" s="56" t="n">
        <f aca="false">'Individ reitings Gold'!G35</f>
        <v>618</v>
      </c>
      <c r="I79" s="57" t="n">
        <f aca="false">'Individ reitings Gold'!H35</f>
        <v>206</v>
      </c>
      <c r="J79" s="348" t="n">
        <f aca="false">'Individ reitings Gold'!I35</f>
        <v>1</v>
      </c>
      <c r="K79" s="59" t="n">
        <f aca="false">'Individ reitings Gold'!J35</f>
        <v>2</v>
      </c>
      <c r="L79" s="59" t="n">
        <f aca="false">'Individ reitings Gold'!K35</f>
        <v>0</v>
      </c>
    </row>
    <row r="80" customFormat="false" ht="19.35" hidden="false" customHeight="true" outlineLevel="0" collapsed="false">
      <c r="B80" s="54" t="n">
        <v>74</v>
      </c>
      <c r="C80" s="54" t="s">
        <v>232</v>
      </c>
      <c r="D80" s="55" t="str">
        <f aca="false">'Individ reitings Gold'!C36</f>
        <v>Sun Ball</v>
      </c>
      <c r="E80" s="55" t="str">
        <f aca="false">'Individ reitings Gold'!D36</f>
        <v>Dāvis Šipkevičs</v>
      </c>
      <c r="F80" s="56" t="str">
        <f aca="false">'Individ reitings Gold'!E36</f>
        <v>m</v>
      </c>
      <c r="G80" s="56" t="n">
        <f aca="false">'Individ reitings Gold'!F36</f>
        <v>6</v>
      </c>
      <c r="H80" s="56" t="n">
        <f aca="false">'Individ reitings Gold'!G36</f>
        <v>1051</v>
      </c>
      <c r="I80" s="57" t="n">
        <f aca="false">'Individ reitings Gold'!H36</f>
        <v>175.166666666667</v>
      </c>
      <c r="J80" s="348" t="n">
        <f aca="false">'Individ reitings Gold'!I36</f>
        <v>1</v>
      </c>
      <c r="K80" s="59" t="n">
        <f aca="false">'Individ reitings Gold'!J36</f>
        <v>5</v>
      </c>
      <c r="L80" s="59" t="n">
        <f aca="false">'Individ reitings Gold'!K36</f>
        <v>0</v>
      </c>
    </row>
    <row r="81" customFormat="false" ht="19.35" hidden="false" customHeight="true" outlineLevel="0" collapsed="false">
      <c r="B81" s="54" t="n">
        <v>75</v>
      </c>
      <c r="C81" s="54" t="s">
        <v>232</v>
      </c>
      <c r="D81" s="55" t="str">
        <f aca="false">'Individ reitings Gold'!C37</f>
        <v>Šarmaggedon</v>
      </c>
      <c r="E81" s="55" t="str">
        <f aca="false">'Individ reitings Gold'!D37</f>
        <v>Elizabete Gorina</v>
      </c>
      <c r="F81" s="56" t="str">
        <f aca="false">'Individ reitings Gold'!E37</f>
        <v>f</v>
      </c>
      <c r="G81" s="56" t="n">
        <f aca="false">'Individ reitings Gold'!F37</f>
        <v>3</v>
      </c>
      <c r="H81" s="56" t="n">
        <f aca="false">'Individ reitings Gold'!G37</f>
        <v>519</v>
      </c>
      <c r="I81" s="57" t="n">
        <f aca="false">'Individ reitings Gold'!H37</f>
        <v>173</v>
      </c>
      <c r="J81" s="348" t="n">
        <f aca="false">'Individ reitings Gold'!I37</f>
        <v>1</v>
      </c>
      <c r="K81" s="59" t="n">
        <f aca="false">'Individ reitings Gold'!J37</f>
        <v>2</v>
      </c>
      <c r="L81" s="59" t="n">
        <f aca="false">'Individ reitings Gold'!K37</f>
        <v>0</v>
      </c>
    </row>
    <row r="82" customFormat="false" ht="19.35" hidden="false" customHeight="true" outlineLevel="0" collapsed="false">
      <c r="B82" s="54" t="n">
        <v>76</v>
      </c>
      <c r="C82" s="54" t="s">
        <v>232</v>
      </c>
      <c r="D82" s="55" t="str">
        <f aca="false">'Individ reitings Gold'!C38</f>
        <v>CAPAROL</v>
      </c>
      <c r="E82" s="55" t="str">
        <f aca="false">'Individ reitings Gold'!D38</f>
        <v>Aivis Barkovskis</v>
      </c>
      <c r="F82" s="56" t="str">
        <f aca="false">'Individ reitings Gold'!E38</f>
        <v>m</v>
      </c>
      <c r="G82" s="56" t="n">
        <f aca="false">'Individ reitings Gold'!F38</f>
        <v>6</v>
      </c>
      <c r="H82" s="56" t="n">
        <f aca="false">'Individ reitings Gold'!G38</f>
        <v>959</v>
      </c>
      <c r="I82" s="57" t="n">
        <f aca="false">'Individ reitings Gold'!H38</f>
        <v>159.833333333333</v>
      </c>
      <c r="J82" s="348" t="n">
        <f aca="false">'Individ reitings Gold'!I38</f>
        <v>1</v>
      </c>
      <c r="K82" s="59" t="n">
        <f aca="false">'Individ reitings Gold'!J38</f>
        <v>5</v>
      </c>
      <c r="L82" s="59" t="n">
        <f aca="false">'Individ reitings Gold'!K38</f>
        <v>0</v>
      </c>
    </row>
    <row r="83" customFormat="false" ht="19.35" hidden="false" customHeight="true" outlineLevel="0" collapsed="false">
      <c r="B83" s="54" t="n">
        <v>77</v>
      </c>
      <c r="C83" s="54" t="s">
        <v>232</v>
      </c>
      <c r="D83" s="55" t="str">
        <f aca="false">'Individ reitings Gold'!C39</f>
        <v>Universal Services</v>
      </c>
      <c r="E83" s="55" t="str">
        <f aca="false">'Individ reitings Gold'!D39</f>
        <v>Vladimirs Mihailovs</v>
      </c>
      <c r="F83" s="56" t="str">
        <f aca="false">'Individ reitings Gold'!E39</f>
        <v>m</v>
      </c>
      <c r="G83" s="56" t="n">
        <f aca="false">'Individ reitings Gold'!F39</f>
        <v>9</v>
      </c>
      <c r="H83" s="56" t="n">
        <f aca="false">'Individ reitings Gold'!G39</f>
        <v>1364</v>
      </c>
      <c r="I83" s="57" t="n">
        <f aca="false">'Individ reitings Gold'!H39</f>
        <v>151.555555555556</v>
      </c>
      <c r="J83" s="348" t="n">
        <f aca="false">'Individ reitings Gold'!I39</f>
        <v>1</v>
      </c>
      <c r="K83" s="59" t="n">
        <f aca="false">'Individ reitings Gold'!J39</f>
        <v>8</v>
      </c>
      <c r="L83" s="59" t="n">
        <f aca="false">'Individ reitings Gold'!K39</f>
        <v>0</v>
      </c>
    </row>
    <row r="84" customFormat="false" ht="19.35" hidden="false" customHeight="true" outlineLevel="0" collapsed="false">
      <c r="B84" s="54" t="n">
        <v>78</v>
      </c>
      <c r="C84" s="54" t="s">
        <v>232</v>
      </c>
      <c r="D84" s="55" t="str">
        <f aca="false">'Individ reitings Gold'!C40</f>
        <v>Sun Ball</v>
      </c>
      <c r="E84" s="55" t="str">
        <f aca="false">'Individ reitings Gold'!D40</f>
        <v>Nikita Bobrovs</v>
      </c>
      <c r="F84" s="56" t="str">
        <f aca="false">'Individ reitings Gold'!E40</f>
        <v>m</v>
      </c>
      <c r="G84" s="56" t="n">
        <f aca="false">'Individ reitings Gold'!F40</f>
        <v>3</v>
      </c>
      <c r="H84" s="56" t="n">
        <f aca="false">'Individ reitings Gold'!G40</f>
        <v>508</v>
      </c>
      <c r="I84" s="57" t="n">
        <f aca="false">'Individ reitings Gold'!H40</f>
        <v>169.333333333333</v>
      </c>
      <c r="J84" s="348" t="n">
        <f aca="false">'Individ reitings Gold'!I40</f>
        <v>0</v>
      </c>
      <c r="K84" s="59" t="n">
        <f aca="false">'Individ reitings Gold'!J40</f>
        <v>3</v>
      </c>
      <c r="L84" s="59" t="n">
        <f aca="false">'Individ reitings Gold'!K40</f>
        <v>0</v>
      </c>
    </row>
    <row r="85" customFormat="false" ht="19.35" hidden="false" customHeight="true" outlineLevel="0" collapsed="false">
      <c r="B85" s="54" t="n">
        <v>79</v>
      </c>
      <c r="C85" s="54" t="s">
        <v>232</v>
      </c>
      <c r="D85" s="55" t="str">
        <f aca="false">'Individ reitings Gold'!C41</f>
        <v>Šarmageddon</v>
      </c>
      <c r="E85" s="55" t="str">
        <f aca="false">'Individ reitings Gold'!D41</f>
        <v>Jānis Raņķis</v>
      </c>
      <c r="F85" s="56" t="str">
        <f aca="false">'Individ reitings Gold'!E41</f>
        <v>m</v>
      </c>
      <c r="G85" s="56" t="n">
        <f aca="false">'Individ reitings Gold'!F41</f>
        <v>3</v>
      </c>
      <c r="H85" s="56" t="n">
        <f aca="false">'Individ reitings Gold'!G41</f>
        <v>462</v>
      </c>
      <c r="I85" s="57" t="n">
        <f aca="false">'Individ reitings Gold'!H41</f>
        <v>154</v>
      </c>
      <c r="J85" s="348" t="n">
        <f aca="false">'Individ reitings Gold'!I41</f>
        <v>0</v>
      </c>
      <c r="K85" s="59" t="n">
        <f aca="false">'Individ reitings Gold'!J41</f>
        <v>3</v>
      </c>
      <c r="L85" s="59" t="n">
        <f aca="false">'Individ reitings Gold'!K41</f>
        <v>0</v>
      </c>
    </row>
    <row r="86" customFormat="false" ht="19.35" hidden="false" customHeight="true" outlineLevel="0" collapsed="false">
      <c r="B86" s="54" t="n">
        <v>80</v>
      </c>
      <c r="C86" s="54" t="s">
        <v>232</v>
      </c>
      <c r="D86" s="55" t="str">
        <f aca="false">'Individ reitings Gold'!C42</f>
        <v>Universal Services</v>
      </c>
      <c r="E86" s="55" t="str">
        <f aca="false">'Individ reitings Gold'!D42</f>
        <v>Matīss Mūrnieks</v>
      </c>
      <c r="F86" s="56" t="str">
        <f aca="false">'Individ reitings Gold'!E42</f>
        <v>m</v>
      </c>
      <c r="G86" s="56" t="n">
        <f aca="false">'Individ reitings Gold'!F42</f>
        <v>3</v>
      </c>
      <c r="H86" s="56" t="n">
        <f aca="false">'Individ reitings Gold'!G42</f>
        <v>445</v>
      </c>
      <c r="I86" s="57" t="n">
        <f aca="false">'Individ reitings Gold'!H42</f>
        <v>148.333333333333</v>
      </c>
      <c r="J86" s="348" t="n">
        <f aca="false">'Individ reitings Gold'!I42</f>
        <v>0</v>
      </c>
      <c r="K86" s="59" t="n">
        <f aca="false">'Individ reitings Gold'!J42</f>
        <v>3</v>
      </c>
      <c r="L86" s="59" t="n">
        <f aca="false">'Individ reitings Gold'!K42</f>
        <v>0</v>
      </c>
    </row>
    <row r="87" customFormat="false" ht="19.35" hidden="false" customHeight="true" outlineLevel="0" collapsed="false">
      <c r="B87" s="54" t="n">
        <v>81</v>
      </c>
      <c r="C87" s="54" t="s">
        <v>232</v>
      </c>
      <c r="D87" s="55" t="str">
        <f aca="false">'Individ reitings Gold'!C43</f>
        <v>ALDENS Holding</v>
      </c>
      <c r="E87" s="55" t="str">
        <f aca="false">'Individ reitings Gold'!D43</f>
        <v>Madars Dāvids</v>
      </c>
      <c r="F87" s="56" t="str">
        <f aca="false">'Individ reitings Gold'!E43</f>
        <v>m</v>
      </c>
      <c r="G87" s="56" t="n">
        <f aca="false">'Individ reitings Gold'!F43</f>
        <v>3</v>
      </c>
      <c r="H87" s="56" t="n">
        <f aca="false">'Individ reitings Gold'!G43</f>
        <v>443</v>
      </c>
      <c r="I87" s="57" t="n">
        <f aca="false">'Individ reitings Gold'!H43</f>
        <v>147.666666666667</v>
      </c>
      <c r="J87" s="348" t="n">
        <f aca="false">'Individ reitings Gold'!I43</f>
        <v>0</v>
      </c>
      <c r="K87" s="59" t="n">
        <f aca="false">'Individ reitings Gold'!J43</f>
        <v>3</v>
      </c>
      <c r="L87" s="59" t="n">
        <f aca="false">'Individ reitings Gold'!K43</f>
        <v>0</v>
      </c>
    </row>
    <row r="88" customFormat="false" ht="19.35" hidden="false" customHeight="true" outlineLevel="0" collapsed="false">
      <c r="B88" s="54" t="n">
        <v>82</v>
      </c>
      <c r="C88" s="54" t="s">
        <v>233</v>
      </c>
      <c r="D88" s="55" t="str">
        <f aca="false">'Individ reitings Silver'!C5</f>
        <v>Pandora</v>
      </c>
      <c r="E88" s="55" t="str">
        <f aca="false">'Individ reitings Silver'!D5</f>
        <v>Aleksandrs Tjulins</v>
      </c>
      <c r="F88" s="56" t="str">
        <f aca="false">'Individ reitings Silver'!E5</f>
        <v>m</v>
      </c>
      <c r="G88" s="56" t="n">
        <f aca="false">'Individ reitings Silver'!F5</f>
        <v>21</v>
      </c>
      <c r="H88" s="56" t="n">
        <f aca="false">'Individ reitings Silver'!G5</f>
        <v>4145</v>
      </c>
      <c r="I88" s="57" t="n">
        <f aca="false">'Individ reitings Silver'!H5</f>
        <v>197.380952380952</v>
      </c>
      <c r="J88" s="348" t="n">
        <f aca="false">'Individ reitings Silver'!I5</f>
        <v>19</v>
      </c>
      <c r="K88" s="59" t="n">
        <f aca="false">'Individ reitings Silver'!J5</f>
        <v>2</v>
      </c>
      <c r="L88" s="59" t="n">
        <f aca="false">'Individ reitings Silver'!K5</f>
        <v>0</v>
      </c>
    </row>
    <row r="89" customFormat="false" ht="19.35" hidden="false" customHeight="true" outlineLevel="0" collapsed="false">
      <c r="B89" s="54" t="n">
        <v>83</v>
      </c>
      <c r="C89" s="54" t="s">
        <v>233</v>
      </c>
      <c r="D89" s="55" t="str">
        <f aca="false">'Individ reitings Silver'!C6</f>
        <v>NB</v>
      </c>
      <c r="E89" s="55" t="str">
        <f aca="false">'Individ reitings Silver'!D6</f>
        <v>Ģirts Gabrāns</v>
      </c>
      <c r="F89" s="56" t="str">
        <f aca="false">'Individ reitings Silver'!E6</f>
        <v>m</v>
      </c>
      <c r="G89" s="56" t="n">
        <f aca="false">'Individ reitings Silver'!F6</f>
        <v>18</v>
      </c>
      <c r="H89" s="56" t="n">
        <f aca="false">'Individ reitings Silver'!G6</f>
        <v>3646</v>
      </c>
      <c r="I89" s="57" t="n">
        <f aca="false">'Individ reitings Silver'!H6</f>
        <v>202.555555555556</v>
      </c>
      <c r="J89" s="348" t="n">
        <f aca="false">'Individ reitings Silver'!I6</f>
        <v>14</v>
      </c>
      <c r="K89" s="59" t="n">
        <f aca="false">'Individ reitings Silver'!J6</f>
        <v>4</v>
      </c>
      <c r="L89" s="59" t="n">
        <f aca="false">'Individ reitings Silver'!K6</f>
        <v>0</v>
      </c>
    </row>
    <row r="90" customFormat="false" ht="19.35" hidden="false" customHeight="true" outlineLevel="0" collapsed="false">
      <c r="B90" s="54" t="n">
        <v>84</v>
      </c>
      <c r="C90" s="54" t="s">
        <v>233</v>
      </c>
      <c r="D90" s="55" t="str">
        <f aca="false">'Individ reitings Silver'!C7</f>
        <v>NB</v>
      </c>
      <c r="E90" s="55" t="str">
        <f aca="false">'Individ reitings Silver'!D7</f>
        <v>Juris Mauriņš</v>
      </c>
      <c r="F90" s="56" t="str">
        <f aca="false">'Individ reitings Silver'!E7</f>
        <v>m</v>
      </c>
      <c r="G90" s="56" t="n">
        <f aca="false">'Individ reitings Silver'!F7</f>
        <v>21</v>
      </c>
      <c r="H90" s="56" t="n">
        <f aca="false">'Individ reitings Silver'!G7</f>
        <v>3868</v>
      </c>
      <c r="I90" s="57" t="n">
        <f aca="false">'Individ reitings Silver'!H7</f>
        <v>184.190476190476</v>
      </c>
      <c r="J90" s="348" t="n">
        <f aca="false">'Individ reitings Silver'!I7</f>
        <v>14</v>
      </c>
      <c r="K90" s="59" t="n">
        <f aca="false">'Individ reitings Silver'!J7</f>
        <v>7</v>
      </c>
      <c r="L90" s="59" t="n">
        <f aca="false">'Individ reitings Silver'!K7</f>
        <v>0</v>
      </c>
    </row>
    <row r="91" customFormat="false" ht="19.35" hidden="false" customHeight="true" outlineLevel="0" collapsed="false">
      <c r="B91" s="54" t="n">
        <v>85</v>
      </c>
      <c r="C91" s="54" t="s">
        <v>233</v>
      </c>
      <c r="D91" s="55" t="str">
        <f aca="false">'Individ reitings Silver'!C8</f>
        <v>JBP</v>
      </c>
      <c r="E91" s="55" t="str">
        <f aca="false">'Individ reitings Silver'!D8</f>
        <v>Jurijs Bokums jun</v>
      </c>
      <c r="F91" s="56" t="str">
        <f aca="false">'Individ reitings Silver'!E8</f>
        <v>m</v>
      </c>
      <c r="G91" s="56" t="n">
        <f aca="false">'Individ reitings Silver'!F8</f>
        <v>21</v>
      </c>
      <c r="H91" s="56" t="n">
        <f aca="false">'Individ reitings Silver'!G8</f>
        <v>4337</v>
      </c>
      <c r="I91" s="57" t="n">
        <f aca="false">'Individ reitings Silver'!H8</f>
        <v>206.523809523809</v>
      </c>
      <c r="J91" s="348" t="n">
        <f aca="false">'Individ reitings Silver'!I8</f>
        <v>13</v>
      </c>
      <c r="K91" s="59" t="n">
        <f aca="false">'Individ reitings Silver'!J8</f>
        <v>8</v>
      </c>
      <c r="L91" s="59" t="n">
        <f aca="false">'Individ reitings Silver'!K8</f>
        <v>0</v>
      </c>
    </row>
    <row r="92" customFormat="false" ht="19.35" hidden="false" customHeight="true" outlineLevel="0" collapsed="false">
      <c r="B92" s="54" t="n">
        <v>86</v>
      </c>
      <c r="C92" s="54" t="s">
        <v>233</v>
      </c>
      <c r="D92" s="55" t="str">
        <f aca="false">'Individ reitings Silver'!C9</f>
        <v>Pandora</v>
      </c>
      <c r="E92" s="55" t="str">
        <f aca="false">'Individ reitings Silver'!D9</f>
        <v>Pēteris Cimdiņš</v>
      </c>
      <c r="F92" s="56" t="str">
        <f aca="false">'Individ reitings Silver'!E9</f>
        <v>m</v>
      </c>
      <c r="G92" s="56" t="n">
        <f aca="false">'Individ reitings Silver'!F9</f>
        <v>15</v>
      </c>
      <c r="H92" s="56" t="n">
        <f aca="false">'Individ reitings Silver'!G9</f>
        <v>3176</v>
      </c>
      <c r="I92" s="57" t="n">
        <f aca="false">'Individ reitings Silver'!H9</f>
        <v>211.733333333333</v>
      </c>
      <c r="J92" s="348" t="n">
        <f aca="false">'Individ reitings Silver'!I9</f>
        <v>12</v>
      </c>
      <c r="K92" s="59" t="n">
        <f aca="false">'Individ reitings Silver'!J9</f>
        <v>3</v>
      </c>
      <c r="L92" s="59" t="n">
        <f aca="false">'Individ reitings Silver'!K9</f>
        <v>0</v>
      </c>
    </row>
    <row r="93" customFormat="false" ht="19.35" hidden="false" customHeight="true" outlineLevel="0" collapsed="false">
      <c r="B93" s="54" t="n">
        <v>87</v>
      </c>
      <c r="C93" s="54" t="s">
        <v>233</v>
      </c>
      <c r="D93" s="55" t="str">
        <f aca="false">'Individ reitings Silver'!C10</f>
        <v>Korness</v>
      </c>
      <c r="E93" s="55" t="str">
        <f aca="false">'Individ reitings Silver'!D10</f>
        <v>Valdis Skudra</v>
      </c>
      <c r="F93" s="56" t="str">
        <f aca="false">'Individ reitings Silver'!E10</f>
        <v>m</v>
      </c>
      <c r="G93" s="56" t="n">
        <f aca="false">'Individ reitings Silver'!F10</f>
        <v>18</v>
      </c>
      <c r="H93" s="56" t="n">
        <f aca="false">'Individ reitings Silver'!G10</f>
        <v>3106</v>
      </c>
      <c r="I93" s="57" t="n">
        <f aca="false">'Individ reitings Silver'!H10</f>
        <v>172.555555555556</v>
      </c>
      <c r="J93" s="348" t="n">
        <f aca="false">'Individ reitings Silver'!I10</f>
        <v>12</v>
      </c>
      <c r="K93" s="59" t="n">
        <f aca="false">'Individ reitings Silver'!J10</f>
        <v>6</v>
      </c>
      <c r="L93" s="59" t="n">
        <f aca="false">'Individ reitings Silver'!K10</f>
        <v>0</v>
      </c>
    </row>
    <row r="94" customFormat="false" ht="19.35" hidden="false" customHeight="true" outlineLevel="0" collapsed="false">
      <c r="B94" s="54" t="n">
        <v>88</v>
      </c>
      <c r="C94" s="54" t="s">
        <v>233</v>
      </c>
      <c r="D94" s="55" t="str">
        <f aca="false">'Individ reitings Silver'!C11</f>
        <v>NB Lēdijas</v>
      </c>
      <c r="E94" s="55" t="str">
        <f aca="false">'Individ reitings Silver'!D11</f>
        <v>Anita Valdmane</v>
      </c>
      <c r="F94" s="56" t="str">
        <f aca="false">'Individ reitings Silver'!E11</f>
        <v>f</v>
      </c>
      <c r="G94" s="56" t="n">
        <f aca="false">'Individ reitings Silver'!F11</f>
        <v>15</v>
      </c>
      <c r="H94" s="56" t="n">
        <f aca="false">'Individ reitings Silver'!G11</f>
        <v>2721</v>
      </c>
      <c r="I94" s="57" t="n">
        <f aca="false">'Individ reitings Silver'!H11</f>
        <v>181.4</v>
      </c>
      <c r="J94" s="348" t="n">
        <f aca="false">'Individ reitings Silver'!I11</f>
        <v>11</v>
      </c>
      <c r="K94" s="59" t="n">
        <f aca="false">'Individ reitings Silver'!J11</f>
        <v>4</v>
      </c>
      <c r="L94" s="59" t="n">
        <f aca="false">'Individ reitings Silver'!K11</f>
        <v>0</v>
      </c>
    </row>
    <row r="95" customFormat="false" ht="19.35" hidden="false" customHeight="true" outlineLevel="0" collapsed="false">
      <c r="B95" s="54" t="n">
        <v>89</v>
      </c>
      <c r="C95" s="54" t="s">
        <v>233</v>
      </c>
      <c r="D95" s="55" t="str">
        <f aca="false">'Individ reitings Silver'!C12</f>
        <v>Pandora</v>
      </c>
      <c r="E95" s="55" t="str">
        <f aca="false">'Individ reitings Silver'!D12</f>
        <v>Vladimirs Nahodkins</v>
      </c>
      <c r="F95" s="56" t="str">
        <f aca="false">'Individ reitings Silver'!E12</f>
        <v>m</v>
      </c>
      <c r="G95" s="56" t="n">
        <f aca="false">'Individ reitings Silver'!F12</f>
        <v>18</v>
      </c>
      <c r="H95" s="56" t="n">
        <f aca="false">'Individ reitings Silver'!G12</f>
        <v>3061</v>
      </c>
      <c r="I95" s="57" t="n">
        <f aca="false">'Individ reitings Silver'!H12</f>
        <v>170.055555555556</v>
      </c>
      <c r="J95" s="348" t="n">
        <f aca="false">'Individ reitings Silver'!I12</f>
        <v>11</v>
      </c>
      <c r="K95" s="59" t="n">
        <f aca="false">'Individ reitings Silver'!J12</f>
        <v>7</v>
      </c>
      <c r="L95" s="59" t="n">
        <f aca="false">'Individ reitings Silver'!K12</f>
        <v>0</v>
      </c>
    </row>
    <row r="96" customFormat="false" ht="19.35" hidden="false" customHeight="true" outlineLevel="0" collapsed="false">
      <c r="B96" s="54" t="n">
        <v>90</v>
      </c>
      <c r="C96" s="54" t="s">
        <v>233</v>
      </c>
      <c r="D96" s="55" t="str">
        <f aca="false">'Individ reitings Silver'!C13</f>
        <v>X X X</v>
      </c>
      <c r="E96" s="55" t="str">
        <f aca="false">'Individ reitings Silver'!D13</f>
        <v>Jānis Raņķis</v>
      </c>
      <c r="F96" s="56" t="str">
        <f aca="false">'Individ reitings Silver'!E13</f>
        <v>m</v>
      </c>
      <c r="G96" s="56" t="n">
        <f aca="false">'Individ reitings Silver'!F13</f>
        <v>21</v>
      </c>
      <c r="H96" s="56" t="n">
        <f aca="false">'Individ reitings Silver'!G13</f>
        <v>3459</v>
      </c>
      <c r="I96" s="57" t="n">
        <f aca="false">'Individ reitings Silver'!H13</f>
        <v>164.714285714286</v>
      </c>
      <c r="J96" s="348" t="n">
        <f aca="false">'Individ reitings Silver'!I13</f>
        <v>11</v>
      </c>
      <c r="K96" s="59" t="n">
        <f aca="false">'Individ reitings Silver'!J13</f>
        <v>10</v>
      </c>
      <c r="L96" s="59" t="n">
        <f aca="false">'Individ reitings Silver'!K13</f>
        <v>0</v>
      </c>
    </row>
    <row r="97" customFormat="false" ht="19.35" hidden="false" customHeight="true" outlineLevel="0" collapsed="false">
      <c r="B97" s="54" t="n">
        <v>91</v>
      </c>
      <c r="C97" s="54" t="s">
        <v>233</v>
      </c>
      <c r="D97" s="55" t="str">
        <f aca="false">'Individ reitings Silver'!C14</f>
        <v>Korness</v>
      </c>
      <c r="E97" s="55" t="str">
        <f aca="false">'Individ reitings Silver'!D14</f>
        <v>Jānis Adakovskis</v>
      </c>
      <c r="F97" s="56" t="str">
        <f aca="false">'Individ reitings Silver'!E14</f>
        <v>m</v>
      </c>
      <c r="G97" s="56" t="n">
        <f aca="false">'Individ reitings Silver'!F14</f>
        <v>15</v>
      </c>
      <c r="H97" s="56" t="n">
        <f aca="false">'Individ reitings Silver'!G14</f>
        <v>2788</v>
      </c>
      <c r="I97" s="57" t="n">
        <f aca="false">'Individ reitings Silver'!H14</f>
        <v>185.866666666667</v>
      </c>
      <c r="J97" s="348" t="n">
        <f aca="false">'Individ reitings Silver'!I14</f>
        <v>10</v>
      </c>
      <c r="K97" s="59" t="n">
        <f aca="false">'Individ reitings Silver'!J14</f>
        <v>5</v>
      </c>
      <c r="L97" s="59" t="n">
        <f aca="false">'Individ reitings Silver'!K14</f>
        <v>0</v>
      </c>
    </row>
    <row r="98" customFormat="false" ht="19.35" hidden="false" customHeight="true" outlineLevel="0" collapsed="false">
      <c r="B98" s="54" t="n">
        <v>92</v>
      </c>
      <c r="C98" s="54" t="s">
        <v>233</v>
      </c>
      <c r="D98" s="55" t="str">
        <f aca="false">'Individ reitings Silver'!C15</f>
        <v>NB Lēdijas</v>
      </c>
      <c r="E98" s="55" t="str">
        <f aca="false">'Individ reitings Silver'!D15</f>
        <v>Ilona Ozola</v>
      </c>
      <c r="F98" s="56" t="str">
        <f aca="false">'Individ reitings Silver'!E15</f>
        <v>f</v>
      </c>
      <c r="G98" s="56" t="n">
        <f aca="false">'Individ reitings Silver'!F15</f>
        <v>21</v>
      </c>
      <c r="H98" s="56" t="n">
        <f aca="false">'Individ reitings Silver'!G15</f>
        <v>3525</v>
      </c>
      <c r="I98" s="57" t="n">
        <f aca="false">'Individ reitings Silver'!H15</f>
        <v>167.857142857143</v>
      </c>
      <c r="J98" s="348" t="n">
        <f aca="false">'Individ reitings Silver'!I15</f>
        <v>10</v>
      </c>
      <c r="K98" s="59" t="n">
        <f aca="false">'Individ reitings Silver'!J15</f>
        <v>10</v>
      </c>
      <c r="L98" s="59" t="n">
        <f aca="false">'Individ reitings Silver'!K15</f>
        <v>1</v>
      </c>
    </row>
    <row r="99" customFormat="false" ht="19.35" hidden="false" customHeight="true" outlineLevel="0" collapsed="false">
      <c r="B99" s="54" t="n">
        <v>93</v>
      </c>
      <c r="C99" s="54" t="s">
        <v>233</v>
      </c>
      <c r="D99" s="55" t="str">
        <f aca="false">'Individ reitings Silver'!C16</f>
        <v>X X X</v>
      </c>
      <c r="E99" s="55" t="str">
        <f aca="false">'Individ reitings Silver'!D16</f>
        <v>Kaspars Semjonovs</v>
      </c>
      <c r="F99" s="56" t="str">
        <f aca="false">'Individ reitings Silver'!E16</f>
        <v>m</v>
      </c>
      <c r="G99" s="56" t="n">
        <f aca="false">'Individ reitings Silver'!F16</f>
        <v>21</v>
      </c>
      <c r="H99" s="56" t="n">
        <f aca="false">'Individ reitings Silver'!G16</f>
        <v>3404</v>
      </c>
      <c r="I99" s="57" t="n">
        <f aca="false">'Individ reitings Silver'!H16</f>
        <v>162.095238095238</v>
      </c>
      <c r="J99" s="348" t="n">
        <f aca="false">'Individ reitings Silver'!I16</f>
        <v>9</v>
      </c>
      <c r="K99" s="59" t="n">
        <f aca="false">'Individ reitings Silver'!J16</f>
        <v>12</v>
      </c>
      <c r="L99" s="59" t="n">
        <f aca="false">'Individ reitings Silver'!K16</f>
        <v>0</v>
      </c>
    </row>
    <row r="100" customFormat="false" ht="19.35" hidden="false" customHeight="true" outlineLevel="0" collapsed="false">
      <c r="B100" s="54" t="n">
        <v>94</v>
      </c>
      <c r="C100" s="54" t="s">
        <v>233</v>
      </c>
      <c r="D100" s="55" t="str">
        <f aca="false">'Individ reitings Silver'!C17</f>
        <v>JBP</v>
      </c>
      <c r="E100" s="55" t="str">
        <f aca="false">'Individ reitings Silver'!D17</f>
        <v>Irina Bokuma</v>
      </c>
      <c r="F100" s="56" t="str">
        <f aca="false">'Individ reitings Silver'!E17</f>
        <v>f</v>
      </c>
      <c r="G100" s="56" t="n">
        <f aca="false">'Individ reitings Silver'!F17</f>
        <v>18</v>
      </c>
      <c r="H100" s="56" t="n">
        <f aca="false">'Individ reitings Silver'!G17</f>
        <v>2820</v>
      </c>
      <c r="I100" s="57" t="n">
        <f aca="false">'Individ reitings Silver'!H17</f>
        <v>156.666666666667</v>
      </c>
      <c r="J100" s="348" t="n">
        <f aca="false">'Individ reitings Silver'!I17</f>
        <v>9</v>
      </c>
      <c r="K100" s="59" t="n">
        <f aca="false">'Individ reitings Silver'!J17</f>
        <v>9</v>
      </c>
      <c r="L100" s="59" t="n">
        <f aca="false">'Individ reitings Silver'!K17</f>
        <v>0</v>
      </c>
    </row>
    <row r="101" customFormat="false" ht="19.35" hidden="false" customHeight="true" outlineLevel="0" collapsed="false">
      <c r="B101" s="54" t="n">
        <v>95</v>
      </c>
      <c r="C101" s="54" t="s">
        <v>233</v>
      </c>
      <c r="D101" s="55" t="str">
        <f aca="false">'Individ reitings Silver'!C18</f>
        <v>Korness</v>
      </c>
      <c r="E101" s="55" t="str">
        <f aca="false">'Individ reitings Silver'!D18</f>
        <v>Sigutis Briedis</v>
      </c>
      <c r="F101" s="56" t="str">
        <f aca="false">'Individ reitings Silver'!E18</f>
        <v>m</v>
      </c>
      <c r="G101" s="56" t="n">
        <f aca="false">'Individ reitings Silver'!F18</f>
        <v>15</v>
      </c>
      <c r="H101" s="56" t="n">
        <f aca="false">'Individ reitings Silver'!G18</f>
        <v>2691</v>
      </c>
      <c r="I101" s="57" t="n">
        <f aca="false">'Individ reitings Silver'!H18</f>
        <v>179.4</v>
      </c>
      <c r="J101" s="348" t="n">
        <f aca="false">'Individ reitings Silver'!I18</f>
        <v>8</v>
      </c>
      <c r="K101" s="59" t="n">
        <f aca="false">'Individ reitings Silver'!J18</f>
        <v>7</v>
      </c>
      <c r="L101" s="59" t="n">
        <f aca="false">'Individ reitings Silver'!K18</f>
        <v>0</v>
      </c>
    </row>
    <row r="102" customFormat="false" ht="19.35" hidden="false" customHeight="true" outlineLevel="0" collapsed="false">
      <c r="B102" s="54" t="n">
        <v>96</v>
      </c>
      <c r="C102" s="54" t="s">
        <v>233</v>
      </c>
      <c r="D102" s="55" t="str">
        <f aca="false">'Individ reitings Silver'!C19</f>
        <v>NB Lēdijas</v>
      </c>
      <c r="E102" s="55" t="str">
        <f aca="false">'Individ reitings Silver'!D19</f>
        <v>Natālija Rizņika</v>
      </c>
      <c r="F102" s="56" t="str">
        <f aca="false">'Individ reitings Silver'!E19</f>
        <v>f</v>
      </c>
      <c r="G102" s="56" t="n">
        <f aca="false">'Individ reitings Silver'!F19</f>
        <v>15</v>
      </c>
      <c r="H102" s="56" t="n">
        <f aca="false">'Individ reitings Silver'!G19</f>
        <v>2714</v>
      </c>
      <c r="I102" s="57" t="n">
        <f aca="false">'Individ reitings Silver'!H19</f>
        <v>180.933333333333</v>
      </c>
      <c r="J102" s="348" t="n">
        <f aca="false">'Individ reitings Silver'!I19</f>
        <v>7</v>
      </c>
      <c r="K102" s="59" t="n">
        <f aca="false">'Individ reitings Silver'!J19</f>
        <v>8</v>
      </c>
      <c r="L102" s="59" t="n">
        <f aca="false">'Individ reitings Silver'!K19</f>
        <v>0</v>
      </c>
    </row>
    <row r="103" customFormat="false" ht="19.35" hidden="false" customHeight="true" outlineLevel="0" collapsed="false">
      <c r="B103" s="54" t="n">
        <v>97</v>
      </c>
      <c r="C103" s="54" t="s">
        <v>233</v>
      </c>
      <c r="D103" s="55" t="str">
        <f aca="false">'Individ reitings Silver'!C20</f>
        <v>Bowling Sharks</v>
      </c>
      <c r="E103" s="55" t="str">
        <f aca="false">'Individ reitings Silver'!D20</f>
        <v>Svetlana Jemeļjanova</v>
      </c>
      <c r="F103" s="56" t="str">
        <f aca="false">'Individ reitings Silver'!E20</f>
        <v>f</v>
      </c>
      <c r="G103" s="56" t="n">
        <f aca="false">'Individ reitings Silver'!F20</f>
        <v>9</v>
      </c>
      <c r="H103" s="56" t="n">
        <f aca="false">'Individ reitings Silver'!G20</f>
        <v>1586</v>
      </c>
      <c r="I103" s="57" t="n">
        <f aca="false">'Individ reitings Silver'!H20</f>
        <v>176.222222222222</v>
      </c>
      <c r="J103" s="348" t="n">
        <f aca="false">'Individ reitings Silver'!I20</f>
        <v>7</v>
      </c>
      <c r="K103" s="59" t="n">
        <f aca="false">'Individ reitings Silver'!J20</f>
        <v>2</v>
      </c>
      <c r="L103" s="59" t="n">
        <f aca="false">'Individ reitings Silver'!K20</f>
        <v>0</v>
      </c>
    </row>
    <row r="104" customFormat="false" ht="19.35" hidden="false" customHeight="true" outlineLevel="0" collapsed="false">
      <c r="B104" s="54" t="n">
        <v>98</v>
      </c>
      <c r="C104" s="54" t="s">
        <v>233</v>
      </c>
      <c r="D104" s="55" t="str">
        <f aca="false">'Individ reitings Silver'!C21</f>
        <v>JBP</v>
      </c>
      <c r="E104" s="55" t="str">
        <f aca="false">'Individ reitings Silver'!D21</f>
        <v>Jurijs Bokums sen</v>
      </c>
      <c r="F104" s="56" t="str">
        <f aca="false">'Individ reitings Silver'!E21</f>
        <v>m</v>
      </c>
      <c r="G104" s="56" t="n">
        <f aca="false">'Individ reitings Silver'!F21</f>
        <v>21</v>
      </c>
      <c r="H104" s="56" t="n">
        <f aca="false">'Individ reitings Silver'!G21</f>
        <v>3288</v>
      </c>
      <c r="I104" s="57" t="n">
        <f aca="false">'Individ reitings Silver'!H21</f>
        <v>156.571428571429</v>
      </c>
      <c r="J104" s="348" t="n">
        <f aca="false">'Individ reitings Silver'!I21</f>
        <v>7</v>
      </c>
      <c r="K104" s="59" t="n">
        <f aca="false">'Individ reitings Silver'!J21</f>
        <v>11</v>
      </c>
      <c r="L104" s="59" t="n">
        <f aca="false">'Individ reitings Silver'!K21</f>
        <v>1</v>
      </c>
    </row>
    <row r="105" customFormat="false" ht="19.35" hidden="false" customHeight="true" outlineLevel="0" collapsed="false">
      <c r="B105" s="54" t="n">
        <v>99</v>
      </c>
      <c r="C105" s="54" t="s">
        <v>233</v>
      </c>
      <c r="D105" s="55" t="str">
        <f aca="false">'Individ reitings Silver'!C22</f>
        <v>Bowling Sharks</v>
      </c>
      <c r="E105" s="55" t="str">
        <f aca="false">'Individ reitings Silver'!D22</f>
        <v>Mihails Judins</v>
      </c>
      <c r="F105" s="56" t="str">
        <f aca="false">'Individ reitings Silver'!E22</f>
        <v>m</v>
      </c>
      <c r="G105" s="56" t="n">
        <f aca="false">'Individ reitings Silver'!F22</f>
        <v>18</v>
      </c>
      <c r="H105" s="56" t="n">
        <f aca="false">'Individ reitings Silver'!G22</f>
        <v>2720</v>
      </c>
      <c r="I105" s="57" t="n">
        <f aca="false">'Individ reitings Silver'!H22</f>
        <v>151.111111111111</v>
      </c>
      <c r="J105" s="348" t="n">
        <f aca="false">'Individ reitings Silver'!I22</f>
        <v>7</v>
      </c>
      <c r="K105" s="59" t="n">
        <f aca="false">'Individ reitings Silver'!J22</f>
        <v>11</v>
      </c>
      <c r="L105" s="59" t="n">
        <f aca="false">'Individ reitings Silver'!K22</f>
        <v>0</v>
      </c>
    </row>
    <row r="106" customFormat="false" ht="19.35" hidden="false" customHeight="true" outlineLevel="0" collapsed="false">
      <c r="B106" s="54" t="n">
        <v>100</v>
      </c>
      <c r="C106" s="54" t="s">
        <v>233</v>
      </c>
      <c r="D106" s="55" t="str">
        <f aca="false">'Individ reitings Silver'!C23</f>
        <v>X X X</v>
      </c>
      <c r="E106" s="55" t="str">
        <f aca="false">'Individ reitings Silver'!D23</f>
        <v>Rihards Meijers</v>
      </c>
      <c r="F106" s="56" t="str">
        <f aca="false">'Individ reitings Silver'!E23</f>
        <v>m</v>
      </c>
      <c r="G106" s="56" t="n">
        <f aca="false">'Individ reitings Silver'!F23</f>
        <v>6</v>
      </c>
      <c r="H106" s="56" t="n">
        <f aca="false">'Individ reitings Silver'!G23</f>
        <v>1284</v>
      </c>
      <c r="I106" s="57" t="n">
        <f aca="false">'Individ reitings Silver'!H23</f>
        <v>214</v>
      </c>
      <c r="J106" s="348" t="n">
        <f aca="false">'Individ reitings Silver'!I23</f>
        <v>6</v>
      </c>
      <c r="K106" s="59" t="n">
        <f aca="false">'Individ reitings Silver'!J23</f>
        <v>0</v>
      </c>
      <c r="L106" s="59" t="n">
        <f aca="false">'Individ reitings Silver'!K23</f>
        <v>0</v>
      </c>
    </row>
    <row r="107" customFormat="false" ht="19.35" hidden="false" customHeight="true" outlineLevel="0" collapsed="false">
      <c r="B107" s="54" t="n">
        <v>101</v>
      </c>
      <c r="C107" s="54" t="s">
        <v>233</v>
      </c>
      <c r="D107" s="55" t="str">
        <f aca="false">'Individ reitings Silver'!C24</f>
        <v>X X X</v>
      </c>
      <c r="E107" s="55" t="str">
        <f aca="false">'Individ reitings Silver'!D24</f>
        <v>Māris Briedis</v>
      </c>
      <c r="F107" s="56" t="str">
        <f aca="false">'Individ reitings Silver'!E24</f>
        <v>m</v>
      </c>
      <c r="G107" s="56" t="n">
        <f aca="false">'Individ reitings Silver'!F24</f>
        <v>15</v>
      </c>
      <c r="H107" s="56" t="n">
        <f aca="false">'Individ reitings Silver'!G24</f>
        <v>2426</v>
      </c>
      <c r="I107" s="57" t="n">
        <f aca="false">'Individ reitings Silver'!H24</f>
        <v>161.733333333333</v>
      </c>
      <c r="J107" s="348" t="n">
        <f aca="false">'Individ reitings Silver'!I24</f>
        <v>6</v>
      </c>
      <c r="K107" s="59" t="n">
        <f aca="false">'Individ reitings Silver'!J24</f>
        <v>9</v>
      </c>
      <c r="L107" s="59" t="n">
        <f aca="false">'Individ reitings Silver'!K24</f>
        <v>0</v>
      </c>
    </row>
    <row r="108" customFormat="false" ht="19.35" hidden="false" customHeight="true" outlineLevel="0" collapsed="false">
      <c r="B108" s="54" t="n">
        <v>102</v>
      </c>
      <c r="C108" s="54" t="s">
        <v>233</v>
      </c>
      <c r="D108" s="55" t="str">
        <f aca="false">'Individ reitings Silver'!C25</f>
        <v>Korness</v>
      </c>
      <c r="E108" s="55" t="str">
        <f aca="false">'Individ reitings Silver'!D25</f>
        <v>Gints Adakovskis</v>
      </c>
      <c r="F108" s="56" t="str">
        <f aca="false">'Individ reitings Silver'!E25</f>
        <v>m</v>
      </c>
      <c r="G108" s="56" t="n">
        <f aca="false">'Individ reitings Silver'!F25</f>
        <v>15</v>
      </c>
      <c r="H108" s="56" t="n">
        <f aca="false">'Individ reitings Silver'!G25</f>
        <v>2408</v>
      </c>
      <c r="I108" s="57" t="n">
        <f aca="false">'Individ reitings Silver'!H25</f>
        <v>160.533333333333</v>
      </c>
      <c r="J108" s="348" t="n">
        <f aca="false">'Individ reitings Silver'!I25</f>
        <v>6</v>
      </c>
      <c r="K108" s="59" t="n">
        <f aca="false">'Individ reitings Silver'!J25</f>
        <v>9</v>
      </c>
      <c r="L108" s="59" t="n">
        <f aca="false">'Individ reitings Silver'!K25</f>
        <v>0</v>
      </c>
    </row>
    <row r="109" customFormat="false" ht="19.35" hidden="false" customHeight="true" outlineLevel="0" collapsed="false">
      <c r="B109" s="54" t="n">
        <v>103</v>
      </c>
      <c r="C109" s="54" t="s">
        <v>233</v>
      </c>
      <c r="D109" s="55" t="str">
        <f aca="false">'Individ reitings Silver'!C26</f>
        <v>Bowling Sharks</v>
      </c>
      <c r="E109" s="55" t="str">
        <f aca="false">'Individ reitings Silver'!D26</f>
        <v>Arkādijs Timčenko</v>
      </c>
      <c r="F109" s="56" t="str">
        <f aca="false">'Individ reitings Silver'!E26</f>
        <v>m</v>
      </c>
      <c r="G109" s="56" t="n">
        <f aca="false">'Individ reitings Silver'!F26</f>
        <v>15</v>
      </c>
      <c r="H109" s="56" t="n">
        <f aca="false">'Individ reitings Silver'!G26</f>
        <v>2224</v>
      </c>
      <c r="I109" s="57" t="n">
        <f aca="false">'Individ reitings Silver'!H26</f>
        <v>148.266666666667</v>
      </c>
      <c r="J109" s="348" t="n">
        <f aca="false">'Individ reitings Silver'!I26</f>
        <v>6</v>
      </c>
      <c r="K109" s="59" t="n">
        <f aca="false">'Individ reitings Silver'!J26</f>
        <v>9</v>
      </c>
      <c r="L109" s="59" t="n">
        <f aca="false">'Individ reitings Silver'!K26</f>
        <v>0</v>
      </c>
    </row>
    <row r="110" customFormat="false" ht="19.35" hidden="false" customHeight="true" outlineLevel="0" collapsed="false">
      <c r="B110" s="54" t="n">
        <v>104</v>
      </c>
      <c r="C110" s="54" t="s">
        <v>233</v>
      </c>
      <c r="D110" s="55" t="str">
        <f aca="false">'Individ reitings Silver'!C27</f>
        <v>Pandora</v>
      </c>
      <c r="E110" s="55" t="str">
        <f aca="false">'Individ reitings Silver'!D27</f>
        <v>Toms Burkovskis</v>
      </c>
      <c r="F110" s="56" t="str">
        <f aca="false">'Individ reitings Silver'!E27</f>
        <v>m</v>
      </c>
      <c r="G110" s="56" t="n">
        <f aca="false">'Individ reitings Silver'!F27</f>
        <v>6</v>
      </c>
      <c r="H110" s="56" t="n">
        <f aca="false">'Individ reitings Silver'!G27</f>
        <v>1120</v>
      </c>
      <c r="I110" s="57" t="n">
        <f aca="false">'Individ reitings Silver'!H27</f>
        <v>186.666666666667</v>
      </c>
      <c r="J110" s="348" t="n">
        <f aca="false">'Individ reitings Silver'!I27</f>
        <v>5</v>
      </c>
      <c r="K110" s="59" t="n">
        <f aca="false">'Individ reitings Silver'!J27</f>
        <v>1</v>
      </c>
      <c r="L110" s="59" t="n">
        <f aca="false">'Individ reitings Silver'!K27</f>
        <v>0</v>
      </c>
    </row>
    <row r="111" customFormat="false" ht="19.35" hidden="false" customHeight="true" outlineLevel="0" collapsed="false">
      <c r="B111" s="54" t="n">
        <v>105</v>
      </c>
      <c r="C111" s="54" t="s">
        <v>233</v>
      </c>
      <c r="D111" s="55" t="str">
        <f aca="false">'Individ reitings Silver'!C28</f>
        <v>Bowling Sharks</v>
      </c>
      <c r="E111" s="55" t="str">
        <f aca="false">'Individ reitings Silver'!D28</f>
        <v>Nikolajs Tkačenko</v>
      </c>
      <c r="F111" s="56" t="str">
        <f aca="false">'Individ reitings Silver'!E28</f>
        <v>m</v>
      </c>
      <c r="G111" s="56" t="n">
        <f aca="false">'Individ reitings Silver'!F28</f>
        <v>9</v>
      </c>
      <c r="H111" s="56" t="n">
        <f aca="false">'Individ reitings Silver'!G28</f>
        <v>1469</v>
      </c>
      <c r="I111" s="57" t="n">
        <f aca="false">'Individ reitings Silver'!H28</f>
        <v>163.222222222222</v>
      </c>
      <c r="J111" s="348" t="n">
        <f aca="false">'Individ reitings Silver'!I28</f>
        <v>5</v>
      </c>
      <c r="K111" s="59" t="n">
        <f aca="false">'Individ reitings Silver'!J28</f>
        <v>4</v>
      </c>
      <c r="L111" s="59" t="n">
        <f aca="false">'Individ reitings Silver'!K28</f>
        <v>0</v>
      </c>
    </row>
    <row r="112" customFormat="false" ht="19.35" hidden="false" customHeight="true" outlineLevel="0" collapsed="false">
      <c r="B112" s="54" t="n">
        <v>106</v>
      </c>
      <c r="C112" s="54" t="s">
        <v>233</v>
      </c>
      <c r="D112" s="55" t="str">
        <f aca="false">'Individ reitings Silver'!C29</f>
        <v>NB</v>
      </c>
      <c r="E112" s="55" t="str">
        <f aca="false">'Individ reitings Silver'!D29</f>
        <v>Pavels Isats</v>
      </c>
      <c r="F112" s="56" t="str">
        <f aca="false">'Individ reitings Silver'!E29</f>
        <v>m</v>
      </c>
      <c r="G112" s="56" t="n">
        <f aca="false">'Individ reitings Silver'!F29</f>
        <v>18</v>
      </c>
      <c r="H112" s="56" t="n">
        <f aca="false">'Individ reitings Silver'!G29</f>
        <v>2687</v>
      </c>
      <c r="I112" s="57" t="n">
        <f aca="false">'Individ reitings Silver'!H29</f>
        <v>149.277777777778</v>
      </c>
      <c r="J112" s="348" t="n">
        <f aca="false">'Individ reitings Silver'!I29</f>
        <v>5</v>
      </c>
      <c r="K112" s="59" t="n">
        <f aca="false">'Individ reitings Silver'!J29</f>
        <v>13</v>
      </c>
      <c r="L112" s="59" t="n">
        <f aca="false">'Individ reitings Silver'!K29</f>
        <v>0</v>
      </c>
    </row>
    <row r="113" customFormat="false" ht="19.35" hidden="false" customHeight="true" outlineLevel="0" collapsed="false">
      <c r="B113" s="54" t="n">
        <v>107</v>
      </c>
      <c r="C113" s="54" t="s">
        <v>233</v>
      </c>
      <c r="D113" s="55" t="str">
        <f aca="false">'Individ reitings Silver'!C30</f>
        <v>Level Up / Wii Fit Plus</v>
      </c>
      <c r="E113" s="55" t="str">
        <f aca="false">'Individ reitings Silver'!D30</f>
        <v>Rūdolfs Būmanis</v>
      </c>
      <c r="F113" s="56" t="str">
        <f aca="false">'Individ reitings Silver'!E30</f>
        <v>m</v>
      </c>
      <c r="G113" s="56" t="n">
        <f aca="false">'Individ reitings Silver'!F30</f>
        <v>20</v>
      </c>
      <c r="H113" s="56" t="n">
        <f aca="false">'Individ reitings Silver'!G30</f>
        <v>3015</v>
      </c>
      <c r="I113" s="57" t="n">
        <f aca="false">'Individ reitings Silver'!H30</f>
        <v>150.75</v>
      </c>
      <c r="J113" s="348" t="n">
        <f aca="false">'Individ reitings Silver'!I30</f>
        <v>4</v>
      </c>
      <c r="K113" s="59" t="n">
        <f aca="false">'Individ reitings Silver'!J30</f>
        <v>17</v>
      </c>
      <c r="L113" s="59" t="n">
        <f aca="false">'Individ reitings Silver'!K30</f>
        <v>0</v>
      </c>
    </row>
    <row r="114" customFormat="false" ht="19.35" hidden="false" customHeight="true" outlineLevel="0" collapsed="false">
      <c r="B114" s="54" t="n">
        <v>108</v>
      </c>
      <c r="C114" s="54" t="s">
        <v>233</v>
      </c>
      <c r="D114" s="55" t="str">
        <f aca="false">'Individ reitings Silver'!C31</f>
        <v>NB</v>
      </c>
      <c r="E114" s="55" t="str">
        <f aca="false">'Individ reitings Silver'!D31</f>
        <v>Jānis Naļivaiko</v>
      </c>
      <c r="F114" s="56" t="str">
        <f aca="false">'Individ reitings Silver'!E31</f>
        <v>m</v>
      </c>
      <c r="G114" s="56" t="n">
        <f aca="false">'Individ reitings Silver'!F31</f>
        <v>3</v>
      </c>
      <c r="H114" s="56" t="n">
        <f aca="false">'Individ reitings Silver'!G31</f>
        <v>604</v>
      </c>
      <c r="I114" s="57" t="n">
        <f aca="false">'Individ reitings Silver'!H31</f>
        <v>201.333333333333</v>
      </c>
      <c r="J114" s="348" t="n">
        <f aca="false">'Individ reitings Silver'!I31</f>
        <v>3</v>
      </c>
      <c r="K114" s="59" t="n">
        <f aca="false">'Individ reitings Silver'!J31</f>
        <v>0</v>
      </c>
      <c r="L114" s="59" t="n">
        <f aca="false">'Individ reitings Silver'!K31</f>
        <v>0</v>
      </c>
    </row>
    <row r="115" customFormat="false" ht="19.35" hidden="false" customHeight="true" outlineLevel="0" collapsed="false">
      <c r="B115" s="54" t="n">
        <v>109</v>
      </c>
      <c r="C115" s="54" t="s">
        <v>233</v>
      </c>
      <c r="D115" s="55" t="str">
        <f aca="false">'Individ reitings Silver'!C32</f>
        <v>Pandora</v>
      </c>
      <c r="E115" s="55" t="str">
        <f aca="false">'Individ reitings Silver'!D32</f>
        <v>Sergejs Ļeonovs</v>
      </c>
      <c r="F115" s="56" t="str">
        <f aca="false">'Individ reitings Silver'!E32</f>
        <v>m</v>
      </c>
      <c r="G115" s="56" t="n">
        <f aca="false">'Individ reitings Silver'!F32</f>
        <v>3</v>
      </c>
      <c r="H115" s="56" t="n">
        <f aca="false">'Individ reitings Silver'!G32</f>
        <v>487</v>
      </c>
      <c r="I115" s="57" t="n">
        <f aca="false">'Individ reitings Silver'!H32</f>
        <v>162.333333333333</v>
      </c>
      <c r="J115" s="348" t="n">
        <f aca="false">'Individ reitings Silver'!I32</f>
        <v>3</v>
      </c>
      <c r="K115" s="59" t="n">
        <f aca="false">'Individ reitings Silver'!J32</f>
        <v>0</v>
      </c>
      <c r="L115" s="59" t="n">
        <f aca="false">'Individ reitings Silver'!K32</f>
        <v>0</v>
      </c>
    </row>
    <row r="116" customFormat="false" ht="19.35" hidden="false" customHeight="true" outlineLevel="0" collapsed="false">
      <c r="B116" s="54" t="n">
        <v>110</v>
      </c>
      <c r="C116" s="54" t="s">
        <v>233</v>
      </c>
      <c r="D116" s="55" t="str">
        <f aca="false">'Individ reitings Silver'!C33</f>
        <v>Level Up / Wii Fit Plus</v>
      </c>
      <c r="E116" s="55" t="str">
        <f aca="false">'Individ reitings Silver'!D33</f>
        <v>Patriks Piternieks</v>
      </c>
      <c r="F116" s="56" t="str">
        <f aca="false">'Individ reitings Silver'!E33</f>
        <v>m</v>
      </c>
      <c r="G116" s="56" t="n">
        <f aca="false">'Individ reitings Silver'!F33</f>
        <v>12</v>
      </c>
      <c r="H116" s="56" t="n">
        <f aca="false">'Individ reitings Silver'!G33</f>
        <v>1925</v>
      </c>
      <c r="I116" s="57" t="n">
        <f aca="false">'Individ reitings Silver'!H33</f>
        <v>160.416666666667</v>
      </c>
      <c r="J116" s="348" t="n">
        <f aca="false">'Individ reitings Silver'!I33</f>
        <v>3</v>
      </c>
      <c r="K116" s="59" t="n">
        <f aca="false">'Individ reitings Silver'!J33</f>
        <v>9</v>
      </c>
      <c r="L116" s="59" t="n">
        <f aca="false">'Individ reitings Silver'!K33</f>
        <v>0</v>
      </c>
    </row>
    <row r="117" customFormat="false" ht="19.35" hidden="false" customHeight="true" outlineLevel="0" collapsed="false">
      <c r="B117" s="54" t="n">
        <v>111</v>
      </c>
      <c r="C117" s="54" t="s">
        <v>233</v>
      </c>
      <c r="D117" s="55" t="str">
        <f aca="false">'Individ reitings Silver'!C34</f>
        <v>Level Up / Wii Fit Plus</v>
      </c>
      <c r="E117" s="55" t="str">
        <f aca="false">'Individ reitings Silver'!D34</f>
        <v>Tomass Piternieks</v>
      </c>
      <c r="F117" s="56" t="str">
        <f aca="false">'Individ reitings Silver'!E34</f>
        <v>m</v>
      </c>
      <c r="G117" s="56" t="n">
        <f aca="false">'Individ reitings Silver'!F34</f>
        <v>18</v>
      </c>
      <c r="H117" s="56" t="n">
        <f aca="false">'Individ reitings Silver'!G34</f>
        <v>2681</v>
      </c>
      <c r="I117" s="57" t="n">
        <f aca="false">'Individ reitings Silver'!H34</f>
        <v>148.944444444444</v>
      </c>
      <c r="J117" s="348" t="n">
        <f aca="false">'Individ reitings Silver'!I34</f>
        <v>3</v>
      </c>
      <c r="K117" s="59" t="n">
        <f aca="false">'Individ reitings Silver'!J34</f>
        <v>15</v>
      </c>
      <c r="L117" s="59" t="n">
        <f aca="false">'Individ reitings Silver'!K34</f>
        <v>0</v>
      </c>
    </row>
    <row r="118" customFormat="false" ht="19.35" hidden="false" customHeight="true" outlineLevel="0" collapsed="false">
      <c r="B118" s="54" t="n">
        <v>112</v>
      </c>
      <c r="C118" s="54" t="s">
        <v>233</v>
      </c>
      <c r="D118" s="55" t="str">
        <f aca="false">'Individ reitings Silver'!C35</f>
        <v>NB Lēdijas</v>
      </c>
      <c r="E118" s="55" t="str">
        <f aca="false">'Individ reitings Silver'!D35</f>
        <v>Ilona Liņina</v>
      </c>
      <c r="F118" s="56" t="str">
        <f aca="false">'Individ reitings Silver'!E35</f>
        <v>f</v>
      </c>
      <c r="G118" s="56" t="n">
        <f aca="false">'Individ reitings Silver'!F35</f>
        <v>9</v>
      </c>
      <c r="H118" s="56" t="n">
        <f aca="false">'Individ reitings Silver'!G35</f>
        <v>1304</v>
      </c>
      <c r="I118" s="57" t="n">
        <f aca="false">'Individ reitings Silver'!H35</f>
        <v>144.888888888889</v>
      </c>
      <c r="J118" s="348" t="n">
        <f aca="false">'Individ reitings Silver'!I35</f>
        <v>2</v>
      </c>
      <c r="K118" s="59" t="n">
        <f aca="false">'Individ reitings Silver'!J35</f>
        <v>7</v>
      </c>
      <c r="L118" s="59" t="n">
        <f aca="false">'Individ reitings Silver'!K35</f>
        <v>0</v>
      </c>
    </row>
    <row r="119" customFormat="false" ht="19.35" hidden="false" customHeight="true" outlineLevel="0" collapsed="false">
      <c r="B119" s="54" t="n">
        <v>113</v>
      </c>
      <c r="C119" s="54" t="s">
        <v>233</v>
      </c>
      <c r="D119" s="55" t="str">
        <f aca="false">'Individ reitings Silver'!C36</f>
        <v>Bowling Sharks</v>
      </c>
      <c r="E119" s="55" t="str">
        <f aca="false">'Individ reitings Silver'!D36</f>
        <v>Jurijs Nahodkins</v>
      </c>
      <c r="F119" s="56" t="str">
        <f aca="false">'Individ reitings Silver'!E36</f>
        <v>m</v>
      </c>
      <c r="G119" s="56" t="n">
        <f aca="false">'Individ reitings Silver'!F36</f>
        <v>12</v>
      </c>
      <c r="H119" s="56" t="n">
        <f aca="false">'Individ reitings Silver'!G36</f>
        <v>1687</v>
      </c>
      <c r="I119" s="57" t="n">
        <f aca="false">'Individ reitings Silver'!H36</f>
        <v>140.583333333333</v>
      </c>
      <c r="J119" s="348" t="n">
        <f aca="false">'Individ reitings Silver'!I36</f>
        <v>2</v>
      </c>
      <c r="K119" s="59" t="n">
        <f aca="false">'Individ reitings Silver'!J36</f>
        <v>10</v>
      </c>
      <c r="L119" s="59" t="n">
        <f aca="false">'Individ reitings Silver'!K36</f>
        <v>0</v>
      </c>
    </row>
    <row r="120" customFormat="false" ht="19.35" hidden="false" customHeight="true" outlineLevel="0" collapsed="false">
      <c r="B120" s="54" t="n">
        <v>114</v>
      </c>
      <c r="C120" s="54" t="s">
        <v>233</v>
      </c>
      <c r="D120" s="55" t="str">
        <f aca="false">'Individ reitings Silver'!C37</f>
        <v>Level Up / Wii Fit Plus</v>
      </c>
      <c r="E120" s="55" t="str">
        <f aca="false">'Individ reitings Silver'!D37</f>
        <v>Gustavs Treimanis</v>
      </c>
      <c r="F120" s="56" t="str">
        <f aca="false">'Individ reitings Silver'!E37</f>
        <v>m</v>
      </c>
      <c r="G120" s="56" t="n">
        <f aca="false">'Individ reitings Silver'!F37</f>
        <v>3</v>
      </c>
      <c r="H120" s="56" t="n">
        <f aca="false">'Individ reitings Silver'!G37</f>
        <v>355</v>
      </c>
      <c r="I120" s="57" t="n">
        <f aca="false">'Individ reitings Silver'!H37</f>
        <v>118.333333333333</v>
      </c>
      <c r="J120" s="348" t="n">
        <f aca="false">'Individ reitings Silver'!I37</f>
        <v>0</v>
      </c>
      <c r="K120" s="59" t="n">
        <f aca="false">'Individ reitings Silver'!J37</f>
        <v>3</v>
      </c>
      <c r="L120" s="59" t="n">
        <f aca="false">'Individ reitings Silver'!K37</f>
        <v>0</v>
      </c>
    </row>
    <row r="121" customFormat="false" ht="19.35" hidden="false" customHeight="true" outlineLevel="0" collapsed="false">
      <c r="B121" s="54" t="n">
        <v>115</v>
      </c>
      <c r="C121" s="54" t="s">
        <v>233</v>
      </c>
      <c r="D121" s="55" t="str">
        <f aca="false">'Individ reitings Silver'!C38</f>
        <v>Level Up / Wii Fit Plus</v>
      </c>
      <c r="E121" s="55" t="str">
        <f aca="false">'Individ reitings Silver'!D38</f>
        <v>Bertrams Kalējs</v>
      </c>
      <c r="F121" s="56" t="str">
        <f aca="false">'Individ reitings Silver'!E38</f>
        <v>m</v>
      </c>
      <c r="G121" s="56" t="n">
        <f aca="false">'Individ reitings Silver'!F38</f>
        <v>3</v>
      </c>
      <c r="H121" s="56" t="n">
        <f aca="false">'Individ reitings Silver'!G38</f>
        <v>313</v>
      </c>
      <c r="I121" s="57" t="n">
        <f aca="false">'Individ reitings Silver'!H38</f>
        <v>104.333333333333</v>
      </c>
      <c r="J121" s="348" t="n">
        <f aca="false">'Individ reitings Silver'!I38</f>
        <v>0</v>
      </c>
      <c r="K121" s="59" t="n">
        <f aca="false">'Individ reitings Silver'!J38</f>
        <v>3</v>
      </c>
      <c r="L121" s="59" t="n">
        <f aca="false">'Individ reitings Silver'!K38</f>
        <v>0</v>
      </c>
    </row>
    <row r="122" customFormat="false" ht="19.35" hidden="false" customHeight="true" outlineLevel="0" collapsed="false">
      <c r="B122" s="54" t="n">
        <v>116</v>
      </c>
      <c r="C122" s="54" t="s">
        <v>233</v>
      </c>
      <c r="D122" s="55" t="str">
        <f aca="false">'Individ reitings Silver'!C39</f>
        <v>Level Up / Wii Fit Plus</v>
      </c>
      <c r="E122" s="55" t="str">
        <f aca="false">'Individ reitings Silver'!D39</f>
        <v>Raivis Tilga</v>
      </c>
      <c r="F122" s="56" t="str">
        <f aca="false">'Individ reitings Silver'!E39</f>
        <v>m</v>
      </c>
      <c r="G122" s="56" t="n">
        <f aca="false">'Individ reitings Silver'!F39</f>
        <v>3</v>
      </c>
      <c r="H122" s="56" t="n">
        <f aca="false">'Individ reitings Silver'!G39</f>
        <v>294</v>
      </c>
      <c r="I122" s="57" t="n">
        <f aca="false">'Individ reitings Silver'!H39</f>
        <v>98</v>
      </c>
      <c r="J122" s="348" t="n">
        <f aca="false">'Individ reitings Silver'!I39</f>
        <v>0</v>
      </c>
      <c r="K122" s="59" t="n">
        <f aca="false">'Individ reitings Silver'!J39</f>
        <v>3</v>
      </c>
      <c r="L122" s="59" t="n">
        <f aca="false">'Individ reitings Silver'!K39</f>
        <v>0</v>
      </c>
    </row>
    <row r="123" customFormat="false" ht="19.35" hidden="false" customHeight="true" outlineLevel="0" collapsed="false">
      <c r="B123" s="54" t="n">
        <v>117</v>
      </c>
      <c r="C123" s="54" t="s">
        <v>234</v>
      </c>
      <c r="D123" s="55"/>
      <c r="E123" s="55"/>
      <c r="F123" s="55"/>
      <c r="G123" s="55"/>
      <c r="H123" s="55"/>
      <c r="I123" s="349"/>
      <c r="J123" s="350"/>
      <c r="K123" s="350"/>
      <c r="L123" s="350"/>
    </row>
    <row r="124" customFormat="false" ht="19.35" hidden="false" customHeight="true" outlineLevel="0" collapsed="false">
      <c r="B124" s="54" t="n">
        <v>118</v>
      </c>
      <c r="C124" s="54"/>
      <c r="D124" s="55"/>
      <c r="E124" s="55"/>
      <c r="F124" s="55"/>
      <c r="G124" s="55"/>
      <c r="H124" s="55"/>
      <c r="I124" s="349"/>
      <c r="J124" s="350"/>
      <c r="K124" s="350"/>
      <c r="L124" s="350"/>
    </row>
    <row r="125" customFormat="false" ht="19.35" hidden="false" customHeight="true" outlineLevel="0" collapsed="false">
      <c r="B125" s="54" t="n">
        <v>119</v>
      </c>
      <c r="C125" s="54"/>
      <c r="D125" s="55"/>
      <c r="E125" s="55"/>
      <c r="F125" s="55"/>
      <c r="G125" s="55"/>
      <c r="H125" s="55"/>
      <c r="I125" s="349"/>
      <c r="J125" s="350"/>
      <c r="K125" s="350"/>
      <c r="L125" s="350"/>
    </row>
    <row r="126" customFormat="false" ht="19.35" hidden="false" customHeight="true" outlineLevel="0" collapsed="false">
      <c r="B126" s="54" t="n">
        <v>120</v>
      </c>
      <c r="C126" s="54"/>
      <c r="D126" s="55"/>
      <c r="E126" s="55"/>
      <c r="F126" s="55"/>
      <c r="G126" s="55"/>
      <c r="H126" s="55"/>
      <c r="I126" s="349"/>
      <c r="J126" s="350"/>
      <c r="K126" s="350"/>
      <c r="L126" s="350"/>
    </row>
    <row r="127" customFormat="false" ht="19.35" hidden="false" customHeight="true" outlineLevel="0" collapsed="false">
      <c r="B127" s="54" t="n">
        <v>121</v>
      </c>
      <c r="C127" s="54"/>
      <c r="D127" s="55"/>
      <c r="E127" s="55"/>
      <c r="F127" s="55"/>
      <c r="G127" s="55"/>
      <c r="H127" s="55"/>
      <c r="I127" s="349"/>
      <c r="J127" s="350"/>
      <c r="K127" s="350"/>
      <c r="L127" s="350"/>
    </row>
    <row r="128" customFormat="false" ht="19.35" hidden="false" customHeight="true" outlineLevel="0" collapsed="false">
      <c r="B128" s="54"/>
      <c r="C128" s="54"/>
      <c r="D128" s="55"/>
      <c r="E128" s="55"/>
      <c r="F128" s="55"/>
      <c r="G128" s="55"/>
      <c r="H128" s="55"/>
      <c r="I128" s="349"/>
      <c r="J128" s="350"/>
      <c r="K128" s="350"/>
      <c r="L128" s="350"/>
    </row>
    <row r="129" customFormat="false" ht="19.35" hidden="false" customHeight="true" outlineLevel="0" collapsed="false">
      <c r="B129" s="54"/>
      <c r="C129" s="54"/>
      <c r="D129" s="55"/>
      <c r="E129" s="56"/>
      <c r="F129" s="56"/>
      <c r="G129" s="56"/>
      <c r="H129" s="56"/>
      <c r="I129" s="57"/>
      <c r="J129" s="348"/>
      <c r="K129" s="59"/>
      <c r="L129" s="59"/>
    </row>
    <row r="130" customFormat="false" ht="19.35" hidden="false" customHeight="true" outlineLevel="0" collapsed="false">
      <c r="B130" s="54"/>
      <c r="C130" s="54"/>
      <c r="D130" s="55"/>
      <c r="E130" s="56"/>
      <c r="F130" s="56"/>
      <c r="G130" s="56"/>
      <c r="H130" s="56"/>
      <c r="I130" s="57"/>
      <c r="J130" s="348"/>
      <c r="K130" s="59"/>
      <c r="L130" s="59"/>
    </row>
    <row r="131" customFormat="false" ht="19.35" hidden="false" customHeight="true" outlineLevel="0" collapsed="false">
      <c r="B131" s="54"/>
      <c r="C131" s="54"/>
      <c r="D131" s="55"/>
      <c r="E131" s="56"/>
      <c r="F131" s="56"/>
      <c r="G131" s="56"/>
      <c r="H131" s="56"/>
      <c r="I131" s="57"/>
      <c r="J131" s="348"/>
      <c r="K131" s="59"/>
      <c r="L131" s="59"/>
    </row>
    <row r="132" customFormat="false" ht="19.35" hidden="false" customHeight="true" outlineLevel="0" collapsed="false">
      <c r="B132" s="54"/>
      <c r="C132" s="54"/>
      <c r="D132" s="55"/>
      <c r="E132" s="56"/>
      <c r="F132" s="56"/>
      <c r="G132" s="56"/>
      <c r="H132" s="56"/>
      <c r="I132" s="57"/>
      <c r="J132" s="348"/>
      <c r="K132" s="59"/>
      <c r="L132" s="59"/>
    </row>
    <row r="133" customFormat="false" ht="19.35" hidden="false" customHeight="true" outlineLevel="0" collapsed="false">
      <c r="B133" s="54"/>
      <c r="C133" s="54"/>
      <c r="D133" s="55"/>
      <c r="E133" s="56"/>
      <c r="F133" s="56"/>
      <c r="G133" s="56"/>
      <c r="H133" s="56"/>
      <c r="I133" s="57"/>
      <c r="J133" s="348"/>
      <c r="K133" s="59"/>
      <c r="L133" s="59"/>
    </row>
    <row r="134" customFormat="false" ht="19.35" hidden="false" customHeight="true" outlineLevel="0" collapsed="false">
      <c r="B134" s="54"/>
      <c r="C134" s="54"/>
      <c r="D134" s="55"/>
      <c r="E134" s="56"/>
      <c r="F134" s="56"/>
      <c r="G134" s="56"/>
      <c r="H134" s="56"/>
      <c r="I134" s="57"/>
      <c r="J134" s="348"/>
      <c r="K134" s="59"/>
      <c r="L134" s="59"/>
    </row>
    <row r="135" customFormat="false" ht="19.35" hidden="false" customHeight="true" outlineLevel="0" collapsed="false">
      <c r="B135" s="54"/>
      <c r="C135" s="54"/>
      <c r="D135" s="55"/>
      <c r="E135" s="56"/>
      <c r="F135" s="56"/>
      <c r="G135" s="56"/>
      <c r="H135" s="56"/>
      <c r="I135" s="57"/>
      <c r="J135" s="348"/>
      <c r="K135" s="59"/>
      <c r="L135" s="59"/>
    </row>
    <row r="136" customFormat="false" ht="19.35" hidden="false" customHeight="true" outlineLevel="0" collapsed="false">
      <c r="B136" s="54"/>
      <c r="C136" s="54"/>
      <c r="D136" s="55"/>
      <c r="E136" s="56"/>
      <c r="F136" s="56"/>
      <c r="G136" s="56"/>
      <c r="H136" s="56"/>
      <c r="I136" s="57"/>
      <c r="J136" s="348"/>
      <c r="K136" s="59"/>
      <c r="L136" s="59"/>
    </row>
    <row r="137" customFormat="false" ht="19.35" hidden="false" customHeight="true" outlineLevel="0" collapsed="false">
      <c r="B137" s="54"/>
      <c r="C137" s="54"/>
      <c r="D137" s="55"/>
      <c r="E137" s="56"/>
      <c r="F137" s="56"/>
      <c r="G137" s="56"/>
      <c r="H137" s="56"/>
      <c r="I137" s="57"/>
      <c r="J137" s="348"/>
      <c r="K137" s="59"/>
      <c r="L137" s="59"/>
    </row>
    <row r="138" customFormat="false" ht="19.35" hidden="false" customHeight="true" outlineLevel="0" collapsed="false">
      <c r="B138" s="54"/>
      <c r="C138" s="54"/>
      <c r="D138" s="55"/>
      <c r="E138" s="56"/>
      <c r="F138" s="56"/>
      <c r="G138" s="56"/>
      <c r="H138" s="56"/>
      <c r="I138" s="57"/>
      <c r="J138" s="348"/>
      <c r="K138" s="59"/>
      <c r="L138" s="59"/>
    </row>
    <row r="139" customFormat="false" ht="19.35" hidden="false" customHeight="true" outlineLevel="0" collapsed="false">
      <c r="B139" s="54"/>
      <c r="C139" s="54"/>
      <c r="D139" s="55"/>
      <c r="E139" s="56"/>
      <c r="F139" s="56"/>
      <c r="G139" s="56"/>
      <c r="H139" s="56"/>
      <c r="I139" s="57"/>
      <c r="J139" s="348"/>
      <c r="K139" s="59"/>
      <c r="L139" s="59"/>
    </row>
    <row r="140" customFormat="false" ht="19.35" hidden="false" customHeight="true" outlineLevel="0" collapsed="false">
      <c r="B140" s="54"/>
      <c r="C140" s="54"/>
      <c r="D140" s="55"/>
      <c r="E140" s="56"/>
      <c r="F140" s="56"/>
      <c r="G140" s="56"/>
      <c r="H140" s="56"/>
      <c r="I140" s="57"/>
      <c r="J140" s="348"/>
      <c r="K140" s="59"/>
      <c r="L140" s="59"/>
    </row>
    <row r="141" customFormat="false" ht="19.35" hidden="false" customHeight="true" outlineLevel="0" collapsed="false">
      <c r="B141" s="54"/>
      <c r="C141" s="54"/>
      <c r="D141" s="55"/>
      <c r="E141" s="56"/>
      <c r="F141" s="56"/>
      <c r="G141" s="56"/>
      <c r="H141" s="56"/>
      <c r="I141" s="57"/>
      <c r="J141" s="348"/>
      <c r="K141" s="59"/>
      <c r="L141" s="59"/>
    </row>
    <row r="142" customFormat="false" ht="19.35" hidden="false" customHeight="true" outlineLevel="0" collapsed="false">
      <c r="B142" s="54"/>
      <c r="C142" s="54"/>
      <c r="D142" s="55"/>
      <c r="E142" s="56"/>
      <c r="F142" s="56"/>
      <c r="G142" s="56"/>
      <c r="H142" s="56"/>
      <c r="I142" s="57"/>
      <c r="J142" s="348"/>
      <c r="K142" s="59"/>
      <c r="L142" s="59"/>
    </row>
    <row r="143" customFormat="false" ht="19.35" hidden="false" customHeight="true" outlineLevel="0" collapsed="false">
      <c r="B143" s="54"/>
      <c r="C143" s="54"/>
      <c r="D143" s="55"/>
      <c r="E143" s="56"/>
      <c r="F143" s="56"/>
      <c r="G143" s="56"/>
      <c r="H143" s="56"/>
      <c r="I143" s="57"/>
      <c r="J143" s="348"/>
      <c r="K143" s="59"/>
      <c r="L143" s="59"/>
    </row>
    <row r="144" customFormat="false" ht="19.35" hidden="false" customHeight="true" outlineLevel="0" collapsed="false">
      <c r="B144" s="54"/>
      <c r="C144" s="54"/>
      <c r="D144" s="55"/>
      <c r="E144" s="56"/>
      <c r="F144" s="56"/>
      <c r="G144" s="56"/>
      <c r="H144" s="56"/>
      <c r="I144" s="57"/>
      <c r="J144" s="348"/>
      <c r="K144" s="59"/>
      <c r="L144" s="59"/>
    </row>
    <row r="145" customFormat="false" ht="19.35" hidden="false" customHeight="true" outlineLevel="0" collapsed="false">
      <c r="B145" s="54"/>
      <c r="C145" s="54"/>
      <c r="D145" s="55"/>
      <c r="E145" s="56"/>
      <c r="F145" s="56"/>
      <c r="G145" s="56"/>
      <c r="H145" s="56"/>
      <c r="I145" s="57"/>
      <c r="J145" s="348"/>
      <c r="K145" s="59"/>
      <c r="L145" s="59"/>
    </row>
    <row r="146" customFormat="false" ht="19.35" hidden="false" customHeight="true" outlineLevel="0" collapsed="false">
      <c r="B146" s="54"/>
      <c r="C146" s="54"/>
      <c r="D146" s="55"/>
      <c r="E146" s="56"/>
      <c r="F146" s="56"/>
      <c r="G146" s="56"/>
      <c r="H146" s="56"/>
      <c r="I146" s="57"/>
      <c r="J146" s="348"/>
      <c r="K146" s="59"/>
      <c r="L146" s="59"/>
    </row>
    <row r="147" customFormat="false" ht="19.35" hidden="false" customHeight="true" outlineLevel="0" collapsed="false">
      <c r="B147" s="54"/>
      <c r="C147" s="54"/>
      <c r="D147" s="55"/>
      <c r="E147" s="56"/>
      <c r="F147" s="56"/>
      <c r="G147" s="56"/>
      <c r="H147" s="56"/>
      <c r="I147" s="57"/>
      <c r="J147" s="348"/>
      <c r="K147" s="59"/>
      <c r="L147" s="59"/>
    </row>
    <row r="148" customFormat="false" ht="19.35" hidden="false" customHeight="true" outlineLevel="0" collapsed="false">
      <c r="B148" s="54"/>
      <c r="C148" s="54"/>
      <c r="D148" s="55"/>
      <c r="E148" s="56"/>
      <c r="F148" s="56"/>
      <c r="G148" s="56"/>
      <c r="H148" s="56"/>
      <c r="I148" s="57"/>
      <c r="J148" s="348"/>
      <c r="K148" s="59"/>
      <c r="L148" s="59"/>
    </row>
    <row r="149" customFormat="false" ht="19.35" hidden="false" customHeight="true" outlineLevel="0" collapsed="false">
      <c r="B149" s="54"/>
      <c r="C149" s="54"/>
      <c r="D149" s="55"/>
      <c r="E149" s="56"/>
      <c r="F149" s="56"/>
      <c r="G149" s="56"/>
      <c r="H149" s="56"/>
      <c r="I149" s="57"/>
      <c r="J149" s="348"/>
      <c r="K149" s="59"/>
      <c r="L149" s="59"/>
    </row>
    <row r="150" customFormat="false" ht="19.35" hidden="false" customHeight="true" outlineLevel="0" collapsed="false">
      <c r="B150" s="54"/>
      <c r="C150" s="54"/>
      <c r="D150" s="55"/>
      <c r="E150" s="56"/>
      <c r="F150" s="56"/>
      <c r="G150" s="56"/>
      <c r="H150" s="56"/>
      <c r="I150" s="57"/>
      <c r="J150" s="348"/>
      <c r="K150" s="59"/>
      <c r="L150" s="59"/>
    </row>
    <row r="151" customFormat="false" ht="19.35" hidden="false" customHeight="true" outlineLevel="0" collapsed="false">
      <c r="B151" s="54"/>
      <c r="C151" s="54"/>
      <c r="D151" s="55"/>
      <c r="E151" s="56"/>
      <c r="F151" s="56"/>
      <c r="G151" s="56"/>
      <c r="H151" s="56"/>
      <c r="I151" s="57"/>
      <c r="J151" s="348"/>
      <c r="K151" s="59"/>
      <c r="L151" s="59"/>
    </row>
    <row r="152" customFormat="false" ht="19.35" hidden="false" customHeight="true" outlineLevel="0" collapsed="false">
      <c r="B152" s="54"/>
      <c r="C152" s="54"/>
      <c r="D152" s="55"/>
      <c r="E152" s="56"/>
      <c r="F152" s="56"/>
      <c r="G152" s="56"/>
      <c r="H152" s="56"/>
      <c r="I152" s="57"/>
      <c r="J152" s="348"/>
      <c r="K152" s="59"/>
      <c r="L152" s="59"/>
    </row>
    <row r="153" customFormat="false" ht="19.35" hidden="false" customHeight="true" outlineLevel="0" collapsed="false">
      <c r="B153" s="54"/>
      <c r="C153" s="54"/>
      <c r="D153" s="55"/>
      <c r="E153" s="56"/>
      <c r="F153" s="56"/>
      <c r="G153" s="56"/>
      <c r="H153" s="56"/>
      <c r="I153" s="57"/>
      <c r="J153" s="348"/>
      <c r="K153" s="59"/>
      <c r="L153" s="59"/>
    </row>
    <row r="154" customFormat="false" ht="19.35" hidden="false" customHeight="true" outlineLevel="0" collapsed="false">
      <c r="B154" s="54"/>
      <c r="C154" s="54"/>
      <c r="D154" s="55"/>
      <c r="E154" s="56"/>
      <c r="F154" s="56"/>
      <c r="G154" s="56"/>
      <c r="H154" s="56"/>
      <c r="I154" s="57"/>
      <c r="J154" s="348"/>
      <c r="K154" s="59"/>
      <c r="L154" s="59"/>
    </row>
    <row r="155" customFormat="false" ht="19.35" hidden="false" customHeight="true" outlineLevel="0" collapsed="false">
      <c r="B155" s="54"/>
      <c r="C155" s="54"/>
      <c r="D155" s="55"/>
      <c r="E155" s="56"/>
      <c r="F155" s="56"/>
      <c r="G155" s="56"/>
      <c r="H155" s="56"/>
      <c r="I155" s="57"/>
      <c r="J155" s="348"/>
      <c r="K155" s="59"/>
      <c r="L155" s="59"/>
    </row>
    <row r="156" customFormat="false" ht="19.35" hidden="false" customHeight="true" outlineLevel="0" collapsed="false">
      <c r="B156" s="54"/>
      <c r="C156" s="54"/>
      <c r="D156" s="55"/>
      <c r="E156" s="56"/>
      <c r="F156" s="56"/>
      <c r="G156" s="56"/>
      <c r="H156" s="56"/>
      <c r="I156" s="57"/>
      <c r="J156" s="348"/>
      <c r="K156" s="59"/>
      <c r="L156" s="59"/>
    </row>
    <row r="157" customFormat="false" ht="19.35" hidden="false" customHeight="true" outlineLevel="0" collapsed="false">
      <c r="B157" s="54"/>
      <c r="C157" s="54"/>
      <c r="D157" s="55"/>
      <c r="E157" s="56"/>
      <c r="F157" s="56"/>
      <c r="G157" s="56"/>
      <c r="H157" s="56"/>
      <c r="I157" s="57"/>
      <c r="J157" s="348"/>
      <c r="K157" s="59"/>
      <c r="L157" s="59"/>
    </row>
    <row r="158" customFormat="false" ht="19.35" hidden="false" customHeight="true" outlineLevel="0" collapsed="false">
      <c r="B158" s="54"/>
      <c r="C158" s="54"/>
      <c r="D158" s="55"/>
      <c r="E158" s="56"/>
      <c r="F158" s="56"/>
      <c r="G158" s="56"/>
      <c r="H158" s="56"/>
      <c r="I158" s="57"/>
      <c r="J158" s="348"/>
      <c r="K158" s="59"/>
      <c r="L158" s="59"/>
    </row>
    <row r="159" customFormat="false" ht="19.35" hidden="false" customHeight="true" outlineLevel="0" collapsed="false">
      <c r="B159" s="54"/>
      <c r="C159" s="54"/>
      <c r="D159" s="55"/>
      <c r="E159" s="56"/>
      <c r="F159" s="56"/>
      <c r="G159" s="56"/>
      <c r="H159" s="56"/>
      <c r="I159" s="57"/>
      <c r="J159" s="348"/>
      <c r="K159" s="59"/>
      <c r="L159" s="59"/>
    </row>
    <row r="160" customFormat="false" ht="19.35" hidden="false" customHeight="true" outlineLevel="0" collapsed="false">
      <c r="B160" s="54"/>
      <c r="C160" s="54"/>
      <c r="D160" s="55"/>
      <c r="E160" s="56"/>
      <c r="F160" s="56"/>
      <c r="G160" s="56"/>
      <c r="H160" s="56"/>
      <c r="I160" s="57"/>
      <c r="J160" s="348"/>
      <c r="K160" s="59"/>
      <c r="L160" s="59"/>
    </row>
    <row r="161" customFormat="false" ht="19.35" hidden="false" customHeight="true" outlineLevel="0" collapsed="false">
      <c r="B161" s="54"/>
      <c r="C161" s="54"/>
      <c r="D161" s="55"/>
      <c r="E161" s="56"/>
      <c r="F161" s="56"/>
      <c r="G161" s="56"/>
      <c r="H161" s="56"/>
      <c r="I161" s="57"/>
      <c r="J161" s="348"/>
      <c r="K161" s="59"/>
      <c r="L161" s="59"/>
    </row>
    <row r="162" customFormat="false" ht="19.35" hidden="false" customHeight="true" outlineLevel="0" collapsed="false">
      <c r="B162" s="54"/>
      <c r="C162" s="54"/>
      <c r="D162" s="55"/>
      <c r="E162" s="56"/>
      <c r="F162" s="56"/>
      <c r="G162" s="56"/>
      <c r="H162" s="56"/>
      <c r="I162" s="57"/>
      <c r="J162" s="348"/>
      <c r="K162" s="59"/>
      <c r="L162" s="59"/>
    </row>
    <row r="163" customFormat="false" ht="19.35" hidden="false" customHeight="true" outlineLevel="0" collapsed="false">
      <c r="B163" s="54"/>
      <c r="C163" s="54"/>
      <c r="D163" s="55"/>
      <c r="E163" s="56"/>
      <c r="F163" s="56"/>
      <c r="G163" s="56"/>
      <c r="H163" s="56"/>
      <c r="I163" s="57"/>
      <c r="J163" s="348"/>
      <c r="K163" s="59"/>
      <c r="L163" s="59"/>
    </row>
    <row r="164" customFormat="false" ht="19.35" hidden="false" customHeight="true" outlineLevel="0" collapsed="false">
      <c r="B164" s="54"/>
      <c r="C164" s="54"/>
      <c r="D164" s="55"/>
      <c r="E164" s="56"/>
      <c r="F164" s="56"/>
      <c r="G164" s="56"/>
      <c r="H164" s="56"/>
      <c r="I164" s="57"/>
      <c r="J164" s="348"/>
      <c r="K164" s="59"/>
      <c r="L164" s="59"/>
    </row>
    <row r="165" customFormat="false" ht="19.35" hidden="false" customHeight="true" outlineLevel="0" collapsed="false">
      <c r="B165" s="54"/>
      <c r="C165" s="54"/>
      <c r="D165" s="55"/>
      <c r="E165" s="56"/>
      <c r="F165" s="56"/>
      <c r="G165" s="56"/>
      <c r="H165" s="56"/>
      <c r="I165" s="57"/>
      <c r="J165" s="348"/>
      <c r="K165" s="59"/>
      <c r="L165" s="59"/>
    </row>
    <row r="166" customFormat="false" ht="19.35" hidden="false" customHeight="true" outlineLevel="0" collapsed="false">
      <c r="B166" s="54"/>
      <c r="C166" s="54"/>
      <c r="D166" s="55"/>
      <c r="E166" s="56"/>
      <c r="F166" s="56"/>
      <c r="G166" s="56"/>
      <c r="H166" s="56"/>
      <c r="I166" s="57"/>
      <c r="J166" s="348"/>
      <c r="K166" s="59"/>
      <c r="L166" s="59"/>
    </row>
    <row r="167" customFormat="false" ht="19.35" hidden="false" customHeight="true" outlineLevel="0" collapsed="false">
      <c r="B167" s="54"/>
      <c r="C167" s="54"/>
      <c r="D167" s="55"/>
      <c r="E167" s="56"/>
      <c r="F167" s="56"/>
      <c r="G167" s="56"/>
      <c r="H167" s="56"/>
      <c r="I167" s="57"/>
      <c r="J167" s="348"/>
      <c r="K167" s="59"/>
      <c r="L167" s="59"/>
    </row>
    <row r="168" customFormat="false" ht="19.35" hidden="false" customHeight="true" outlineLevel="0" collapsed="false">
      <c r="B168" s="54"/>
      <c r="C168" s="54"/>
      <c r="D168" s="55"/>
      <c r="E168" s="56"/>
      <c r="F168" s="56"/>
      <c r="G168" s="56"/>
      <c r="H168" s="56"/>
      <c r="I168" s="57"/>
      <c r="J168" s="348"/>
      <c r="K168" s="59"/>
      <c r="L168" s="59"/>
    </row>
    <row r="169" customFormat="false" ht="19.35" hidden="false" customHeight="true" outlineLevel="0" collapsed="false">
      <c r="B169" s="54"/>
      <c r="C169" s="54"/>
      <c r="D169" s="55"/>
      <c r="E169" s="56"/>
      <c r="F169" s="56"/>
      <c r="G169" s="56"/>
      <c r="H169" s="56"/>
      <c r="I169" s="57"/>
      <c r="J169" s="348"/>
      <c r="K169" s="59"/>
      <c r="L169" s="59"/>
    </row>
    <row r="170" customFormat="false" ht="19.35" hidden="false" customHeight="true" outlineLevel="0" collapsed="false">
      <c r="B170" s="54"/>
      <c r="C170" s="54"/>
      <c r="D170" s="55"/>
      <c r="E170" s="56"/>
      <c r="F170" s="56"/>
      <c r="G170" s="56"/>
      <c r="H170" s="56"/>
      <c r="I170" s="57"/>
      <c r="J170" s="348"/>
      <c r="K170" s="59"/>
      <c r="L170" s="59"/>
    </row>
    <row r="171" customFormat="false" ht="19.35" hidden="false" customHeight="true" outlineLevel="0" collapsed="false">
      <c r="B171" s="54"/>
      <c r="C171" s="54"/>
      <c r="D171" s="55"/>
      <c r="E171" s="56"/>
      <c r="F171" s="56"/>
      <c r="G171" s="56"/>
      <c r="H171" s="56"/>
      <c r="I171" s="57"/>
      <c r="J171" s="348"/>
      <c r="K171" s="59"/>
      <c r="L171" s="59"/>
    </row>
    <row r="172" customFormat="false" ht="19.35" hidden="false" customHeight="true" outlineLevel="0" collapsed="false">
      <c r="B172" s="54"/>
      <c r="C172" s="54"/>
      <c r="D172" s="55"/>
      <c r="E172" s="56"/>
      <c r="F172" s="56"/>
      <c r="G172" s="56"/>
      <c r="H172" s="56"/>
      <c r="I172" s="57"/>
      <c r="J172" s="348"/>
      <c r="K172" s="59"/>
      <c r="L172" s="59"/>
    </row>
    <row r="173" customFormat="false" ht="19.35" hidden="false" customHeight="true" outlineLevel="0" collapsed="false">
      <c r="B173" s="54"/>
      <c r="C173" s="54"/>
      <c r="D173" s="55"/>
      <c r="E173" s="56"/>
      <c r="F173" s="56"/>
      <c r="G173" s="56"/>
      <c r="H173" s="56"/>
      <c r="I173" s="57"/>
      <c r="J173" s="348"/>
      <c r="K173" s="59"/>
      <c r="L173" s="59"/>
    </row>
    <row r="174" customFormat="false" ht="19.35" hidden="false" customHeight="true" outlineLevel="0" collapsed="false">
      <c r="B174" s="54"/>
      <c r="C174" s="54"/>
      <c r="D174" s="55"/>
      <c r="E174" s="56"/>
      <c r="F174" s="56"/>
      <c r="G174" s="56"/>
      <c r="H174" s="56"/>
      <c r="I174" s="57"/>
      <c r="J174" s="348"/>
      <c r="K174" s="59"/>
      <c r="L174" s="59"/>
    </row>
    <row r="175" customFormat="false" ht="19.35" hidden="false" customHeight="true" outlineLevel="0" collapsed="false">
      <c r="B175" s="54"/>
      <c r="C175" s="54"/>
      <c r="D175" s="55"/>
      <c r="E175" s="56"/>
      <c r="F175" s="56"/>
      <c r="G175" s="56"/>
      <c r="H175" s="56"/>
      <c r="I175" s="57"/>
      <c r="J175" s="348"/>
      <c r="K175" s="59"/>
      <c r="L175" s="59"/>
    </row>
    <row r="176" customFormat="false" ht="19.35" hidden="false" customHeight="true" outlineLevel="0" collapsed="false">
      <c r="B176" s="54"/>
      <c r="C176" s="54"/>
      <c r="D176" s="55"/>
      <c r="E176" s="56"/>
      <c r="F176" s="56"/>
      <c r="G176" s="56"/>
      <c r="H176" s="56"/>
      <c r="I176" s="57"/>
      <c r="J176" s="348"/>
      <c r="K176" s="59"/>
      <c r="L176" s="59"/>
    </row>
    <row r="177" customFormat="false" ht="19.35" hidden="false" customHeight="true" outlineLevel="0" collapsed="false">
      <c r="B177" s="54"/>
      <c r="C177" s="54"/>
      <c r="D177" s="55"/>
      <c r="E177" s="56"/>
      <c r="F177" s="56"/>
      <c r="G177" s="56"/>
      <c r="H177" s="56"/>
      <c r="I177" s="57"/>
      <c r="J177" s="348"/>
      <c r="K177" s="59"/>
      <c r="L177" s="59"/>
    </row>
    <row r="178" customFormat="false" ht="19.35" hidden="false" customHeight="true" outlineLevel="0" collapsed="false">
      <c r="B178" s="54"/>
      <c r="C178" s="54"/>
      <c r="D178" s="55"/>
      <c r="E178" s="56"/>
      <c r="F178" s="56"/>
      <c r="G178" s="56"/>
      <c r="H178" s="56"/>
      <c r="I178" s="57"/>
      <c r="J178" s="348"/>
      <c r="K178" s="59"/>
      <c r="L178" s="59"/>
    </row>
    <row r="179" customFormat="false" ht="19.35" hidden="false" customHeight="true" outlineLevel="0" collapsed="false">
      <c r="B179" s="54"/>
      <c r="C179" s="54"/>
      <c r="D179" s="55"/>
      <c r="E179" s="56"/>
      <c r="F179" s="56"/>
      <c r="G179" s="56"/>
      <c r="H179" s="56"/>
      <c r="I179" s="57"/>
      <c r="J179" s="348"/>
      <c r="K179" s="59"/>
      <c r="L179" s="59"/>
    </row>
    <row r="180" customFormat="false" ht="19.35" hidden="false" customHeight="true" outlineLevel="0" collapsed="false">
      <c r="B180" s="54"/>
      <c r="C180" s="54"/>
      <c r="D180" s="55"/>
      <c r="E180" s="56"/>
      <c r="F180" s="56"/>
      <c r="G180" s="56"/>
      <c r="H180" s="56"/>
      <c r="I180" s="57"/>
      <c r="J180" s="348"/>
      <c r="K180" s="59"/>
      <c r="L180" s="59"/>
    </row>
    <row r="181" customFormat="false" ht="19.35" hidden="false" customHeight="true" outlineLevel="0" collapsed="false">
      <c r="B181" s="54"/>
      <c r="C181" s="54"/>
      <c r="D181" s="55"/>
      <c r="E181" s="56"/>
      <c r="F181" s="56"/>
      <c r="G181" s="56"/>
      <c r="H181" s="56"/>
      <c r="I181" s="57"/>
      <c r="J181" s="348"/>
      <c r="K181" s="59"/>
      <c r="L181" s="59"/>
    </row>
    <row r="182" customFormat="false" ht="19.35" hidden="false" customHeight="true" outlineLevel="0" collapsed="false">
      <c r="B182" s="54"/>
      <c r="C182" s="54"/>
      <c r="D182" s="55"/>
      <c r="E182" s="56"/>
      <c r="F182" s="56"/>
      <c r="G182" s="56"/>
      <c r="H182" s="56"/>
      <c r="I182" s="57"/>
      <c r="J182" s="348"/>
      <c r="K182" s="59"/>
      <c r="L182" s="59"/>
    </row>
    <row r="183" customFormat="false" ht="19.35" hidden="false" customHeight="true" outlineLevel="0" collapsed="false">
      <c r="B183" s="54"/>
      <c r="C183" s="54"/>
      <c r="D183" s="55"/>
      <c r="E183" s="56"/>
      <c r="F183" s="56"/>
      <c r="G183" s="56"/>
      <c r="H183" s="56"/>
      <c r="I183" s="57"/>
      <c r="J183" s="348"/>
      <c r="K183" s="59"/>
      <c r="L183" s="59"/>
    </row>
    <row r="184" customFormat="false" ht="19.35" hidden="false" customHeight="true" outlineLevel="0" collapsed="false">
      <c r="B184" s="54"/>
      <c r="C184" s="54"/>
      <c r="D184" s="55"/>
      <c r="E184" s="56"/>
      <c r="F184" s="56"/>
      <c r="G184" s="56"/>
      <c r="H184" s="56"/>
      <c r="I184" s="57"/>
      <c r="J184" s="348"/>
      <c r="K184" s="59"/>
      <c r="L184" s="59"/>
    </row>
    <row r="185" customFormat="false" ht="19.35" hidden="false" customHeight="true" outlineLevel="0" collapsed="false">
      <c r="B185" s="54"/>
      <c r="C185" s="54"/>
      <c r="D185" s="55"/>
      <c r="E185" s="56"/>
      <c r="F185" s="56"/>
      <c r="G185" s="56"/>
      <c r="H185" s="56"/>
      <c r="I185" s="57"/>
      <c r="J185" s="348"/>
      <c r="K185" s="59"/>
      <c r="L185" s="59"/>
    </row>
    <row r="186" customFormat="false" ht="19.35" hidden="false" customHeight="true" outlineLevel="0" collapsed="false">
      <c r="B186" s="54"/>
      <c r="C186" s="54"/>
      <c r="D186" s="55"/>
      <c r="E186" s="56"/>
      <c r="F186" s="56"/>
      <c r="G186" s="56"/>
      <c r="H186" s="56"/>
      <c r="I186" s="57"/>
      <c r="J186" s="348"/>
      <c r="K186" s="59"/>
      <c r="L186" s="59"/>
    </row>
    <row r="187" customFormat="false" ht="19.35" hidden="false" customHeight="true" outlineLevel="0" collapsed="false">
      <c r="B187" s="54"/>
      <c r="C187" s="54"/>
      <c r="D187" s="55"/>
      <c r="E187" s="56"/>
      <c r="F187" s="56"/>
      <c r="G187" s="56"/>
      <c r="H187" s="56"/>
      <c r="I187" s="57"/>
      <c r="J187" s="348"/>
      <c r="K187" s="59"/>
      <c r="L187" s="59"/>
    </row>
    <row r="188" customFormat="false" ht="19.35" hidden="false" customHeight="true" outlineLevel="0" collapsed="false">
      <c r="B188" s="54"/>
      <c r="C188" s="54"/>
      <c r="D188" s="55"/>
      <c r="E188" s="56"/>
      <c r="F188" s="56"/>
      <c r="G188" s="56"/>
      <c r="H188" s="56"/>
      <c r="I188" s="57"/>
      <c r="J188" s="348"/>
      <c r="K188" s="59"/>
      <c r="L188" s="59"/>
    </row>
    <row r="189" customFormat="false" ht="19.35" hidden="false" customHeight="true" outlineLevel="0" collapsed="false">
      <c r="B189" s="54"/>
      <c r="C189" s="54"/>
      <c r="D189" s="55"/>
      <c r="E189" s="56"/>
      <c r="F189" s="56"/>
      <c r="G189" s="56"/>
      <c r="H189" s="56"/>
      <c r="I189" s="57"/>
      <c r="J189" s="348"/>
      <c r="K189" s="59"/>
      <c r="L189" s="59"/>
    </row>
    <row r="190" customFormat="false" ht="19.35" hidden="false" customHeight="true" outlineLevel="0" collapsed="false">
      <c r="B190" s="54"/>
      <c r="C190" s="54"/>
      <c r="D190" s="55"/>
      <c r="E190" s="56"/>
      <c r="F190" s="56"/>
      <c r="G190" s="56"/>
      <c r="H190" s="56"/>
      <c r="I190" s="57"/>
      <c r="J190" s="348"/>
      <c r="K190" s="59"/>
      <c r="L190" s="59"/>
    </row>
    <row r="191" customFormat="false" ht="19.35" hidden="false" customHeight="true" outlineLevel="0" collapsed="false">
      <c r="B191" s="54"/>
      <c r="C191" s="54"/>
      <c r="D191" s="55"/>
      <c r="E191" s="56"/>
      <c r="F191" s="56"/>
      <c r="G191" s="56"/>
      <c r="H191" s="56"/>
      <c r="I191" s="57"/>
      <c r="J191" s="348"/>
      <c r="K191" s="59"/>
      <c r="L191" s="59"/>
    </row>
    <row r="192" customFormat="false" ht="19.35" hidden="false" customHeight="true" outlineLevel="0" collapsed="false">
      <c r="B192" s="54"/>
      <c r="C192" s="54"/>
      <c r="D192" s="55"/>
      <c r="E192" s="56"/>
      <c r="F192" s="56"/>
      <c r="G192" s="56"/>
      <c r="H192" s="56"/>
      <c r="I192" s="57"/>
      <c r="J192" s="348"/>
      <c r="K192" s="59"/>
      <c r="L192" s="59"/>
    </row>
    <row r="193" customFormat="false" ht="19.35" hidden="false" customHeight="true" outlineLevel="0" collapsed="false">
      <c r="B193" s="54"/>
      <c r="C193" s="54"/>
      <c r="D193" s="55"/>
      <c r="E193" s="56"/>
      <c r="F193" s="56"/>
      <c r="G193" s="56"/>
      <c r="H193" s="56"/>
      <c r="I193" s="57"/>
      <c r="J193" s="348"/>
      <c r="K193" s="59"/>
      <c r="L193" s="59"/>
    </row>
    <row r="194" customFormat="false" ht="19.35" hidden="false" customHeight="true" outlineLevel="0" collapsed="false">
      <c r="B194" s="54"/>
      <c r="C194" s="54"/>
      <c r="D194" s="55"/>
      <c r="E194" s="56"/>
      <c r="F194" s="56"/>
      <c r="G194" s="56"/>
      <c r="H194" s="56"/>
      <c r="I194" s="57"/>
      <c r="J194" s="348"/>
      <c r="K194" s="59"/>
      <c r="L194" s="59"/>
    </row>
    <row r="195" customFormat="false" ht="19.35" hidden="false" customHeight="true" outlineLevel="0" collapsed="false">
      <c r="B195" s="54"/>
      <c r="C195" s="54"/>
      <c r="D195" s="55"/>
      <c r="E195" s="56"/>
      <c r="F195" s="56"/>
      <c r="G195" s="56"/>
      <c r="H195" s="56"/>
      <c r="I195" s="57"/>
      <c r="J195" s="348"/>
      <c r="K195" s="59"/>
      <c r="L195" s="59"/>
    </row>
    <row r="196" customFormat="false" ht="19.35" hidden="false" customHeight="true" outlineLevel="0" collapsed="false">
      <c r="B196" s="54"/>
      <c r="C196" s="54"/>
      <c r="D196" s="55"/>
      <c r="E196" s="56"/>
      <c r="F196" s="56"/>
      <c r="G196" s="56"/>
      <c r="H196" s="56"/>
      <c r="I196" s="57"/>
      <c r="J196" s="348"/>
      <c r="K196" s="59"/>
      <c r="L196" s="59"/>
    </row>
    <row r="197" customFormat="false" ht="19.35" hidden="false" customHeight="true" outlineLevel="0" collapsed="false">
      <c r="B197" s="54"/>
      <c r="C197" s="54"/>
      <c r="D197" s="55"/>
      <c r="E197" s="56"/>
      <c r="F197" s="56"/>
      <c r="G197" s="56"/>
      <c r="H197" s="56"/>
      <c r="I197" s="57"/>
      <c r="J197" s="348"/>
      <c r="K197" s="59"/>
      <c r="L197" s="59"/>
    </row>
    <row r="198" customFormat="false" ht="19.35" hidden="false" customHeight="true" outlineLevel="0" collapsed="false">
      <c r="B198" s="54"/>
      <c r="C198" s="54"/>
      <c r="D198" s="55"/>
      <c r="E198" s="56"/>
      <c r="F198" s="56"/>
      <c r="G198" s="56"/>
      <c r="H198" s="56"/>
      <c r="I198" s="57"/>
      <c r="J198" s="348"/>
      <c r="K198" s="59"/>
      <c r="L198" s="59"/>
    </row>
    <row r="199" customFormat="false" ht="19.35" hidden="false" customHeight="true" outlineLevel="0" collapsed="false">
      <c r="B199" s="54"/>
      <c r="C199" s="54"/>
      <c r="D199" s="55"/>
      <c r="E199" s="56"/>
      <c r="F199" s="56"/>
      <c r="G199" s="56"/>
      <c r="H199" s="56"/>
      <c r="I199" s="57"/>
      <c r="J199" s="348"/>
      <c r="K199" s="59"/>
      <c r="L199" s="59"/>
    </row>
    <row r="200" customFormat="false" ht="19.35" hidden="false" customHeight="true" outlineLevel="0" collapsed="false">
      <c r="B200" s="54"/>
      <c r="C200" s="54"/>
      <c r="D200" s="55"/>
      <c r="E200" s="56"/>
      <c r="F200" s="56"/>
      <c r="G200" s="56"/>
      <c r="H200" s="56"/>
      <c r="I200" s="57"/>
      <c r="J200" s="348"/>
      <c r="K200" s="59"/>
      <c r="L200" s="59"/>
    </row>
    <row r="201" customFormat="false" ht="19.35" hidden="false" customHeight="true" outlineLevel="0" collapsed="false">
      <c r="B201" s="54"/>
      <c r="C201" s="54"/>
      <c r="D201" s="55"/>
      <c r="E201" s="56"/>
      <c r="F201" s="56"/>
      <c r="G201" s="56"/>
      <c r="H201" s="56"/>
      <c r="I201" s="57"/>
      <c r="J201" s="348"/>
      <c r="K201" s="59"/>
      <c r="L201" s="59"/>
    </row>
    <row r="202" customFormat="false" ht="19.35" hidden="false" customHeight="true" outlineLevel="0" collapsed="false">
      <c r="B202" s="54"/>
      <c r="C202" s="54"/>
      <c r="D202" s="55"/>
      <c r="E202" s="56"/>
      <c r="F202" s="56"/>
      <c r="G202" s="56"/>
      <c r="H202" s="56"/>
      <c r="I202" s="57"/>
      <c r="J202" s="348"/>
      <c r="K202" s="59"/>
      <c r="L202" s="59"/>
    </row>
    <row r="203" customFormat="false" ht="19.35" hidden="false" customHeight="true" outlineLevel="0" collapsed="false">
      <c r="B203" s="54"/>
      <c r="C203" s="54"/>
      <c r="D203" s="55"/>
      <c r="E203" s="56"/>
      <c r="F203" s="56"/>
      <c r="G203" s="56"/>
      <c r="H203" s="56"/>
      <c r="I203" s="57"/>
      <c r="J203" s="348"/>
      <c r="K203" s="59"/>
      <c r="L203" s="59"/>
    </row>
    <row r="204" customFormat="false" ht="19.35" hidden="false" customHeight="true" outlineLevel="0" collapsed="false">
      <c r="B204" s="54"/>
      <c r="C204" s="54"/>
      <c r="D204" s="55"/>
      <c r="E204" s="56"/>
      <c r="F204" s="56"/>
      <c r="G204" s="56"/>
      <c r="H204" s="56"/>
      <c r="I204" s="57"/>
      <c r="J204" s="348"/>
      <c r="K204" s="59"/>
      <c r="L204" s="59"/>
    </row>
    <row r="205" customFormat="false" ht="19.35" hidden="false" customHeight="true" outlineLevel="0" collapsed="false">
      <c r="B205" s="54"/>
      <c r="C205" s="54"/>
      <c r="D205" s="55"/>
      <c r="E205" s="56"/>
      <c r="F205" s="56"/>
      <c r="G205" s="56"/>
      <c r="H205" s="56"/>
      <c r="I205" s="57"/>
      <c r="J205" s="348"/>
      <c r="K205" s="59"/>
      <c r="L205" s="59"/>
    </row>
    <row r="206" customFormat="false" ht="19.35" hidden="false" customHeight="true" outlineLevel="0" collapsed="false">
      <c r="B206" s="54"/>
      <c r="C206" s="54"/>
      <c r="D206" s="55"/>
      <c r="E206" s="56"/>
      <c r="F206" s="56"/>
      <c r="G206" s="56"/>
      <c r="H206" s="56"/>
      <c r="I206" s="57"/>
      <c r="J206" s="348"/>
      <c r="K206" s="59"/>
      <c r="L206" s="59"/>
    </row>
    <row r="207" customFormat="false" ht="19.35" hidden="false" customHeight="true" outlineLevel="0" collapsed="false">
      <c r="B207" s="54"/>
      <c r="C207" s="54"/>
      <c r="D207" s="55"/>
      <c r="E207" s="56"/>
      <c r="F207" s="56"/>
      <c r="G207" s="56"/>
      <c r="H207" s="56"/>
      <c r="I207" s="57"/>
      <c r="J207" s="348"/>
      <c r="K207" s="59"/>
      <c r="L207" s="59"/>
    </row>
    <row r="208" customFormat="false" ht="19.35" hidden="false" customHeight="true" outlineLevel="0" collapsed="false">
      <c r="B208" s="54"/>
      <c r="C208" s="54"/>
      <c r="D208" s="55"/>
      <c r="E208" s="56"/>
      <c r="F208" s="56"/>
      <c r="G208" s="56"/>
      <c r="H208" s="56"/>
      <c r="I208" s="57"/>
      <c r="J208" s="348"/>
      <c r="K208" s="59"/>
      <c r="L208" s="59"/>
    </row>
    <row r="209" customFormat="false" ht="19.35" hidden="false" customHeight="true" outlineLevel="0" collapsed="false">
      <c r="B209" s="54"/>
      <c r="C209" s="54"/>
      <c r="D209" s="55"/>
      <c r="E209" s="56"/>
      <c r="F209" s="56"/>
      <c r="G209" s="56"/>
      <c r="H209" s="56"/>
      <c r="I209" s="57"/>
      <c r="J209" s="348"/>
      <c r="K209" s="59"/>
      <c r="L209" s="59"/>
    </row>
    <row r="210" customFormat="false" ht="19.35" hidden="false" customHeight="true" outlineLevel="0" collapsed="false">
      <c r="B210" s="54"/>
      <c r="C210" s="54"/>
      <c r="D210" s="55"/>
      <c r="E210" s="56"/>
      <c r="F210" s="56"/>
      <c r="G210" s="56"/>
      <c r="H210" s="56"/>
      <c r="I210" s="57"/>
      <c r="J210" s="348"/>
      <c r="K210" s="59"/>
      <c r="L210" s="59"/>
    </row>
    <row r="211" customFormat="false" ht="19.35" hidden="false" customHeight="true" outlineLevel="0" collapsed="false">
      <c r="B211" s="54"/>
      <c r="C211" s="54"/>
      <c r="D211" s="55"/>
      <c r="E211" s="56"/>
      <c r="F211" s="56"/>
      <c r="G211" s="56"/>
      <c r="H211" s="56"/>
      <c r="I211" s="57"/>
      <c r="J211" s="348"/>
      <c r="K211" s="59"/>
      <c r="L211" s="59"/>
    </row>
    <row r="212" customFormat="false" ht="19.35" hidden="false" customHeight="true" outlineLevel="0" collapsed="false">
      <c r="B212" s="54"/>
      <c r="C212" s="54"/>
      <c r="D212" s="55"/>
      <c r="E212" s="56"/>
      <c r="F212" s="56"/>
      <c r="G212" s="56"/>
      <c r="H212" s="56"/>
      <c r="I212" s="57"/>
      <c r="J212" s="348"/>
      <c r="K212" s="59"/>
      <c r="L212" s="59"/>
    </row>
    <row r="213" customFormat="false" ht="19.35" hidden="false" customHeight="true" outlineLevel="0" collapsed="false">
      <c r="B213" s="54"/>
      <c r="C213" s="54"/>
      <c r="D213" s="55"/>
      <c r="E213" s="56"/>
      <c r="F213" s="56"/>
      <c r="G213" s="56"/>
      <c r="H213" s="56"/>
      <c r="I213" s="57"/>
      <c r="J213" s="348"/>
      <c r="K213" s="59"/>
      <c r="L213" s="59"/>
    </row>
    <row r="214" customFormat="false" ht="19.35" hidden="false" customHeight="true" outlineLevel="0" collapsed="false">
      <c r="B214" s="54"/>
      <c r="C214" s="54"/>
      <c r="D214" s="55"/>
      <c r="E214" s="56"/>
      <c r="F214" s="56"/>
      <c r="G214" s="56"/>
      <c r="H214" s="56"/>
      <c r="I214" s="57"/>
      <c r="J214" s="348"/>
      <c r="K214" s="59"/>
      <c r="L214" s="59"/>
    </row>
    <row r="215" customFormat="false" ht="19.35" hidden="false" customHeight="true" outlineLevel="0" collapsed="false">
      <c r="B215" s="54"/>
      <c r="C215" s="54"/>
      <c r="D215" s="55"/>
      <c r="E215" s="56"/>
      <c r="F215" s="56"/>
      <c r="G215" s="56"/>
      <c r="H215" s="56"/>
      <c r="I215" s="57"/>
      <c r="J215" s="348"/>
      <c r="K215" s="59"/>
      <c r="L215" s="59"/>
    </row>
    <row r="216" customFormat="false" ht="19.35" hidden="false" customHeight="true" outlineLevel="0" collapsed="false">
      <c r="B216" s="54"/>
      <c r="C216" s="54"/>
      <c r="D216" s="55"/>
      <c r="E216" s="56"/>
      <c r="F216" s="56"/>
      <c r="G216" s="56"/>
      <c r="H216" s="56"/>
      <c r="I216" s="57"/>
      <c r="J216" s="348"/>
      <c r="K216" s="59"/>
      <c r="L216" s="59"/>
    </row>
    <row r="217" customFormat="false" ht="19.35" hidden="false" customHeight="true" outlineLevel="0" collapsed="false">
      <c r="B217" s="54"/>
      <c r="C217" s="54"/>
      <c r="D217" s="55"/>
      <c r="E217" s="56"/>
      <c r="F217" s="56"/>
      <c r="G217" s="56"/>
      <c r="H217" s="56"/>
      <c r="I217" s="57"/>
      <c r="J217" s="348"/>
      <c r="K217" s="59"/>
      <c r="L217" s="59"/>
    </row>
    <row r="218" customFormat="false" ht="19.35" hidden="false" customHeight="true" outlineLevel="0" collapsed="false">
      <c r="B218" s="54"/>
      <c r="C218" s="54"/>
      <c r="D218" s="55"/>
      <c r="E218" s="56"/>
      <c r="F218" s="56"/>
      <c r="G218" s="56"/>
      <c r="H218" s="56"/>
      <c r="I218" s="57"/>
      <c r="J218" s="348"/>
      <c r="K218" s="59"/>
      <c r="L218" s="59"/>
    </row>
    <row r="219" customFormat="false" ht="19.35" hidden="false" customHeight="true" outlineLevel="0" collapsed="false">
      <c r="B219" s="54"/>
      <c r="C219" s="54"/>
      <c r="D219" s="55"/>
      <c r="E219" s="56"/>
      <c r="F219" s="56"/>
      <c r="G219" s="56"/>
      <c r="H219" s="56"/>
      <c r="I219" s="57"/>
      <c r="J219" s="348"/>
      <c r="K219" s="59"/>
      <c r="L219" s="59"/>
    </row>
    <row r="220" customFormat="false" ht="19.35" hidden="false" customHeight="true" outlineLevel="0" collapsed="false">
      <c r="B220" s="54"/>
      <c r="C220" s="54"/>
      <c r="D220" s="55"/>
      <c r="E220" s="56"/>
      <c r="F220" s="56"/>
      <c r="G220" s="56"/>
      <c r="H220" s="56"/>
      <c r="I220" s="57"/>
      <c r="J220" s="348"/>
      <c r="K220" s="59"/>
      <c r="L220" s="59"/>
    </row>
    <row r="221" customFormat="false" ht="19.35" hidden="false" customHeight="true" outlineLevel="0" collapsed="false">
      <c r="B221" s="54"/>
      <c r="C221" s="54"/>
      <c r="D221" s="55"/>
      <c r="E221" s="56"/>
      <c r="F221" s="56"/>
      <c r="G221" s="56"/>
      <c r="H221" s="56"/>
      <c r="I221" s="57"/>
      <c r="J221" s="348"/>
      <c r="K221" s="59"/>
      <c r="L221" s="59"/>
    </row>
    <row r="222" customFormat="false" ht="19.35" hidden="false" customHeight="true" outlineLevel="0" collapsed="false">
      <c r="B222" s="54"/>
      <c r="C222" s="54"/>
      <c r="D222" s="55"/>
      <c r="E222" s="56"/>
      <c r="F222" s="56"/>
      <c r="G222" s="56"/>
      <c r="H222" s="56"/>
      <c r="I222" s="57"/>
      <c r="J222" s="348"/>
      <c r="K222" s="59"/>
      <c r="L222" s="59"/>
    </row>
    <row r="223" customFormat="false" ht="19.35" hidden="false" customHeight="true" outlineLevel="0" collapsed="false">
      <c r="B223" s="54"/>
      <c r="C223" s="54"/>
      <c r="D223" s="55"/>
      <c r="E223" s="56"/>
      <c r="F223" s="56"/>
      <c r="G223" s="56"/>
      <c r="H223" s="56"/>
      <c r="I223" s="57"/>
      <c r="J223" s="348"/>
      <c r="K223" s="59"/>
      <c r="L223" s="59"/>
    </row>
    <row r="224" customFormat="false" ht="19.35" hidden="false" customHeight="true" outlineLevel="0" collapsed="false">
      <c r="B224" s="54"/>
      <c r="C224" s="54"/>
      <c r="D224" s="55"/>
      <c r="E224" s="56"/>
      <c r="F224" s="56"/>
      <c r="G224" s="56"/>
      <c r="H224" s="56"/>
      <c r="I224" s="57"/>
      <c r="J224" s="348"/>
      <c r="K224" s="59"/>
      <c r="L224" s="59"/>
    </row>
    <row r="225" customFormat="false" ht="19.35" hidden="false" customHeight="true" outlineLevel="0" collapsed="false">
      <c r="B225" s="54"/>
      <c r="C225" s="54"/>
      <c r="D225" s="55"/>
      <c r="E225" s="56"/>
      <c r="F225" s="56"/>
      <c r="G225" s="56"/>
      <c r="H225" s="56"/>
      <c r="I225" s="57"/>
      <c r="J225" s="348"/>
      <c r="K225" s="59"/>
      <c r="L225" s="59"/>
    </row>
    <row r="226" customFormat="false" ht="19.35" hidden="false" customHeight="true" outlineLevel="0" collapsed="false">
      <c r="B226" s="54"/>
      <c r="C226" s="54"/>
      <c r="D226" s="55"/>
      <c r="E226" s="56"/>
      <c r="F226" s="56"/>
      <c r="G226" s="56"/>
      <c r="H226" s="56"/>
      <c r="I226" s="57"/>
      <c r="J226" s="348"/>
      <c r="K226" s="59"/>
      <c r="L226" s="59"/>
    </row>
    <row r="227" customFormat="false" ht="19.35" hidden="false" customHeight="true" outlineLevel="0" collapsed="false">
      <c r="B227" s="54"/>
      <c r="C227" s="54"/>
      <c r="D227" s="55"/>
      <c r="E227" s="56"/>
      <c r="F227" s="56"/>
      <c r="G227" s="56"/>
      <c r="H227" s="56"/>
      <c r="I227" s="57"/>
      <c r="J227" s="348"/>
      <c r="K227" s="59"/>
      <c r="L227" s="59"/>
    </row>
    <row r="228" customFormat="false" ht="19.35" hidden="false" customHeight="true" outlineLevel="0" collapsed="false">
      <c r="B228" s="54"/>
      <c r="C228" s="54"/>
      <c r="D228" s="55"/>
      <c r="E228" s="56"/>
      <c r="F228" s="56"/>
      <c r="G228" s="56"/>
      <c r="H228" s="56"/>
      <c r="I228" s="57"/>
      <c r="J228" s="348"/>
      <c r="K228" s="59"/>
      <c r="L228" s="59"/>
    </row>
    <row r="229" customFormat="false" ht="19.35" hidden="false" customHeight="true" outlineLevel="0" collapsed="false">
      <c r="B229" s="54"/>
      <c r="C229" s="54"/>
      <c r="D229" s="55"/>
      <c r="E229" s="56"/>
      <c r="F229" s="56"/>
      <c r="G229" s="56"/>
      <c r="H229" s="56"/>
      <c r="I229" s="57"/>
      <c r="J229" s="348"/>
      <c r="K229" s="59"/>
      <c r="L229" s="59"/>
    </row>
    <row r="230" customFormat="false" ht="19.35" hidden="false" customHeight="true" outlineLevel="0" collapsed="false">
      <c r="B230" s="54"/>
      <c r="C230" s="54"/>
      <c r="D230" s="55"/>
      <c r="E230" s="56"/>
      <c r="F230" s="56"/>
      <c r="G230" s="56"/>
      <c r="H230" s="56"/>
      <c r="I230" s="57"/>
      <c r="J230" s="348"/>
      <c r="K230" s="59"/>
      <c r="L230" s="59"/>
    </row>
    <row r="231" customFormat="false" ht="19.35" hidden="false" customHeight="true" outlineLevel="0" collapsed="false">
      <c r="B231" s="54"/>
      <c r="C231" s="54"/>
      <c r="D231" s="55"/>
      <c r="E231" s="56"/>
      <c r="F231" s="56"/>
      <c r="G231" s="56"/>
      <c r="H231" s="56"/>
      <c r="I231" s="57"/>
      <c r="J231" s="348"/>
      <c r="K231" s="59"/>
      <c r="L231" s="59"/>
    </row>
    <row r="232" customFormat="false" ht="19.35" hidden="false" customHeight="true" outlineLevel="0" collapsed="false">
      <c r="B232" s="54"/>
      <c r="C232" s="54"/>
      <c r="D232" s="55"/>
      <c r="E232" s="56"/>
      <c r="F232" s="56"/>
      <c r="G232" s="56"/>
      <c r="H232" s="56"/>
      <c r="I232" s="57"/>
      <c r="J232" s="348"/>
      <c r="K232" s="59"/>
      <c r="L232" s="59"/>
    </row>
    <row r="233" customFormat="false" ht="19.35" hidden="false" customHeight="true" outlineLevel="0" collapsed="false">
      <c r="B233" s="54"/>
      <c r="C233" s="54"/>
      <c r="D233" s="55"/>
      <c r="E233" s="56"/>
      <c r="F233" s="56"/>
      <c r="G233" s="56"/>
      <c r="H233" s="56"/>
      <c r="I233" s="57"/>
      <c r="J233" s="348"/>
      <c r="K233" s="59"/>
      <c r="L233" s="59"/>
    </row>
    <row r="234" customFormat="false" ht="19.35" hidden="false" customHeight="true" outlineLevel="0" collapsed="false">
      <c r="B234" s="54"/>
      <c r="C234" s="54"/>
      <c r="D234" s="55"/>
      <c r="E234" s="56"/>
      <c r="F234" s="56"/>
      <c r="G234" s="56"/>
      <c r="H234" s="56"/>
      <c r="I234" s="57"/>
      <c r="J234" s="348"/>
      <c r="K234" s="59"/>
      <c r="L234" s="59"/>
    </row>
    <row r="235" customFormat="false" ht="19.35" hidden="false" customHeight="true" outlineLevel="0" collapsed="false">
      <c r="B235" s="54"/>
      <c r="C235" s="54"/>
      <c r="D235" s="55"/>
      <c r="E235" s="56"/>
      <c r="F235" s="56"/>
      <c r="G235" s="56"/>
      <c r="H235" s="56"/>
      <c r="I235" s="57"/>
      <c r="J235" s="348"/>
      <c r="K235" s="59"/>
      <c r="L235" s="59"/>
    </row>
    <row r="236" customFormat="false" ht="19.35" hidden="false" customHeight="true" outlineLevel="0" collapsed="false">
      <c r="B236" s="54"/>
      <c r="C236" s="54"/>
      <c r="D236" s="55"/>
      <c r="E236" s="56"/>
      <c r="F236" s="56"/>
      <c r="G236" s="56"/>
      <c r="H236" s="56"/>
      <c r="I236" s="57"/>
      <c r="J236" s="348"/>
      <c r="K236" s="59"/>
      <c r="L236" s="59"/>
    </row>
    <row r="237" customFormat="false" ht="19.35" hidden="false" customHeight="true" outlineLevel="0" collapsed="false">
      <c r="B237" s="54"/>
      <c r="C237" s="54"/>
      <c r="D237" s="55"/>
      <c r="E237" s="56"/>
      <c r="F237" s="56"/>
      <c r="G237" s="56"/>
      <c r="H237" s="56"/>
      <c r="I237" s="57"/>
      <c r="J237" s="348"/>
      <c r="K237" s="59"/>
      <c r="L237" s="59"/>
    </row>
    <row r="238" customFormat="false" ht="19.35" hidden="false" customHeight="true" outlineLevel="0" collapsed="false">
      <c r="B238" s="54"/>
      <c r="C238" s="54"/>
      <c r="D238" s="55"/>
      <c r="E238" s="56"/>
      <c r="F238" s="56"/>
      <c r="G238" s="56"/>
      <c r="H238" s="56"/>
      <c r="I238" s="57"/>
      <c r="J238" s="348"/>
      <c r="K238" s="59"/>
      <c r="L238" s="59"/>
    </row>
    <row r="239" customFormat="false" ht="19.35" hidden="false" customHeight="true" outlineLevel="0" collapsed="false">
      <c r="B239" s="54"/>
      <c r="C239" s="54"/>
      <c r="D239" s="55"/>
      <c r="E239" s="56"/>
      <c r="F239" s="56"/>
      <c r="G239" s="56"/>
      <c r="H239" s="56"/>
      <c r="I239" s="57"/>
      <c r="J239" s="348"/>
      <c r="K239" s="59"/>
      <c r="L239" s="59"/>
    </row>
    <row r="240" customFormat="false" ht="19.35" hidden="false" customHeight="true" outlineLevel="0" collapsed="false">
      <c r="B240" s="54"/>
      <c r="C240" s="54"/>
      <c r="D240" s="55"/>
      <c r="E240" s="56"/>
      <c r="F240" s="56"/>
      <c r="G240" s="56"/>
      <c r="H240" s="56"/>
      <c r="I240" s="57"/>
      <c r="J240" s="348"/>
      <c r="K240" s="59"/>
      <c r="L240" s="59"/>
    </row>
    <row r="241" customFormat="false" ht="19.35" hidden="false" customHeight="true" outlineLevel="0" collapsed="false">
      <c r="B241" s="54"/>
      <c r="C241" s="54"/>
      <c r="D241" s="55"/>
      <c r="E241" s="56"/>
      <c r="F241" s="56"/>
      <c r="G241" s="56"/>
      <c r="H241" s="56"/>
      <c r="I241" s="57"/>
      <c r="J241" s="348"/>
      <c r="K241" s="59"/>
      <c r="L241" s="59"/>
    </row>
    <row r="242" customFormat="false" ht="19.35" hidden="false" customHeight="true" outlineLevel="0" collapsed="false">
      <c r="B242" s="54"/>
      <c r="C242" s="54"/>
      <c r="D242" s="55"/>
      <c r="E242" s="56"/>
      <c r="F242" s="56"/>
      <c r="G242" s="56"/>
      <c r="H242" s="56"/>
      <c r="I242" s="57"/>
      <c r="J242" s="348"/>
      <c r="K242" s="59"/>
      <c r="L242" s="59"/>
    </row>
    <row r="243" customFormat="false" ht="19.35" hidden="false" customHeight="true" outlineLevel="0" collapsed="false">
      <c r="B243" s="54"/>
      <c r="C243" s="54"/>
      <c r="D243" s="55"/>
      <c r="E243" s="56"/>
      <c r="F243" s="56"/>
      <c r="G243" s="56"/>
      <c r="H243" s="56"/>
      <c r="I243" s="57"/>
      <c r="J243" s="348"/>
      <c r="K243" s="59"/>
      <c r="L243" s="59"/>
    </row>
    <row r="244" customFormat="false" ht="19.35" hidden="false" customHeight="true" outlineLevel="0" collapsed="false">
      <c r="B244" s="54"/>
      <c r="C244" s="54"/>
      <c r="D244" s="55"/>
      <c r="E244" s="56"/>
      <c r="F244" s="56"/>
      <c r="G244" s="56"/>
      <c r="H244" s="56"/>
      <c r="I244" s="57"/>
      <c r="J244" s="348"/>
      <c r="K244" s="59"/>
      <c r="L244" s="59"/>
    </row>
    <row r="245" customFormat="false" ht="19.35" hidden="false" customHeight="true" outlineLevel="0" collapsed="false">
      <c r="B245" s="54"/>
      <c r="C245" s="54"/>
      <c r="D245" s="55"/>
      <c r="E245" s="56"/>
      <c r="F245" s="56"/>
      <c r="G245" s="56"/>
      <c r="H245" s="56"/>
      <c r="I245" s="57"/>
      <c r="J245" s="348"/>
      <c r="K245" s="59"/>
      <c r="L245" s="59"/>
    </row>
    <row r="246" customFormat="false" ht="19.35" hidden="false" customHeight="true" outlineLevel="0" collapsed="false">
      <c r="B246" s="54"/>
      <c r="C246" s="54"/>
      <c r="D246" s="55"/>
      <c r="E246" s="56"/>
      <c r="F246" s="56"/>
      <c r="G246" s="56"/>
      <c r="H246" s="56"/>
      <c r="I246" s="57"/>
      <c r="J246" s="348"/>
      <c r="K246" s="59"/>
      <c r="L246" s="59"/>
    </row>
    <row r="247" customFormat="false" ht="19.35" hidden="false" customHeight="true" outlineLevel="0" collapsed="false">
      <c r="B247" s="54"/>
      <c r="C247" s="54"/>
      <c r="D247" s="55"/>
      <c r="E247" s="56"/>
      <c r="F247" s="56"/>
      <c r="G247" s="56"/>
      <c r="H247" s="56"/>
      <c r="I247" s="57"/>
      <c r="J247" s="348"/>
      <c r="K247" s="59"/>
      <c r="L247" s="59"/>
    </row>
    <row r="248" customFormat="false" ht="19.35" hidden="false" customHeight="true" outlineLevel="0" collapsed="false">
      <c r="B248" s="54"/>
      <c r="C248" s="54"/>
      <c r="D248" s="55"/>
      <c r="E248" s="56"/>
      <c r="F248" s="56"/>
      <c r="G248" s="56"/>
      <c r="H248" s="56"/>
      <c r="I248" s="57"/>
      <c r="J248" s="348"/>
      <c r="K248" s="59"/>
      <c r="L248" s="59"/>
    </row>
    <row r="249" customFormat="false" ht="19.35" hidden="false" customHeight="true" outlineLevel="0" collapsed="false">
      <c r="B249" s="54"/>
      <c r="C249" s="54"/>
      <c r="D249" s="55"/>
      <c r="E249" s="56"/>
      <c r="F249" s="56"/>
      <c r="G249" s="56"/>
      <c r="H249" s="56"/>
      <c r="I249" s="57"/>
      <c r="J249" s="348"/>
      <c r="K249" s="59"/>
      <c r="L249" s="59"/>
    </row>
    <row r="250" customFormat="false" ht="19.35" hidden="false" customHeight="true" outlineLevel="0" collapsed="false">
      <c r="B250" s="54"/>
      <c r="C250" s="54"/>
      <c r="D250" s="55"/>
      <c r="E250" s="56"/>
      <c r="F250" s="56"/>
      <c r="G250" s="56"/>
      <c r="H250" s="56"/>
      <c r="I250" s="57"/>
      <c r="J250" s="348"/>
      <c r="K250" s="59"/>
      <c r="L250" s="59"/>
    </row>
    <row r="251" customFormat="false" ht="19.35" hidden="false" customHeight="true" outlineLevel="0" collapsed="false">
      <c r="B251" s="54"/>
      <c r="C251" s="54"/>
      <c r="D251" s="55"/>
      <c r="E251" s="56"/>
      <c r="F251" s="56"/>
      <c r="G251" s="56"/>
      <c r="H251" s="56"/>
      <c r="I251" s="57"/>
      <c r="J251" s="348"/>
      <c r="K251" s="59"/>
      <c r="L251" s="59"/>
    </row>
    <row r="252" customFormat="false" ht="19.35" hidden="false" customHeight="true" outlineLevel="0" collapsed="false">
      <c r="B252" s="54"/>
      <c r="C252" s="54"/>
      <c r="D252" s="55"/>
      <c r="E252" s="56"/>
      <c r="F252" s="56"/>
      <c r="G252" s="56"/>
      <c r="H252" s="56"/>
      <c r="I252" s="57"/>
      <c r="J252" s="348"/>
      <c r="K252" s="59"/>
      <c r="L252" s="59"/>
    </row>
    <row r="253" customFormat="false" ht="19.35" hidden="false" customHeight="true" outlineLevel="0" collapsed="false">
      <c r="B253" s="54"/>
      <c r="C253" s="54"/>
      <c r="D253" s="55"/>
      <c r="E253" s="56"/>
      <c r="F253" s="56"/>
      <c r="G253" s="56"/>
      <c r="H253" s="56"/>
      <c r="I253" s="57"/>
      <c r="J253" s="348"/>
      <c r="K253" s="59"/>
      <c r="L253" s="59"/>
    </row>
    <row r="254" customFormat="false" ht="19.35" hidden="false" customHeight="true" outlineLevel="0" collapsed="false">
      <c r="B254" s="54"/>
      <c r="C254" s="54"/>
      <c r="D254" s="55"/>
      <c r="E254" s="56"/>
      <c r="F254" s="56"/>
      <c r="G254" s="56"/>
      <c r="H254" s="56"/>
      <c r="I254" s="57"/>
      <c r="J254" s="348"/>
      <c r="K254" s="59"/>
      <c r="L254" s="59"/>
    </row>
    <row r="255" customFormat="false" ht="19.35" hidden="false" customHeight="true" outlineLevel="0" collapsed="false">
      <c r="B255" s="54"/>
      <c r="C255" s="54"/>
      <c r="D255" s="55"/>
      <c r="E255" s="56"/>
      <c r="F255" s="56"/>
      <c r="G255" s="56"/>
      <c r="H255" s="56"/>
      <c r="I255" s="57"/>
      <c r="J255" s="348"/>
      <c r="K255" s="59"/>
      <c r="L255" s="59"/>
    </row>
    <row r="256" customFormat="false" ht="19.35" hidden="false" customHeight="true" outlineLevel="0" collapsed="false">
      <c r="B256" s="54"/>
      <c r="C256" s="54"/>
      <c r="D256" s="55"/>
      <c r="E256" s="56"/>
      <c r="F256" s="56"/>
      <c r="G256" s="56"/>
      <c r="H256" s="56"/>
      <c r="I256" s="57"/>
      <c r="J256" s="348"/>
      <c r="K256" s="59"/>
      <c r="L256" s="59"/>
    </row>
    <row r="257" customFormat="false" ht="19.35" hidden="false" customHeight="true" outlineLevel="0" collapsed="false">
      <c r="B257" s="54"/>
      <c r="C257" s="54"/>
      <c r="D257" s="55"/>
      <c r="E257" s="56"/>
      <c r="F257" s="56"/>
      <c r="G257" s="56"/>
      <c r="H257" s="56"/>
      <c r="I257" s="57"/>
      <c r="J257" s="348"/>
      <c r="K257" s="59"/>
      <c r="L257" s="59"/>
    </row>
    <row r="258" customFormat="false" ht="19.35" hidden="false" customHeight="true" outlineLevel="0" collapsed="false">
      <c r="B258" s="54"/>
      <c r="C258" s="54"/>
      <c r="D258" s="55"/>
      <c r="E258" s="56"/>
      <c r="F258" s="56"/>
      <c r="G258" s="56"/>
      <c r="H258" s="56"/>
      <c r="I258" s="57"/>
      <c r="J258" s="348"/>
      <c r="K258" s="59"/>
      <c r="L258" s="59"/>
    </row>
    <row r="259" customFormat="false" ht="19.35" hidden="false" customHeight="true" outlineLevel="0" collapsed="false">
      <c r="B259" s="54"/>
      <c r="C259" s="54"/>
      <c r="D259" s="55"/>
      <c r="E259" s="56"/>
      <c r="F259" s="56"/>
      <c r="G259" s="56"/>
      <c r="H259" s="56"/>
      <c r="I259" s="57"/>
      <c r="J259" s="348"/>
      <c r="K259" s="59"/>
      <c r="L259" s="59"/>
    </row>
    <row r="260" customFormat="false" ht="19.35" hidden="false" customHeight="true" outlineLevel="0" collapsed="false">
      <c r="B260" s="54"/>
      <c r="C260" s="54"/>
      <c r="D260" s="55"/>
      <c r="E260" s="56"/>
      <c r="F260" s="56"/>
      <c r="G260" s="56"/>
      <c r="H260" s="56"/>
      <c r="I260" s="57"/>
      <c r="J260" s="348"/>
      <c r="K260" s="59"/>
      <c r="L260" s="59"/>
    </row>
    <row r="261" customFormat="false" ht="19.35" hidden="false" customHeight="true" outlineLevel="0" collapsed="false">
      <c r="B261" s="54"/>
      <c r="C261" s="54"/>
      <c r="D261" s="55"/>
      <c r="E261" s="56"/>
      <c r="F261" s="56"/>
      <c r="G261" s="56"/>
      <c r="H261" s="56"/>
      <c r="I261" s="57"/>
      <c r="J261" s="348"/>
      <c r="K261" s="59"/>
      <c r="L261" s="59"/>
    </row>
    <row r="262" customFormat="false" ht="19.35" hidden="false" customHeight="true" outlineLevel="0" collapsed="false">
      <c r="B262" s="54"/>
      <c r="C262" s="54"/>
      <c r="D262" s="55"/>
      <c r="E262" s="56"/>
      <c r="F262" s="56"/>
      <c r="G262" s="56"/>
      <c r="H262" s="56"/>
      <c r="I262" s="57"/>
      <c r="J262" s="348"/>
      <c r="K262" s="59"/>
      <c r="L262" s="59"/>
    </row>
    <row r="263" customFormat="false" ht="19.35" hidden="false" customHeight="true" outlineLevel="0" collapsed="false">
      <c r="B263" s="54"/>
      <c r="C263" s="54"/>
      <c r="D263" s="55"/>
      <c r="E263" s="56"/>
      <c r="F263" s="56"/>
      <c r="G263" s="56"/>
      <c r="H263" s="56"/>
      <c r="I263" s="57"/>
      <c r="J263" s="348"/>
      <c r="K263" s="59"/>
      <c r="L263" s="59"/>
    </row>
    <row r="264" customFormat="false" ht="19.35" hidden="false" customHeight="true" outlineLevel="0" collapsed="false">
      <c r="B264" s="54"/>
      <c r="C264" s="54"/>
      <c r="D264" s="55"/>
      <c r="E264" s="56"/>
      <c r="F264" s="56"/>
      <c r="G264" s="56"/>
      <c r="H264" s="56"/>
      <c r="I264" s="57"/>
      <c r="J264" s="348"/>
      <c r="K264" s="59"/>
      <c r="L264" s="59"/>
    </row>
    <row r="265" customFormat="false" ht="19.35" hidden="false" customHeight="true" outlineLevel="0" collapsed="false">
      <c r="B265" s="54"/>
      <c r="C265" s="54"/>
      <c r="D265" s="55"/>
      <c r="E265" s="56"/>
      <c r="F265" s="56"/>
      <c r="G265" s="56"/>
      <c r="H265" s="56"/>
      <c r="I265" s="57"/>
      <c r="J265" s="348"/>
      <c r="K265" s="59"/>
      <c r="L265" s="59"/>
    </row>
    <row r="266" customFormat="false" ht="19.35" hidden="false" customHeight="true" outlineLevel="0" collapsed="false">
      <c r="B266" s="54"/>
      <c r="C266" s="54"/>
      <c r="D266" s="55"/>
      <c r="E266" s="56"/>
      <c r="F266" s="56"/>
      <c r="G266" s="56"/>
      <c r="H266" s="56"/>
      <c r="I266" s="57"/>
      <c r="J266" s="348"/>
      <c r="K266" s="59"/>
      <c r="L266" s="59"/>
    </row>
    <row r="267" customFormat="false" ht="19.35" hidden="false" customHeight="true" outlineLevel="0" collapsed="false">
      <c r="B267" s="54"/>
      <c r="C267" s="54"/>
      <c r="D267" s="55"/>
      <c r="E267" s="56"/>
      <c r="F267" s="56"/>
      <c r="G267" s="56"/>
      <c r="H267" s="56"/>
      <c r="I267" s="57"/>
      <c r="J267" s="348"/>
      <c r="K267" s="59"/>
      <c r="L267" s="59"/>
    </row>
    <row r="268" customFormat="false" ht="19.35" hidden="false" customHeight="true" outlineLevel="0" collapsed="false">
      <c r="B268" s="54" t="n">
        <v>122</v>
      </c>
      <c r="C268" s="54"/>
      <c r="D268" s="55"/>
      <c r="E268" s="56"/>
      <c r="F268" s="56"/>
      <c r="G268" s="56"/>
      <c r="H268" s="56"/>
      <c r="I268" s="57"/>
      <c r="J268" s="348"/>
      <c r="K268" s="59"/>
      <c r="L268" s="59"/>
    </row>
    <row r="269" customFormat="false" ht="12.8" hidden="false" customHeight="false" outlineLevel="0" collapsed="false">
      <c r="E269" s="0"/>
      <c r="F269" s="0"/>
      <c r="G269" s="0"/>
      <c r="H269" s="0"/>
      <c r="I269" s="0"/>
      <c r="J269" s="0"/>
      <c r="K269" s="0"/>
      <c r="L269" s="0"/>
    </row>
    <row r="270" customFormat="false" ht="31.7" hidden="false" customHeight="true" outlineLevel="0" collapsed="false">
      <c r="B270" s="351" t="s">
        <v>235</v>
      </c>
      <c r="C270" s="351"/>
      <c r="D270" s="351"/>
      <c r="E270" s="351"/>
      <c r="F270" s="351"/>
      <c r="G270" s="351"/>
      <c r="H270" s="351"/>
      <c r="I270" s="351"/>
      <c r="J270" s="351"/>
      <c r="K270" s="351"/>
      <c r="L270" s="351"/>
    </row>
    <row r="271" customFormat="false" ht="101.85" hidden="false" customHeight="true" outlineLevel="0" collapsed="false">
      <c r="B271" s="33" t="s">
        <v>2</v>
      </c>
      <c r="C271" s="33" t="s">
        <v>230</v>
      </c>
      <c r="D271" s="34" t="s">
        <v>3</v>
      </c>
      <c r="E271" s="34" t="s">
        <v>14</v>
      </c>
      <c r="F271" s="35" t="s">
        <v>15</v>
      </c>
      <c r="G271" s="36" t="s">
        <v>16</v>
      </c>
      <c r="H271" s="37" t="s">
        <v>17</v>
      </c>
      <c r="I271" s="36" t="s">
        <v>18</v>
      </c>
      <c r="J271" s="38" t="s">
        <v>19</v>
      </c>
      <c r="K271" s="352" t="s">
        <v>20</v>
      </c>
      <c r="L271" s="38" t="s">
        <v>21</v>
      </c>
    </row>
    <row r="272" customFormat="false" ht="22.85" hidden="false" customHeight="true" outlineLevel="0" collapsed="false">
      <c r="B272" s="41" t="n">
        <v>1</v>
      </c>
      <c r="C272" s="67"/>
      <c r="D272" s="353"/>
      <c r="E272" s="354"/>
      <c r="F272" s="354"/>
      <c r="G272" s="354"/>
      <c r="H272" s="354"/>
      <c r="I272" s="355"/>
      <c r="J272" s="356"/>
      <c r="K272" s="71"/>
      <c r="L272" s="71"/>
    </row>
    <row r="273" customFormat="false" ht="22.85" hidden="false" customHeight="true" outlineLevel="0" collapsed="false">
      <c r="B273" s="41" t="n">
        <v>2</v>
      </c>
      <c r="C273" s="67"/>
      <c r="D273" s="353"/>
      <c r="E273" s="354"/>
      <c r="F273" s="354"/>
      <c r="G273" s="354"/>
      <c r="H273" s="354"/>
      <c r="I273" s="355"/>
      <c r="J273" s="356"/>
      <c r="K273" s="71"/>
      <c r="L273" s="71"/>
    </row>
    <row r="274" customFormat="false" ht="22.85" hidden="false" customHeight="true" outlineLevel="0" collapsed="false">
      <c r="B274" s="41" t="n">
        <v>3</v>
      </c>
      <c r="C274" s="67"/>
      <c r="D274" s="353"/>
      <c r="E274" s="354"/>
      <c r="F274" s="354"/>
      <c r="G274" s="354"/>
      <c r="H274" s="354"/>
      <c r="I274" s="355"/>
      <c r="J274" s="356"/>
      <c r="K274" s="71"/>
      <c r="L274" s="71"/>
    </row>
    <row r="275" customFormat="false" ht="22.85" hidden="false" customHeight="true" outlineLevel="0" collapsed="false">
      <c r="B275" s="66" t="n">
        <v>4</v>
      </c>
      <c r="C275" s="66"/>
      <c r="D275" s="75"/>
      <c r="E275" s="76"/>
      <c r="F275" s="76"/>
      <c r="G275" s="76"/>
      <c r="H275" s="76"/>
      <c r="I275" s="77"/>
      <c r="J275" s="357"/>
      <c r="K275" s="79"/>
      <c r="L275" s="79"/>
    </row>
    <row r="276" customFormat="false" ht="22.85" hidden="false" customHeight="true" outlineLevel="0" collapsed="false">
      <c r="B276" s="66" t="n">
        <v>5</v>
      </c>
      <c r="C276" s="66"/>
      <c r="D276" s="75"/>
      <c r="E276" s="76"/>
      <c r="F276" s="76"/>
      <c r="G276" s="76"/>
      <c r="H276" s="76"/>
      <c r="I276" s="77"/>
      <c r="J276" s="357"/>
      <c r="K276" s="79"/>
      <c r="L276" s="79"/>
    </row>
    <row r="277" customFormat="false" ht="22.85" hidden="false" customHeight="true" outlineLevel="0" collapsed="false">
      <c r="B277" s="66" t="n">
        <v>6</v>
      </c>
      <c r="C277" s="66"/>
      <c r="D277" s="75"/>
      <c r="E277" s="76"/>
      <c r="F277" s="76"/>
      <c r="G277" s="76"/>
      <c r="H277" s="76"/>
      <c r="I277" s="77"/>
      <c r="J277" s="357"/>
      <c r="K277" s="79"/>
      <c r="L277" s="79"/>
    </row>
    <row r="278" customFormat="false" ht="22.85" hidden="false" customHeight="true" outlineLevel="0" collapsed="false">
      <c r="B278" s="66" t="n">
        <v>7</v>
      </c>
      <c r="C278" s="66"/>
      <c r="D278" s="75"/>
      <c r="E278" s="76"/>
      <c r="F278" s="76"/>
      <c r="G278" s="76"/>
      <c r="H278" s="76"/>
      <c r="I278" s="77"/>
      <c r="J278" s="357"/>
      <c r="K278" s="79"/>
      <c r="L278" s="79"/>
    </row>
    <row r="279" customFormat="false" ht="22.85" hidden="false" customHeight="true" outlineLevel="0" collapsed="false">
      <c r="B279" s="66" t="n">
        <v>8</v>
      </c>
      <c r="C279" s="66"/>
      <c r="D279" s="75"/>
      <c r="E279" s="76"/>
      <c r="F279" s="76"/>
      <c r="G279" s="76"/>
      <c r="H279" s="76"/>
      <c r="I279" s="77"/>
      <c r="J279" s="357"/>
      <c r="K279" s="79"/>
      <c r="L279" s="79"/>
    </row>
    <row r="280" customFormat="false" ht="22.85" hidden="false" customHeight="true" outlineLevel="0" collapsed="false">
      <c r="B280" s="66" t="n">
        <v>9</v>
      </c>
      <c r="C280" s="66"/>
      <c r="D280" s="75"/>
      <c r="E280" s="76"/>
      <c r="F280" s="76"/>
      <c r="G280" s="76"/>
      <c r="H280" s="76"/>
      <c r="I280" s="77"/>
      <c r="J280" s="357"/>
      <c r="K280" s="79"/>
      <c r="L280" s="79"/>
    </row>
    <row r="281" customFormat="false" ht="22.85" hidden="false" customHeight="true" outlineLevel="0" collapsed="false">
      <c r="B281" s="66" t="n">
        <v>10</v>
      </c>
      <c r="C281" s="66"/>
      <c r="D281" s="75"/>
      <c r="E281" s="76"/>
      <c r="F281" s="76"/>
      <c r="G281" s="76"/>
      <c r="H281" s="76"/>
      <c r="I281" s="77"/>
      <c r="J281" s="357"/>
      <c r="K281" s="79"/>
      <c r="L281" s="79"/>
    </row>
    <row r="282" customFormat="false" ht="22.85" hidden="false" customHeight="true" outlineLevel="0" collapsed="false">
      <c r="B282" s="54" t="n">
        <v>11</v>
      </c>
      <c r="C282" s="54"/>
      <c r="D282" s="55"/>
      <c r="E282" s="56"/>
      <c r="F282" s="56"/>
      <c r="G282" s="56"/>
      <c r="H282" s="56"/>
      <c r="I282" s="57"/>
      <c r="J282" s="348"/>
      <c r="K282" s="59"/>
      <c r="L282" s="59"/>
    </row>
    <row r="283" customFormat="false" ht="22.85" hidden="false" customHeight="true" outlineLevel="0" collapsed="false">
      <c r="B283" s="54" t="n">
        <v>12</v>
      </c>
      <c r="C283" s="54"/>
      <c r="D283" s="55"/>
      <c r="E283" s="56"/>
      <c r="F283" s="56"/>
      <c r="G283" s="56"/>
      <c r="H283" s="56"/>
      <c r="I283" s="57"/>
      <c r="J283" s="348"/>
      <c r="K283" s="59"/>
      <c r="L283" s="59"/>
    </row>
    <row r="284" customFormat="false" ht="22.85" hidden="false" customHeight="true" outlineLevel="0" collapsed="false">
      <c r="B284" s="54" t="n">
        <v>13</v>
      </c>
      <c r="C284" s="54"/>
      <c r="D284" s="55"/>
      <c r="E284" s="56"/>
      <c r="F284" s="56"/>
      <c r="G284" s="56"/>
      <c r="H284" s="56"/>
      <c r="I284" s="57"/>
      <c r="J284" s="348"/>
      <c r="K284" s="59"/>
      <c r="L284" s="59"/>
    </row>
    <row r="285" customFormat="false" ht="22.85" hidden="false" customHeight="true" outlineLevel="0" collapsed="false">
      <c r="B285" s="54" t="n">
        <v>14</v>
      </c>
      <c r="C285" s="54"/>
      <c r="D285" s="55"/>
      <c r="E285" s="56"/>
      <c r="F285" s="56"/>
      <c r="G285" s="56"/>
      <c r="H285" s="56"/>
      <c r="I285" s="57"/>
      <c r="J285" s="348"/>
      <c r="K285" s="59"/>
      <c r="L285" s="59"/>
    </row>
    <row r="286" customFormat="false" ht="22.85" hidden="false" customHeight="true" outlineLevel="0" collapsed="false">
      <c r="B286" s="54" t="n">
        <v>15</v>
      </c>
      <c r="C286" s="54"/>
      <c r="D286" s="55"/>
      <c r="E286" s="56"/>
      <c r="F286" s="56"/>
      <c r="G286" s="56"/>
      <c r="H286" s="56"/>
      <c r="I286" s="57"/>
      <c r="J286" s="348"/>
      <c r="K286" s="59"/>
      <c r="L286" s="59"/>
    </row>
    <row r="287" customFormat="false" ht="22.85" hidden="false" customHeight="true" outlineLevel="0" collapsed="false">
      <c r="B287" s="54" t="n">
        <v>16</v>
      </c>
      <c r="C287" s="54"/>
      <c r="D287" s="55"/>
      <c r="E287" s="56"/>
      <c r="F287" s="56"/>
      <c r="G287" s="56"/>
      <c r="H287" s="56"/>
      <c r="I287" s="57"/>
      <c r="J287" s="348"/>
      <c r="K287" s="59"/>
      <c r="L287" s="59"/>
    </row>
    <row r="288" customFormat="false" ht="22.85" hidden="false" customHeight="true" outlineLevel="0" collapsed="false">
      <c r="B288" s="54" t="n">
        <v>17</v>
      </c>
      <c r="C288" s="54"/>
      <c r="D288" s="55"/>
      <c r="E288" s="56"/>
      <c r="F288" s="56"/>
      <c r="G288" s="56"/>
      <c r="H288" s="56"/>
      <c r="I288" s="57"/>
      <c r="J288" s="348"/>
      <c r="K288" s="59"/>
      <c r="L288" s="59"/>
    </row>
    <row r="289" customFormat="false" ht="22.85" hidden="false" customHeight="true" outlineLevel="0" collapsed="false">
      <c r="B289" s="54" t="n">
        <v>18</v>
      </c>
      <c r="C289" s="54"/>
      <c r="D289" s="55"/>
      <c r="E289" s="56"/>
      <c r="F289" s="56"/>
      <c r="G289" s="56"/>
      <c r="H289" s="56"/>
      <c r="I289" s="57"/>
      <c r="J289" s="348"/>
      <c r="K289" s="59"/>
      <c r="L289" s="59"/>
    </row>
  </sheetData>
  <mergeCells count="4">
    <mergeCell ref="B3:L3"/>
    <mergeCell ref="B4:L4"/>
    <mergeCell ref="B5:L5"/>
    <mergeCell ref="B270:L27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Roman,Parasts"&amp;12&amp;A</oddHeader>
    <oddFooter>&amp;C&amp;"Times New Roman,Parasts"&amp;12Lappuse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2019-01-21T17:37:27Z</dcterms:created>
  <dc:creator>Нюша</dc:creator>
  <dc:language>lv-LV</dc:language>
  <cp:lastPrinted>2020-09-14T19:32:19Z</cp:lastPrinted>
  <dcterms:modified xsi:type="dcterms:W3CDTF">2022-05-26T23:45:41Z</dcterms:modified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