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5.png" ContentType="image/png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Kom.reitings" sheetId="1" state="visible" r:id="rId2"/>
    <sheet name="Individ reitings Silver" sheetId="2" state="visible" r:id="rId3"/>
    <sheet name="Individ reitings Bronze" sheetId="3" state="visible" r:id="rId4"/>
    <sheet name="Punkti" sheetId="4" state="visible" r:id="rId5"/>
    <sheet name="Rezultati" sheetId="5" state="visible" r:id="rId6"/>
    <sheet name="spliti 4 aplis" sheetId="6" state="visible" r:id="rId7"/>
  </sheets>
  <definedNames>
    <definedName function="false" hidden="false" localSheetId="0" name="Excel_BuiltIn__FilterDatabase" vbProcedure="false">#ref!</definedName>
    <definedName function="false" hidden="false" localSheetId="1" name="Excel_BuiltIn__FilterDatabase" vbProcedure="false">'Individ reitings Silver'!$C$3:$G$47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<sst xmlns="http://schemas.openxmlformats.org/spreadsheetml/2006/main" count="517" uniqueCount="168">
  <si>
    <t>Rezultāti SILVER</t>
  </si>
  <si>
    <t>Rezultāti BRONZE</t>
  </si>
  <si>
    <t>Vieta</t>
  </si>
  <si>
    <t>Komanda</t>
  </si>
  <si>
    <t>Punkti</t>
  </si>
  <si>
    <t>Par summu</t>
  </si>
  <si>
    <t>Ieskaites punkti</t>
  </si>
  <si>
    <t>4 aplis Punkti kopā</t>
  </si>
  <si>
    <t>Bonuss punkti 1 aplis</t>
  </si>
  <si>
    <t>Bonuss punkti 2 aplis</t>
  </si>
  <si>
    <t>Bonuss punkti 3 aplis</t>
  </si>
  <si>
    <t>Bonuss punkti kopā</t>
  </si>
  <si>
    <t>Kārtu skaits</t>
  </si>
  <si>
    <t>Komandas vidējais</t>
  </si>
  <si>
    <t>Gold</t>
  </si>
  <si>
    <t>Silver</t>
  </si>
  <si>
    <t>Platinum</t>
  </si>
  <si>
    <t>Bronze</t>
  </si>
  <si>
    <t>Kopēja 4 apļu ieskaite</t>
  </si>
  <si>
    <t>Vīriešu reitings</t>
  </si>
  <si>
    <t>1.aplis</t>
  </si>
  <si>
    <t>2. aplis</t>
  </si>
  <si>
    <t>3.aplis</t>
  </si>
  <si>
    <t>4.aplis</t>
  </si>
  <si>
    <t>Kopā</t>
  </si>
  <si>
    <t>Vārds, Uzvārds</t>
  </si>
  <si>
    <t>Spēles</t>
  </si>
  <si>
    <t>Summa</t>
  </si>
  <si>
    <t>Vidējais</t>
  </si>
  <si>
    <t>Šarmageddon</t>
  </si>
  <si>
    <t>Aleksejs Jeļisejesvs</t>
  </si>
  <si>
    <t>Sieviešu reitings</t>
  </si>
  <si>
    <t>1. sp.</t>
  </si>
  <si>
    <t>-2. sp.</t>
  </si>
  <si>
    <t>3. sp.</t>
  </si>
  <si>
    <t>4. sp.</t>
  </si>
  <si>
    <t>iesk.</t>
  </si>
  <si>
    <t>Pinfall</t>
  </si>
  <si>
    <t>Wii Sport Resort</t>
  </si>
  <si>
    <t>SIB</t>
  </si>
  <si>
    <t>X X X</t>
  </si>
  <si>
    <t>JBP</t>
  </si>
  <si>
    <t>ALDENS Holdings</t>
  </si>
  <si>
    <t>NB</t>
  </si>
  <si>
    <t>NB Lēdijas</t>
  </si>
  <si>
    <t>Mr Fixer (Molotov)</t>
  </si>
  <si>
    <t>RTU</t>
  </si>
  <si>
    <t>Lursoft</t>
  </si>
  <si>
    <t>NB Jaunie Spēki</t>
  </si>
  <si>
    <t>Wii Fit Plus</t>
  </si>
  <si>
    <t>Zaļie Pumpuri</t>
  </si>
  <si>
    <t>Bowling Sharks</t>
  </si>
  <si>
    <t>VissParBoulingu.lv</t>
  </si>
  <si>
    <t>Nopietni</t>
  </si>
  <si>
    <t>Simple People (Molotov)</t>
  </si>
  <si>
    <t>Handicap</t>
  </si>
  <si>
    <t>Vidējais rezultāts</t>
  </si>
  <si>
    <t>PEDEJAIS</t>
  </si>
  <si>
    <t>VISI KOPĀ</t>
  </si>
  <si>
    <t>Wii Sports Resort</t>
  </si>
  <si>
    <t>Raivis Tilga</t>
  </si>
  <si>
    <t>Niks Mežiņš</t>
  </si>
  <si>
    <t>Patriks Piternieks</t>
  </si>
  <si>
    <t>Līva Landmane</t>
  </si>
  <si>
    <t>Ričards Toms Zvilna</t>
  </si>
  <si>
    <t>Tomass Piternieks</t>
  </si>
  <si>
    <t>Pieaicinātajs spēlētājs</t>
  </si>
  <si>
    <t>Artūrs Kaļinins</t>
  </si>
  <si>
    <t>Nauris Zīds</t>
  </si>
  <si>
    <t>Normunds Bundzenieks</t>
  </si>
  <si>
    <t>Andrejs Kurzemnieks</t>
  </si>
  <si>
    <t>Andris Kārkliņš</t>
  </si>
  <si>
    <t>Māris Briedis</t>
  </si>
  <si>
    <t>Jānis Raņķis</t>
  </si>
  <si>
    <t>Kaspars Semjonovs</t>
  </si>
  <si>
    <t>Ilze Raņķe</t>
  </si>
  <si>
    <t>aklais rezultāts</t>
  </si>
  <si>
    <t>Rihards Meijers</t>
  </si>
  <si>
    <t>Elizabete Gorina</t>
  </si>
  <si>
    <t>Sergejs Kravcovs</t>
  </si>
  <si>
    <t>Jānis Zalītis</t>
  </si>
  <si>
    <t>Valentīns Ginko</t>
  </si>
  <si>
    <t>Aivars Zaharovs</t>
  </si>
  <si>
    <t>Aleksandrs Ručevics</t>
  </si>
  <si>
    <t>Irina Bokuma</t>
  </si>
  <si>
    <t>Jurijs Bokums sen</t>
  </si>
  <si>
    <t>Jurijs Bokums jun</t>
  </si>
  <si>
    <t>Rihards Kovaļenko</t>
  </si>
  <si>
    <t>Kristaps Laucis</t>
  </si>
  <si>
    <t>Nikita Bobrovs</t>
  </si>
  <si>
    <t>Andris Stalidzāns</t>
  </si>
  <si>
    <t>ALDENS Holding</t>
  </si>
  <si>
    <t>Uldis Lasmanis</t>
  </si>
  <si>
    <t>Tatjana Teļnova</t>
  </si>
  <si>
    <t>Madars Dāvids</t>
  </si>
  <si>
    <t>ALDENS Holding / JPB</t>
  </si>
  <si>
    <t>Karīna Maslova</t>
  </si>
  <si>
    <t>Guntis Andžāns</t>
  </si>
  <si>
    <t>Pavels Isats</t>
  </si>
  <si>
    <t>Ģirts Gabrāns</t>
  </si>
  <si>
    <t>Jānis Naļivaiko</t>
  </si>
  <si>
    <t>Juris Mauriņš</t>
  </si>
  <si>
    <t>Ilona Ozola</t>
  </si>
  <si>
    <t>Ilona Liņina</t>
  </si>
  <si>
    <t>Natālija Riznika</t>
  </si>
  <si>
    <t>Rasma Mauriņa</t>
  </si>
  <si>
    <t>Anita Valdmane</t>
  </si>
  <si>
    <t>Artūrs Stuģis</t>
  </si>
  <si>
    <t>Ģirts Priekulis</t>
  </si>
  <si>
    <t>Artjoms Nurmuhamatovs</t>
  </si>
  <si>
    <t>Annija Celmiņa</t>
  </si>
  <si>
    <t>Gunita Vasiļevska</t>
  </si>
  <si>
    <t>Māris Umbraško</t>
  </si>
  <si>
    <t>Zanda Zariņa</t>
  </si>
  <si>
    <t>Līga Lasmane</t>
  </si>
  <si>
    <t>Mārtiņš Belickis</t>
  </si>
  <si>
    <t>Ģirts Ķēbers</t>
  </si>
  <si>
    <t>Elvijs Bokanovs</t>
  </si>
  <si>
    <t>Mārtiņš Vaicekovskis</t>
  </si>
  <si>
    <t>Toms Pultraks</t>
  </si>
  <si>
    <t>Amanda Intsone</t>
  </si>
  <si>
    <t>Normunds Rabkevičs</t>
  </si>
  <si>
    <t>Toms Erbss</t>
  </si>
  <si>
    <t>Paulis Kalniņš</t>
  </si>
  <si>
    <t>Nikola Ābola</t>
  </si>
  <si>
    <t>Rūdolfs Būmanis</t>
  </si>
  <si>
    <t>Eleonora Gergele</t>
  </si>
  <si>
    <t>Indra Segliņa</t>
  </si>
  <si>
    <t>Guna Sedleniece</t>
  </si>
  <si>
    <t>Ainārs Sedlenieks</t>
  </si>
  <si>
    <t>Gustavs Jaunzemis</t>
  </si>
  <si>
    <t>Jana Stafecka</t>
  </si>
  <si>
    <t>Mihails Judins</t>
  </si>
  <si>
    <t>Nikolajs Tkačenko</t>
  </si>
  <si>
    <t>Jurijs Nahodkins</t>
  </si>
  <si>
    <t>Arkādijs Timčenko</t>
  </si>
  <si>
    <t>Maksims Jemeljanovs</t>
  </si>
  <si>
    <t>Svetlana Jemeļjanova</t>
  </si>
  <si>
    <t>Evija Vende-Priekule</t>
  </si>
  <si>
    <t>Nikolajs Ļevikins</t>
  </si>
  <si>
    <t>Edgars Kobiļuks</t>
  </si>
  <si>
    <t>Jevgenijs Kobiļuks</t>
  </si>
  <si>
    <t>Dainis Mauriņš</t>
  </si>
  <si>
    <t>Edgars Štubis</t>
  </si>
  <si>
    <t>Guntars Pugejs</t>
  </si>
  <si>
    <t>Armands Štubis</t>
  </si>
  <si>
    <t>Artūrs Pugejs</t>
  </si>
  <si>
    <t>Edgars Cimdiņš</t>
  </si>
  <si>
    <t>Tomass Ozols</t>
  </si>
  <si>
    <t>Artūrs Žigulins</t>
  </si>
  <si>
    <t>Vlad</t>
  </si>
  <si>
    <t>Sabīne Koļesnikova</t>
  </si>
  <si>
    <t>Marta Kāne</t>
  </si>
  <si>
    <t>Jānis Cimdiņš</t>
  </si>
  <si>
    <t>Ivars Priedītis</t>
  </si>
  <si>
    <t>12/04/22</t>
  </si>
  <si>
    <t>19/04/22</t>
  </si>
  <si>
    <t>26/04/22</t>
  </si>
  <si>
    <t>03/05/22</t>
  </si>
  <si>
    <t>10/05/22</t>
  </si>
  <si>
    <t>17/05/22</t>
  </si>
  <si>
    <t>24/05/22</t>
  </si>
  <si>
    <t>31/05/22</t>
  </si>
  <si>
    <t>07/06/22</t>
  </si>
  <si>
    <t>Total</t>
  </si>
  <si>
    <t>samaksa</t>
  </si>
  <si>
    <t>4 aplis</t>
  </si>
  <si>
    <t>pieacinātais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</si>
</sst>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YYYY/MM/DD"/>
  </numFmts>
  <fonts count="46">
    <font>
      <sz val="10"/>
      <color rgb="FF000000"/>
      <name val="Arial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6"/>
      <color rgb="FF000000"/>
      <name val="Arial"/>
      <family val="2"/>
      <charset val="1"/>
    </font>
    <font>
      <sz val="12"/>
      <color rgb="FF000000"/>
      <name val="Arial baltic"/>
      <family val="0"/>
      <charset val="1"/>
    </font>
    <font>
      <b val="true"/>
      <sz val="16"/>
      <color rgb="FF0000FF"/>
      <name val="Centschbook tl"/>
      <family val="0"/>
      <charset val="1"/>
    </font>
    <font>
      <b val="true"/>
      <sz val="16"/>
      <color rgb="FF000000"/>
      <name val="Arial"/>
      <family val="2"/>
      <charset val="204"/>
    </font>
    <font>
      <b val="true"/>
      <sz val="14"/>
      <color rgb="FF000000"/>
      <name val="Centschbook tl"/>
      <family val="0"/>
      <charset val="1"/>
    </font>
    <font>
      <b val="true"/>
      <sz val="14"/>
      <color rgb="FFFF0000"/>
      <name val="Centschbook tl"/>
      <family val="0"/>
      <charset val="1"/>
    </font>
    <font>
      <b val="true"/>
      <sz val="16"/>
      <color rgb="FFFF0000"/>
      <name val="Arial"/>
      <family val="2"/>
      <charset val="1"/>
    </font>
    <font>
      <b val="true"/>
      <sz val="18"/>
      <color rgb="FF0000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6"/>
      <color rgb="FF3333FF"/>
      <name val="Arial"/>
      <family val="2"/>
      <charset val="1"/>
    </font>
    <font>
      <b val="true"/>
      <sz val="24"/>
      <color rgb="FFFF0000"/>
      <name val="Arial"/>
      <family val="2"/>
      <charset val="1"/>
    </font>
    <font>
      <b val="true"/>
      <u val="single"/>
      <sz val="40"/>
      <color rgb="FF0000FF"/>
      <name val="Century Schoolbook"/>
      <family val="1"/>
      <charset val="186"/>
    </font>
    <font>
      <b val="true"/>
      <sz val="22"/>
      <color rgb="FF0000FF"/>
      <name val="Book Antiqua"/>
      <family val="1"/>
      <charset val="1"/>
    </font>
    <font>
      <b val="true"/>
      <sz val="18"/>
      <color rgb="FF000000"/>
      <name val="Century Schoolbook"/>
      <family val="1"/>
      <charset val="204"/>
    </font>
    <font>
      <b val="true"/>
      <sz val="14"/>
      <color rgb="FF000000"/>
      <name val="Book Antiqua"/>
      <family val="1"/>
      <charset val="1"/>
    </font>
    <font>
      <b val="true"/>
      <sz val="18"/>
      <color rgb="FF000000"/>
      <name val="Century Schoolbook"/>
      <family val="1"/>
      <charset val="1"/>
    </font>
    <font>
      <b val="true"/>
      <sz val="14"/>
      <color rgb="FF000000"/>
      <name val="Century Schoolbook"/>
      <family val="1"/>
      <charset val="1"/>
    </font>
    <font>
      <b val="true"/>
      <sz val="14"/>
      <color rgb="FFFF0000"/>
      <name val="Arial"/>
      <family val="2"/>
      <charset val="1"/>
    </font>
    <font>
      <b val="true"/>
      <sz val="14"/>
      <color rgb="FF3333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3"/>
      <color rgb="FF000000"/>
      <name val="Book Antiqua"/>
      <family val="1"/>
      <charset val="1"/>
    </font>
    <font>
      <b val="true"/>
      <sz val="22"/>
      <color rgb="FFFF0000"/>
      <name val="Book Antiqua"/>
      <family val="1"/>
      <charset val="1"/>
    </font>
    <font>
      <b val="true"/>
      <sz val="12"/>
      <color rgb="FFFF0000"/>
      <name val="Bookman Old Style"/>
      <family val="1"/>
      <charset val="1"/>
    </font>
    <font>
      <b val="true"/>
      <sz val="36"/>
      <color rgb="FF0000FF"/>
      <name val="Century Schoolbook"/>
      <family val="1"/>
      <charset val="186"/>
    </font>
    <font>
      <b val="true"/>
      <sz val="13"/>
      <color rgb="FFFF0000"/>
      <name val="Book Antiqua"/>
      <family val="1"/>
      <charset val="1"/>
    </font>
    <font>
      <b val="true"/>
      <sz val="14"/>
      <color rgb="FFFF3333"/>
      <name val="Arial"/>
      <family val="2"/>
      <charset val="1"/>
    </font>
    <font>
      <b val="true"/>
      <sz val="13"/>
      <color rgb="FF3333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 val="true"/>
      <sz val="14"/>
      <color rgb="FF0000CC"/>
      <name val="Arial"/>
      <family val="2"/>
      <charset val="1"/>
    </font>
    <font>
      <b val="true"/>
      <sz val="12"/>
      <color rgb="FF000000"/>
      <name val="Bookman Old Style"/>
      <family val="1"/>
      <charset val="1"/>
    </font>
    <font>
      <b val="true"/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204"/>
    </font>
    <font>
      <b val="true"/>
      <sz val="12"/>
      <color rgb="FFFF0000"/>
      <name val="Arial"/>
      <family val="2"/>
      <charset val="1"/>
    </font>
    <font>
      <b val="true"/>
      <sz val="12"/>
      <color rgb="FF3333FF"/>
      <name val="Arial"/>
      <family val="2"/>
      <charset val="1"/>
    </font>
    <font>
      <b val="true"/>
      <sz val="12"/>
      <color rgb="FF0000CC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2"/>
      <color rgb="FFFF3333"/>
      <name val="Arial"/>
      <family val="2"/>
      <charset val="1"/>
    </font>
    <font>
      <b val="true"/>
      <sz val="12"/>
      <color rgb="FFFF0000"/>
      <name val="Arial"/>
      <family val="2"/>
      <charset val="204"/>
    </font>
    <font>
      <b val="true"/>
      <sz val="18"/>
      <color rgb="FF000000"/>
      <name val="Arial"/>
      <family val="2"/>
      <charset val="1"/>
    </font>
    <font>
      <b val="true"/>
      <sz val="28"/>
      <color rgb="FF00000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33CCCC"/>
      </patternFill>
    </fill>
    <fill>
      <patternFill patternType="solid">
        <fgColor rgb="FFB2B2B2"/>
        <bgColor rgb="FFCCCCCC"/>
      </patternFill>
    </fill>
    <fill>
      <patternFill patternType="solid">
        <fgColor rgb="FFDDDDDD"/>
        <bgColor rgb="FFD9D9D9"/>
      </patternFill>
    </fill>
    <fill>
      <patternFill patternType="solid">
        <fgColor rgb="FFEAF1DD"/>
        <bgColor rgb="FFEEEEEE"/>
      </patternFill>
    </fill>
    <fill>
      <patternFill patternType="solid">
        <fgColor rgb="FFFDE9D9"/>
        <bgColor rgb="FFEEEEEE"/>
      </patternFill>
    </fill>
    <fill>
      <patternFill patternType="solid">
        <fgColor rgb="FFCCCCCC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FF"/>
        <bgColor rgb="FFDDDDDD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4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0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0" fillId="7" borderId="1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0" fillId="7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8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8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8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2" fillId="8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8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8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5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2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8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8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8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8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8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3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3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3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3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9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3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3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3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3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9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6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9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1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3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9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3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9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3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2" fillId="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2" fillId="3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3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6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3" borderId="6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1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1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1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6" fillId="1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3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3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6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3" borderId="6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13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1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4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1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4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14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4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14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4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1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1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3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14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1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14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8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EEEEEE"/>
      <rgbColor rgb="FFCCFFCC"/>
      <rgbColor rgb="FFFDE9D9"/>
      <rgbColor rgb="FF66FFFF"/>
      <rgbColor rgb="FFFFCCFF"/>
      <rgbColor rgb="FFCC99FF"/>
      <rgbColor rgb="FFDDDDDD"/>
      <rgbColor rgb="FF3366FF"/>
      <rgbColor rgb="FF33CCCC"/>
      <rgbColor rgb="FF99CC00"/>
      <rgbColor rgb="FFFFCC00"/>
      <rgbColor rgb="FFFF9900"/>
      <rgbColor rgb="FFFF3333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310320</xdr:colOff>
      <xdr:row>0</xdr:row>
      <xdr:rowOff>0</xdr:rowOff>
    </xdr:from>
    <xdr:to>
      <xdr:col>25</xdr:col>
      <xdr:colOff>1094040</xdr:colOff>
      <xdr:row>4</xdr:row>
      <xdr:rowOff>132120</xdr:rowOff>
    </xdr:to>
    <xdr:sp>
      <xdr:nvSpPr>
        <xdr:cNvPr id="0" name="CustomShape 1"/>
        <xdr:cNvSpPr/>
      </xdr:nvSpPr>
      <xdr:spPr>
        <a:xfrm>
          <a:off x="1005480" y="0"/>
          <a:ext cx="24201360" cy="750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16. Amatieru Līga </a:t>
          </a:r>
          <a:endParaRPr/>
        </a:p>
      </xdr:txBody>
    </xdr:sp>
    <xdr:clientData/>
  </xdr:twoCellAnchor>
  <xdr:twoCellAnchor editAs="oneCell">
    <xdr:from>
      <xdr:col>5</xdr:col>
      <xdr:colOff>422640</xdr:colOff>
      <xdr:row>4</xdr:row>
      <xdr:rowOff>30240</xdr:rowOff>
    </xdr:from>
    <xdr:to>
      <xdr:col>21</xdr:col>
      <xdr:colOff>79920</xdr:colOff>
      <xdr:row>6</xdr:row>
      <xdr:rowOff>130320</xdr:rowOff>
    </xdr:to>
    <xdr:sp>
      <xdr:nvSpPr>
        <xdr:cNvPr id="1" name="CustomShape 1"/>
        <xdr:cNvSpPr/>
      </xdr:nvSpPr>
      <xdr:spPr>
        <a:xfrm>
          <a:off x="5465520" y="649080"/>
          <a:ext cx="15404760" cy="1338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Silver – Bronze</a:t>
          </a:r>
          <a:endParaRPr/>
        </a:p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07.06.2022 - 4 aplis 9 tūre</a:t>
          </a:r>
          <a:endParaRPr/>
        </a:p>
      </xdr:txBody>
    </xdr:sp>
    <xdr:clientData/>
  </xdr:twoCellAnchor>
  <xdr:twoCellAnchor editAs="oneCell">
    <xdr:from>
      <xdr:col>33</xdr:col>
      <xdr:colOff>469080</xdr:colOff>
      <xdr:row>21</xdr:row>
      <xdr:rowOff>441720</xdr:rowOff>
    </xdr:from>
    <xdr:to>
      <xdr:col>33</xdr:col>
      <xdr:colOff>753480</xdr:colOff>
      <xdr:row>23</xdr:row>
      <xdr:rowOff>709920</xdr:rowOff>
    </xdr:to>
    <xdr:sp>
      <xdr:nvSpPr>
        <xdr:cNvPr id="2" name="CustomShape 1"/>
        <xdr:cNvSpPr/>
      </xdr:nvSpPr>
      <xdr:spPr>
        <a:xfrm>
          <a:off x="30871440" y="8876160"/>
          <a:ext cx="284400" cy="8964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898200</xdr:colOff>
      <xdr:row>6</xdr:row>
      <xdr:rowOff>14760</xdr:rowOff>
    </xdr:from>
    <xdr:to>
      <xdr:col>32</xdr:col>
      <xdr:colOff>120240</xdr:colOff>
      <xdr:row>6</xdr:row>
      <xdr:rowOff>296640</xdr:rowOff>
    </xdr:to>
    <xdr:sp>
      <xdr:nvSpPr>
        <xdr:cNvPr id="3" name="CustomShape 1"/>
        <xdr:cNvSpPr/>
      </xdr:nvSpPr>
      <xdr:spPr>
        <a:xfrm>
          <a:off x="29264760" y="1872000"/>
          <a:ext cx="239760" cy="281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348120</xdr:colOff>
      <xdr:row>0</xdr:row>
      <xdr:rowOff>0</xdr:rowOff>
    </xdr:from>
    <xdr:to>
      <xdr:col>4</xdr:col>
      <xdr:colOff>743040</xdr:colOff>
      <xdr:row>6</xdr:row>
      <xdr:rowOff>403920</xdr:rowOff>
    </xdr:to>
    <xdr:pic>
      <xdr:nvPicPr>
        <xdr:cNvPr id="4" name="Attēls 2" descr=""/>
        <xdr:cNvPicPr/>
      </xdr:nvPicPr>
      <xdr:blipFill>
        <a:blip r:embed="rId1"/>
        <a:stretch/>
      </xdr:blipFill>
      <xdr:spPr>
        <a:xfrm>
          <a:off x="1043280" y="0"/>
          <a:ext cx="3885480" cy="2261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21</xdr:col>
      <xdr:colOff>645120</xdr:colOff>
      <xdr:row>0</xdr:row>
      <xdr:rowOff>0</xdr:rowOff>
    </xdr:from>
    <xdr:to>
      <xdr:col>25</xdr:col>
      <xdr:colOff>1208160</xdr:colOff>
      <xdr:row>6</xdr:row>
      <xdr:rowOff>403920</xdr:rowOff>
    </xdr:to>
    <xdr:pic>
      <xdr:nvPicPr>
        <xdr:cNvPr id="5" name="Attēls 2" descr=""/>
        <xdr:cNvPicPr/>
      </xdr:nvPicPr>
      <xdr:blipFill>
        <a:blip r:embed="rId2"/>
        <a:stretch/>
      </xdr:blipFill>
      <xdr:spPr>
        <a:xfrm>
          <a:off x="21435480" y="0"/>
          <a:ext cx="3885480" cy="2261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1004040</xdr:colOff>
      <xdr:row>0</xdr:row>
      <xdr:rowOff>0</xdr:rowOff>
    </xdr:from>
    <xdr:to>
      <xdr:col>19</xdr:col>
      <xdr:colOff>366480</xdr:colOff>
      <xdr:row>2</xdr:row>
      <xdr:rowOff>68760</xdr:rowOff>
    </xdr:to>
    <xdr:sp>
      <xdr:nvSpPr>
        <xdr:cNvPr id="6" name="CustomShape 1"/>
        <xdr:cNvSpPr/>
      </xdr:nvSpPr>
      <xdr:spPr>
        <a:xfrm>
          <a:off x="2041920" y="0"/>
          <a:ext cx="12925080" cy="1268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SILVER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970200</xdr:colOff>
      <xdr:row>0</xdr:row>
      <xdr:rowOff>0</xdr:rowOff>
    </xdr:from>
    <xdr:to>
      <xdr:col>20</xdr:col>
      <xdr:colOff>211320</xdr:colOff>
      <xdr:row>2</xdr:row>
      <xdr:rowOff>60840</xdr:rowOff>
    </xdr:to>
    <xdr:sp>
      <xdr:nvSpPr>
        <xdr:cNvPr id="7" name="CustomShape 1"/>
        <xdr:cNvSpPr/>
      </xdr:nvSpPr>
      <xdr:spPr>
        <a:xfrm>
          <a:off x="2008080" y="0"/>
          <a:ext cx="13940280" cy="1260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BRONZE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34"/>
  <sheetViews>
    <sheetView windowProtection="false" showFormulas="false" showGridLines="true" showRowColHeaders="true" showZeros="true" rightToLeft="false" tabSelected="true" showOutlineSymbols="true" defaultGridColor="true" view="normal" topLeftCell="A5" colorId="64" zoomScale="65" zoomScaleNormal="65" zoomScalePageLayoutView="100" workbookViewId="0">
      <selection pane="topLeft" activeCell="B11" activeCellId="0" sqref="B11"/>
    </sheetView>
  </sheetViews>
  <sheetFormatPr defaultRowHeight="19.7"/>
  <cols>
    <col collapsed="false" hidden="false" max="1" min="1" style="0" width="2.28571428571429"/>
    <col collapsed="false" hidden="false" max="2" min="2" style="0" width="7.56632653061225"/>
    <col collapsed="false" hidden="false" max="3" min="3" style="0" width="36.8877551020408"/>
    <col collapsed="false" hidden="false" max="4" min="4" style="0" width="12.5816326530612"/>
    <col collapsed="false" hidden="false" max="5" min="5" style="0" width="12.1479591836735"/>
    <col collapsed="false" hidden="false" max="6" min="6" style="0" width="15.6224489795918"/>
    <col collapsed="false" hidden="false" max="7" min="7" style="0" width="9.77551020408163"/>
    <col collapsed="false" hidden="false" max="8" min="8" style="0" width="10.8520408163265"/>
    <col collapsed="false" hidden="false" max="11" min="9" style="0" width="11.5714285714286"/>
    <col collapsed="false" hidden="false" max="12" min="12" style="0" width="13.015306122449"/>
    <col collapsed="false" hidden="false" max="13" min="13" style="0" width="14.8571428571429"/>
    <col collapsed="false" hidden="false" max="14" min="14" style="1" width="11.7091836734694"/>
    <col collapsed="false" hidden="false" max="15" min="15" style="0" width="9.4234693877551"/>
    <col collapsed="false" hidden="false" max="16" min="16" style="0" width="38.7704081632653"/>
    <col collapsed="false" hidden="false" max="17" min="17" style="0" width="11.9336734693878"/>
    <col collapsed="false" hidden="false" max="18" min="18" style="0" width="12.5816326530612"/>
    <col collapsed="false" hidden="false" max="19" min="19" style="0" width="15.6224489795918"/>
    <col collapsed="false" hidden="false" max="20" min="20" style="0" width="13.015306122449"/>
    <col collapsed="false" hidden="false" max="24" min="21" style="0" width="11.2857142857143"/>
    <col collapsed="false" hidden="false" max="25" min="25" style="0" width="13.2295918367347"/>
    <col collapsed="false" hidden="false" max="26" min="26" style="0" width="18.5765306122449"/>
    <col collapsed="false" hidden="false" max="27" min="27" style="0" width="9.70918367346939"/>
    <col collapsed="false" hidden="false" max="31" min="28" style="0" width="8"/>
    <col collapsed="false" hidden="false" max="1025" min="32" style="0" width="14.4285714285714"/>
  </cols>
  <sheetData>
    <row r="1" customFormat="false" ht="3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0"/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0"/>
    </row>
    <row r="3" customFormat="false" ht="1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0"/>
    </row>
    <row r="4" customFormat="false" ht="1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0"/>
    </row>
    <row r="5" customFormat="false" ht="1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0"/>
    </row>
    <row r="6" customFormat="false" ht="82.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0"/>
    </row>
    <row r="7" customFormat="false" ht="38.65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N7" s="0"/>
    </row>
    <row r="8" customFormat="false" ht="15.75" hidden="false" customHeight="true" outlineLevel="0" collapsed="false">
      <c r="A8" s="2"/>
      <c r="B8" s="3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 t="s">
        <v>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5.75" hidden="false" customHeight="true" outlineLevel="0" collapsed="false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9" hidden="false" customHeight="true" outlineLevel="0" collapsed="false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69.75" hidden="false" customHeight="true" outlineLevel="0" collapsed="false">
      <c r="A11" s="2"/>
      <c r="B11" s="7" t="s">
        <v>2</v>
      </c>
      <c r="C11" s="8" t="s">
        <v>3</v>
      </c>
      <c r="D11" s="9" t="s">
        <v>4</v>
      </c>
      <c r="E11" s="9" t="s">
        <v>5</v>
      </c>
      <c r="F11" s="9" t="s">
        <v>6</v>
      </c>
      <c r="G11" s="10" t="s">
        <v>7</v>
      </c>
      <c r="H11" s="11" t="s">
        <v>8</v>
      </c>
      <c r="I11" s="11" t="s">
        <v>9</v>
      </c>
      <c r="J11" s="11" t="s">
        <v>10</v>
      </c>
      <c r="K11" s="12" t="s">
        <v>11</v>
      </c>
      <c r="L11" s="11" t="s">
        <v>12</v>
      </c>
      <c r="M11" s="13" t="s">
        <v>13</v>
      </c>
      <c r="N11" s="0"/>
      <c r="O11" s="7" t="s">
        <v>2</v>
      </c>
      <c r="P11" s="8" t="s">
        <v>3</v>
      </c>
      <c r="Q11" s="9" t="s">
        <v>4</v>
      </c>
      <c r="R11" s="9" t="s">
        <v>5</v>
      </c>
      <c r="S11" s="9" t="s">
        <v>6</v>
      </c>
      <c r="T11" s="10" t="s">
        <v>7</v>
      </c>
      <c r="U11" s="11" t="s">
        <v>8</v>
      </c>
      <c r="V11" s="11" t="s">
        <v>9</v>
      </c>
      <c r="W11" s="11" t="s">
        <v>10</v>
      </c>
      <c r="X11" s="12" t="s">
        <v>11</v>
      </c>
      <c r="Y11" s="11" t="s">
        <v>12</v>
      </c>
      <c r="Z11" s="13" t="s">
        <v>13</v>
      </c>
    </row>
    <row r="12" customFormat="false" ht="39.75" hidden="false" customHeight="true" outlineLevel="0" collapsed="false">
      <c r="A12" s="2"/>
      <c r="B12" s="14" t="n">
        <v>1</v>
      </c>
      <c r="C12" s="15" t="str">
        <f aca="false">Punkti!A20</f>
        <v>ALDENS Holdings</v>
      </c>
      <c r="D12" s="15" t="n">
        <f aca="false">Punkti!BW20</f>
        <v>50</v>
      </c>
      <c r="E12" s="15" t="n">
        <f aca="false">Punkti!BX20</f>
        <v>12</v>
      </c>
      <c r="F12" s="15" t="n">
        <f aca="false">Rezultati!BY45+Rezultati!BY46+Rezultati!BY47+Rezultati!BY48+Rezultati!BY49+Rezultati!BY50+Rezultati!BY51</f>
        <v>17240</v>
      </c>
      <c r="G12" s="16" t="n">
        <f aca="false">'Kom.reitings'!D12+'Kom.reitings'!E12</f>
        <v>62</v>
      </c>
      <c r="H12" s="17" t="n">
        <v>6</v>
      </c>
      <c r="I12" s="17" t="n">
        <v>4</v>
      </c>
      <c r="J12" s="18" t="n">
        <v>4</v>
      </c>
      <c r="K12" s="19" t="n">
        <f aca="false">'Kom.reitings'!J12+'Kom.reitings'!I12+'Kom.reitings'!H12+'Kom.reitings'!G12</f>
        <v>76</v>
      </c>
      <c r="L12" s="17" t="n">
        <v>8</v>
      </c>
      <c r="M12" s="20" t="n">
        <f aca="false">Rezultati!CA45</f>
        <v>179.583333333333</v>
      </c>
      <c r="N12" s="21" t="s">
        <v>14</v>
      </c>
      <c r="O12" s="14" t="n">
        <v>1</v>
      </c>
      <c r="P12" s="22" t="str">
        <f aca="false">Rezultati!A123</f>
        <v>VissParBoulingu.lv</v>
      </c>
      <c r="Q12" s="22" t="n">
        <f aca="false">Punkti!BW50</f>
        <v>48</v>
      </c>
      <c r="R12" s="22" t="n">
        <f aca="false">Punkti!BX50</f>
        <v>12</v>
      </c>
      <c r="S12" s="22" t="n">
        <f aca="false">Rezultati!BY123+Rezultati!BY124+Rezultati!BY125+Rezultati!BY126+Rezultati!BY127+Rezultati!BY128+Rezultati!BY129+Rezultati!BY130</f>
        <v>15383</v>
      </c>
      <c r="T12" s="16" t="n">
        <f aca="false">'Kom.reitings'!Q12+'Kom.reitings'!R12</f>
        <v>60</v>
      </c>
      <c r="U12" s="17" t="n">
        <v>1</v>
      </c>
      <c r="V12" s="17" t="n">
        <v>8</v>
      </c>
      <c r="W12" s="18" t="n">
        <v>1</v>
      </c>
      <c r="X12" s="19" t="n">
        <f aca="false">'Kom.reitings'!W12+'Kom.reitings'!V12+'Kom.reitings'!U12+'Kom.reitings'!T12</f>
        <v>70</v>
      </c>
      <c r="Y12" s="17" t="n">
        <v>8</v>
      </c>
      <c r="Z12" s="23" t="n">
        <f aca="false">Rezultati!CA123</f>
        <v>160.239583333333</v>
      </c>
      <c r="AA12" s="21" t="s">
        <v>15</v>
      </c>
      <c r="AB12" s="24"/>
    </row>
    <row r="13" customFormat="false" ht="39.75" hidden="false" customHeight="true" outlineLevel="0" collapsed="false">
      <c r="A13" s="2"/>
      <c r="B13" s="18" t="n">
        <v>2</v>
      </c>
      <c r="C13" s="15" t="str">
        <f aca="false">Punkti!A17</f>
        <v>JBP</v>
      </c>
      <c r="D13" s="15" t="n">
        <f aca="false">Punkti!BW17</f>
        <v>44</v>
      </c>
      <c r="E13" s="15" t="n">
        <f aca="false">Punkti!BX17</f>
        <v>12</v>
      </c>
      <c r="F13" s="15" t="n">
        <f aca="false">Rezultati!BY37+Rezultati!BY38+Rezultati!BY39+Rezultati!BY40+Rezultati!BY41+Rezultati!BY42+Rezultati!BY44+Rezultati!BY43</f>
        <v>17031</v>
      </c>
      <c r="G13" s="16" t="n">
        <f aca="false">'Kom.reitings'!D13+'Kom.reitings'!E13</f>
        <v>56</v>
      </c>
      <c r="H13" s="17" t="n">
        <v>5</v>
      </c>
      <c r="I13" s="17" t="n">
        <v>2</v>
      </c>
      <c r="J13" s="18" t="n">
        <v>8</v>
      </c>
      <c r="K13" s="19" t="n">
        <f aca="false">'Kom.reitings'!J13+'Kom.reitings'!I13+'Kom.reitings'!H13+'Kom.reitings'!G13</f>
        <v>71</v>
      </c>
      <c r="L13" s="17" t="n">
        <v>8</v>
      </c>
      <c r="M13" s="20" t="n">
        <f aca="false">Rezultati!CA37</f>
        <v>177.40625</v>
      </c>
      <c r="N13" s="21"/>
      <c r="O13" s="18" t="n">
        <v>2</v>
      </c>
      <c r="P13" s="15" t="str">
        <f aca="false">Rezultati!A73</f>
        <v>RTU</v>
      </c>
      <c r="Q13" s="15" t="n">
        <f aca="false">Punkti!BW32</f>
        <v>45</v>
      </c>
      <c r="R13" s="15" t="n">
        <f aca="false">Punkti!BX32</f>
        <v>14</v>
      </c>
      <c r="S13" s="15" t="n">
        <f aca="false">Rezultati!BY73+Rezultati!BY74+Rezultati!BY75+Rezultati!BY76+Rezultati!BY77+Rezultati!BY78+Rezultati!BY79</f>
        <v>14727</v>
      </c>
      <c r="T13" s="16" t="n">
        <f aca="false">'Kom.reitings'!Q13+'Kom.reitings'!R13</f>
        <v>59</v>
      </c>
      <c r="U13" s="17" t="n">
        <v>4</v>
      </c>
      <c r="V13" s="17" t="n">
        <v>5</v>
      </c>
      <c r="W13" s="14" t="n">
        <v>3</v>
      </c>
      <c r="X13" s="19" t="n">
        <f aca="false">'Kom.reitings'!W13+'Kom.reitings'!V13+'Kom.reitings'!U13+'Kom.reitings'!T13</f>
        <v>71</v>
      </c>
      <c r="Y13" s="17" t="n">
        <v>8</v>
      </c>
      <c r="Z13" s="23" t="n">
        <f aca="false">Rezultati!CA73</f>
        <v>153.40625</v>
      </c>
      <c r="AA13" s="21" t="s">
        <v>16</v>
      </c>
      <c r="AB13" s="24"/>
    </row>
    <row r="14" customFormat="false" ht="39.75" hidden="false" customHeight="true" outlineLevel="0" collapsed="false">
      <c r="A14" s="2"/>
      <c r="B14" s="18" t="n">
        <v>3</v>
      </c>
      <c r="C14" s="15" t="str">
        <f aca="false">Punkti!A29</f>
        <v>Mr Fixer (Molotov)</v>
      </c>
      <c r="D14" s="15" t="n">
        <f aca="false">Punkti!BW29</f>
        <v>44</v>
      </c>
      <c r="E14" s="15" t="n">
        <f aca="false">Punkti!BX29</f>
        <v>12</v>
      </c>
      <c r="F14" s="15" t="n">
        <f aca="false">Rezultati!BY66+Rezultati!BY67+Rezultati!BY68+Rezultati!BY69+Rezultati!BY70+Rezultati!BY71+Rezultati!BY72</f>
        <v>17275</v>
      </c>
      <c r="G14" s="16" t="n">
        <f aca="false">'Kom.reitings'!D14+'Kom.reitings'!E14</f>
        <v>56</v>
      </c>
      <c r="H14" s="17" t="n">
        <v>1</v>
      </c>
      <c r="I14" s="17" t="n">
        <v>2</v>
      </c>
      <c r="J14" s="18" t="n">
        <v>6</v>
      </c>
      <c r="K14" s="19" t="n">
        <f aca="false">'Kom.reitings'!J14+'Kom.reitings'!I14+'Kom.reitings'!H14+'Kom.reitings'!G14</f>
        <v>65</v>
      </c>
      <c r="L14" s="17" t="n">
        <v>8</v>
      </c>
      <c r="M14" s="20" t="n">
        <f aca="false">Rezultati!CA66</f>
        <v>179.947916666667</v>
      </c>
      <c r="N14" s="0"/>
      <c r="O14" s="18" t="n">
        <v>3</v>
      </c>
      <c r="P14" s="15" t="str">
        <f aca="false">Rezultati!A80</f>
        <v>Lursoft</v>
      </c>
      <c r="Q14" s="15" t="n">
        <f aca="false">Punkti!BW35</f>
        <v>45</v>
      </c>
      <c r="R14" s="15" t="n">
        <f aca="false">Punkti!BX35</f>
        <v>14</v>
      </c>
      <c r="S14" s="15" t="n">
        <f aca="false">Rezultati!BY80+Rezultati!BY81+Rezultati!BY82+Rezultati!BY83+Rezultati!BY84+Rezultati!BY85+Rezultati!BY86</f>
        <v>14777</v>
      </c>
      <c r="T14" s="16" t="n">
        <f aca="false">'Kom.reitings'!Q14+'Kom.reitings'!R14</f>
        <v>59</v>
      </c>
      <c r="U14" s="17" t="n">
        <v>2</v>
      </c>
      <c r="V14" s="17" t="n">
        <v>3</v>
      </c>
      <c r="W14" s="14" t="n">
        <v>4</v>
      </c>
      <c r="X14" s="19" t="n">
        <f aca="false">'Kom.reitings'!W14+'Kom.reitings'!V14+'Kom.reitings'!U14+'Kom.reitings'!T14</f>
        <v>68</v>
      </c>
      <c r="Y14" s="17" t="n">
        <v>8</v>
      </c>
      <c r="Z14" s="23" t="n">
        <f aca="false">Rezultati!CA80</f>
        <v>153.927083333333</v>
      </c>
      <c r="AB14" s="24"/>
      <c r="AE14" s="25"/>
    </row>
    <row r="15" customFormat="false" ht="39.75" hidden="false" customHeight="true" outlineLevel="0" collapsed="false">
      <c r="A15" s="2"/>
      <c r="B15" s="26" t="n">
        <v>4</v>
      </c>
      <c r="C15" s="27" t="str">
        <f aca="false">Punkti!A23</f>
        <v>NB</v>
      </c>
      <c r="D15" s="27" t="n">
        <f aca="false">Punkti!BW23</f>
        <v>36</v>
      </c>
      <c r="E15" s="27" t="n">
        <f aca="false">Punkti!BX23</f>
        <v>8</v>
      </c>
      <c r="F15" s="27" t="n">
        <f aca="false">Rezultati!BY52+Rezultati!BY53+Rezultati!BY54+Rezultati!BY55+Rezultati!BY56+Rezultati!BY57+Rezultati!BY58</f>
        <v>16828</v>
      </c>
      <c r="G15" s="28" t="n">
        <f aca="false">'Kom.reitings'!D15+'Kom.reitings'!E15</f>
        <v>44</v>
      </c>
      <c r="H15" s="29" t="n">
        <v>2</v>
      </c>
      <c r="I15" s="29" t="n">
        <v>1</v>
      </c>
      <c r="J15" s="30" t="n">
        <v>7</v>
      </c>
      <c r="K15" s="31" t="n">
        <f aca="false">'Kom.reitings'!J15+'Kom.reitings'!I15+'Kom.reitings'!H15+'Kom.reitings'!G15</f>
        <v>54</v>
      </c>
      <c r="L15" s="29" t="n">
        <v>8</v>
      </c>
      <c r="M15" s="32" t="n">
        <f aca="false">Rezultati!CA52</f>
        <v>175.291666666667</v>
      </c>
      <c r="N15" s="33"/>
      <c r="O15" s="26" t="n">
        <v>4</v>
      </c>
      <c r="P15" s="34" t="str">
        <f aca="false">Rezultati!A115</f>
        <v>Bowling Sharks</v>
      </c>
      <c r="Q15" s="34" t="n">
        <f aca="false">Punkti!BW47</f>
        <v>44</v>
      </c>
      <c r="R15" s="34" t="n">
        <f aca="false">Punkti!BX47</f>
        <v>12</v>
      </c>
      <c r="S15" s="34" t="n">
        <f aca="false">Rezultati!BY115+Rezultati!BY116+Rezultati!BY117+Rezultati!BY118+Rezultati!BY119+Rezultati!BY120+Rezultati!BY121+Rezultati!BY122</f>
        <v>14765</v>
      </c>
      <c r="T15" s="28" t="n">
        <f aca="false">'Kom.reitings'!Q15+'Kom.reitings'!R15</f>
        <v>56</v>
      </c>
      <c r="U15" s="29" t="n">
        <v>2</v>
      </c>
      <c r="V15" s="29" t="n">
        <v>5</v>
      </c>
      <c r="W15" s="30" t="n">
        <v>2</v>
      </c>
      <c r="X15" s="31" t="n">
        <f aca="false">'Kom.reitings'!W15+'Kom.reitings'!V15+'Kom.reitings'!U15+'Kom.reitings'!T15</f>
        <v>65</v>
      </c>
      <c r="Y15" s="29" t="n">
        <v>8</v>
      </c>
      <c r="Z15" s="35" t="n">
        <f aca="false">Rezultati!CA115</f>
        <v>153.802083333333</v>
      </c>
      <c r="AB15" s="24"/>
      <c r="AD15" s="36"/>
    </row>
    <row r="16" customFormat="false" ht="39.75" hidden="false" customHeight="true" outlineLevel="0" collapsed="false">
      <c r="A16" s="2"/>
      <c r="B16" s="26" t="n">
        <v>5</v>
      </c>
      <c r="C16" s="27" t="str">
        <f aca="false">Punkti!A26</f>
        <v>NB Lēdijas</v>
      </c>
      <c r="D16" s="27" t="n">
        <f aca="false">Punkti!BW26</f>
        <v>28</v>
      </c>
      <c r="E16" s="27" t="n">
        <f aca="false">Punkti!BX26</f>
        <v>10</v>
      </c>
      <c r="F16" s="27" t="n">
        <f aca="false">Rezultati!BY59+Rezultati!BY60+Rezultati!BY61+Rezultati!BY62+Rezultati!BY63+Rezultati!BY64+Rezultati!BY65</f>
        <v>15826</v>
      </c>
      <c r="G16" s="28" t="n">
        <f aca="false">'Kom.reitings'!D16+'Kom.reitings'!E16</f>
        <v>38</v>
      </c>
      <c r="H16" s="29" t="n">
        <v>8</v>
      </c>
      <c r="I16" s="29" t="n">
        <v>7</v>
      </c>
      <c r="J16" s="30" t="n">
        <v>1</v>
      </c>
      <c r="K16" s="31" t="n">
        <f aca="false">'Kom.reitings'!J16+'Kom.reitings'!I16+'Kom.reitings'!H16+'Kom.reitings'!G16</f>
        <v>54</v>
      </c>
      <c r="L16" s="29" t="n">
        <v>8</v>
      </c>
      <c r="M16" s="32" t="n">
        <f aca="false">Rezultati!CA59</f>
        <v>164.854166666667</v>
      </c>
      <c r="N16" s="0"/>
      <c r="O16" s="26" t="n">
        <v>5</v>
      </c>
      <c r="P16" s="34" t="str">
        <f aca="false">Rezultati!A131</f>
        <v>Nopietni</v>
      </c>
      <c r="Q16" s="34" t="n">
        <f aca="false">Punkti!BW53</f>
        <v>34</v>
      </c>
      <c r="R16" s="34" t="n">
        <f aca="false">Punkti!BX53</f>
        <v>8</v>
      </c>
      <c r="S16" s="34" t="n">
        <f aca="false">Rezultati!BY131+Rezultati!BY132+Rezultati!BY133+Rezultati!BY134+Rezultati!BY135+Rezultati!BY136+Rezultati!BY137+Rezultati!BY138+Rezultati!BY139</f>
        <v>13828</v>
      </c>
      <c r="T16" s="28" t="n">
        <f aca="false">'Kom.reitings'!Q16+'Kom.reitings'!R16</f>
        <v>42</v>
      </c>
      <c r="U16" s="29" t="n">
        <v>5</v>
      </c>
      <c r="V16" s="29" t="n">
        <v>6</v>
      </c>
      <c r="W16" s="30" t="n">
        <v>5</v>
      </c>
      <c r="X16" s="31" t="n">
        <f aca="false">'Kom.reitings'!W16+'Kom.reitings'!V16+'Kom.reitings'!U16+'Kom.reitings'!T16</f>
        <v>58</v>
      </c>
      <c r="Y16" s="29" t="n">
        <v>8</v>
      </c>
      <c r="Z16" s="35" t="n">
        <f aca="false">Rezultati!CA131</f>
        <v>144.041666666667</v>
      </c>
      <c r="AB16" s="37"/>
    </row>
    <row r="17" customFormat="false" ht="39.75" hidden="false" customHeight="true" outlineLevel="0" collapsed="false">
      <c r="A17" s="2"/>
      <c r="B17" s="26" t="n">
        <v>6</v>
      </c>
      <c r="C17" s="27" t="str">
        <f aca="false">Punkti!A14</f>
        <v>Šarmageddon</v>
      </c>
      <c r="D17" s="27" t="n">
        <f aca="false">Punkti!BW14</f>
        <v>26</v>
      </c>
      <c r="E17" s="27" t="n">
        <f aca="false">Punkti!BX14</f>
        <v>8</v>
      </c>
      <c r="F17" s="27" t="n">
        <f aca="false">Rezultati!BY29+Rezultati!BY30+Rezultati!BY31+Rezultati!BY32+Rezultati!BY33+Rezultati!BY34+Rezultati!BY36+Rezultati!BY35</f>
        <v>14404</v>
      </c>
      <c r="G17" s="28" t="n">
        <f aca="false">'Kom.reitings'!D17+'Kom.reitings'!E17</f>
        <v>34</v>
      </c>
      <c r="H17" s="29" t="n">
        <v>3</v>
      </c>
      <c r="I17" s="29" t="n">
        <v>1</v>
      </c>
      <c r="J17" s="30" t="n">
        <v>2</v>
      </c>
      <c r="K17" s="31" t="n">
        <f aca="false">'Kom.reitings'!J17+'Kom.reitings'!I17+'Kom.reitings'!H17+'Kom.reitings'!G17</f>
        <v>40</v>
      </c>
      <c r="L17" s="29" t="n">
        <v>8</v>
      </c>
      <c r="M17" s="32" t="n">
        <f aca="false">Rezultati!CA29</f>
        <v>171.47619047619</v>
      </c>
      <c r="N17" s="0"/>
      <c r="O17" s="26" t="n">
        <v>6</v>
      </c>
      <c r="P17" s="34" t="str">
        <f aca="false">Punkti!A56</f>
        <v>Simple People (Molotov)</v>
      </c>
      <c r="Q17" s="34" t="n">
        <f aca="false">Punkti!BW56</f>
        <v>30</v>
      </c>
      <c r="R17" s="34" t="n">
        <f aca="false">Punkti!BX56</f>
        <v>4</v>
      </c>
      <c r="S17" s="34" t="n">
        <f aca="false">Rezultati!BY140+Rezultati!BY141+Rezultati!BY142+Rezultati!BY143+Rezultati!BY144+Rezultati!BY145+Rezultati!BY146+Rezultati!BY147+Rezultati!BY148</f>
        <v>13716</v>
      </c>
      <c r="T17" s="28" t="n">
        <f aca="false">'Kom.reitings'!Q17+'Kom.reitings'!R17</f>
        <v>34</v>
      </c>
      <c r="U17" s="29" t="n">
        <v>1</v>
      </c>
      <c r="V17" s="29" t="n">
        <v>2</v>
      </c>
      <c r="W17" s="30" t="n">
        <v>6</v>
      </c>
      <c r="X17" s="31" t="n">
        <f aca="false">'Kom.reitings'!W17+'Kom.reitings'!V17+'Kom.reitings'!U17+'Kom.reitings'!T17</f>
        <v>43</v>
      </c>
      <c r="Y17" s="29" t="n">
        <v>8</v>
      </c>
      <c r="Z17" s="35" t="n">
        <f aca="false">Rezultati!CA140</f>
        <v>142.875</v>
      </c>
      <c r="AB17" s="37"/>
    </row>
    <row r="18" customFormat="false" ht="39.75" hidden="false" customHeight="true" outlineLevel="0" collapsed="false">
      <c r="A18" s="2"/>
      <c r="B18" s="30" t="n">
        <v>7</v>
      </c>
      <c r="C18" s="27" t="str">
        <f aca="false">Punkti!A11</f>
        <v>X X X</v>
      </c>
      <c r="D18" s="27" t="n">
        <f aca="false">Punkti!BW11</f>
        <v>30</v>
      </c>
      <c r="E18" s="27" t="n">
        <f aca="false">Punkti!BX11</f>
        <v>4</v>
      </c>
      <c r="F18" s="27" t="n">
        <f aca="false">Rezultati!BY22+Rezultati!BY23+Rezultati!BY24+Rezultati!BY25+Rezultati!BY26+Rezultati!BY27+Rezultati!BY28</f>
        <v>15971</v>
      </c>
      <c r="G18" s="28" t="n">
        <f aca="false">'Kom.reitings'!D18+'Kom.reitings'!E18</f>
        <v>34</v>
      </c>
      <c r="H18" s="29" t="n">
        <v>3</v>
      </c>
      <c r="I18" s="29" t="n">
        <v>6</v>
      </c>
      <c r="J18" s="30" t="n">
        <v>5</v>
      </c>
      <c r="K18" s="31" t="n">
        <f aca="false">'Kom.reitings'!J18+'Kom.reitings'!I18+'Kom.reitings'!H18+'Kom.reitings'!G18</f>
        <v>48</v>
      </c>
      <c r="L18" s="29" t="n">
        <v>8</v>
      </c>
      <c r="M18" s="32" t="n">
        <f aca="false">Rezultati!CA22</f>
        <v>166.364583333333</v>
      </c>
      <c r="N18" s="0"/>
      <c r="O18" s="30" t="n">
        <v>7</v>
      </c>
      <c r="P18" s="34" t="str">
        <f aca="false">Rezultati!A99</f>
        <v>Wii Fit Plus</v>
      </c>
      <c r="Q18" s="34" t="n">
        <f aca="false">Punkti!BW41</f>
        <v>24</v>
      </c>
      <c r="R18" s="34" t="n">
        <f aca="false">Punkti!BX41</f>
        <v>6</v>
      </c>
      <c r="S18" s="34" t="n">
        <f aca="false">Rezultati!BY99+Rezultati!BY100+Rezultati!BY101+Rezultati!BY102+Rezultati!BY103+Rezultati!BY104+Rezultati!BY107+Rezultati!BY105+Rezultati!BY106</f>
        <v>13533</v>
      </c>
      <c r="T18" s="28" t="n">
        <f aca="false">'Kom.reitings'!Q18+'Kom.reitings'!R18</f>
        <v>30</v>
      </c>
      <c r="U18" s="29" t="n">
        <v>1</v>
      </c>
      <c r="V18" s="29" t="n">
        <v>4</v>
      </c>
      <c r="W18" s="30" t="n">
        <v>2</v>
      </c>
      <c r="X18" s="31" t="n">
        <f aca="false">'Kom.reitings'!W18+'Kom.reitings'!V18+'Kom.reitings'!U18+'Kom.reitings'!T18</f>
        <v>37</v>
      </c>
      <c r="Y18" s="29" t="n">
        <v>8</v>
      </c>
      <c r="Z18" s="35" t="n">
        <f aca="false">Rezultati!CA99</f>
        <v>140.96875</v>
      </c>
      <c r="AB18" s="37"/>
    </row>
    <row r="19" customFormat="false" ht="39" hidden="false" customHeight="true" outlineLevel="0" collapsed="false">
      <c r="B19" s="38" t="n">
        <v>8</v>
      </c>
      <c r="C19" s="39" t="str">
        <f aca="false">Punkti!A8</f>
        <v>SIB</v>
      </c>
      <c r="D19" s="39" t="n">
        <f aca="false">Punkti!BW8</f>
        <v>22</v>
      </c>
      <c r="E19" s="39" t="n">
        <f aca="false">Punkti!BX8</f>
        <v>6</v>
      </c>
      <c r="F19" s="39" t="n">
        <f aca="false">Rezultati!BY15+Rezultati!BY16+Rezultati!BY17+Rezultati!BY18+Rezultati!BY19+Rezultati!BY20+Rezultati!BY21</f>
        <v>14589</v>
      </c>
      <c r="G19" s="40" t="n">
        <f aca="false">'Kom.reitings'!D19+'Kom.reitings'!E19</f>
        <v>28</v>
      </c>
      <c r="H19" s="41" t="n">
        <v>5</v>
      </c>
      <c r="I19" s="41" t="n">
        <v>2</v>
      </c>
      <c r="J19" s="42" t="n">
        <v>6</v>
      </c>
      <c r="K19" s="43" t="n">
        <f aca="false">'Kom.reitings'!J19+'Kom.reitings'!I19+'Kom.reitings'!H19+'Kom.reitings'!G19</f>
        <v>41</v>
      </c>
      <c r="L19" s="41" t="n">
        <v>8</v>
      </c>
      <c r="M19" s="44" t="n">
        <f aca="false">Rezultati!CA15</f>
        <v>173.678571428571</v>
      </c>
      <c r="N19" s="45" t="s">
        <v>17</v>
      </c>
      <c r="O19" s="38" t="n">
        <v>8</v>
      </c>
      <c r="P19" s="39" t="str">
        <f aca="false">Rezultati!A87</f>
        <v>NB Jaunie Spēki</v>
      </c>
      <c r="Q19" s="39" t="n">
        <f aca="false">Punkti!BW38</f>
        <v>16</v>
      </c>
      <c r="R19" s="39" t="n">
        <f aca="false">Punkti!BX38</f>
        <v>2</v>
      </c>
      <c r="S19" s="39" t="n">
        <f aca="false">Rezultati!BY87+Rezultati!BY88+Rezultati!BY89+Rezultati!BY90+Rezultati!BY91+Rezultati!BY92+Rezultati!BY98+Rezultati!BY93+Rezultati!BY94+Rezultati!BY95+Rezultati!BY96+Rezultati!BY97</f>
        <v>12368</v>
      </c>
      <c r="T19" s="40" t="n">
        <f aca="false">'Kom.reitings'!Q19+'Kom.reitings'!R19</f>
        <v>18</v>
      </c>
      <c r="U19" s="41" t="n">
        <v>0</v>
      </c>
      <c r="V19" s="41" t="n">
        <v>0</v>
      </c>
      <c r="W19" s="38" t="n">
        <v>0</v>
      </c>
      <c r="X19" s="43" t="n">
        <f aca="false">'Kom.reitings'!W19+'Kom.reitings'!V19+'Kom.reitings'!U19+'Kom.reitings'!T19</f>
        <v>18</v>
      </c>
      <c r="Y19" s="41" t="n">
        <v>8</v>
      </c>
      <c r="Z19" s="44" t="n">
        <f aca="false">Rezultati!CA87</f>
        <v>128.833333333333</v>
      </c>
      <c r="AB19" s="37"/>
    </row>
    <row r="20" customFormat="false" ht="39" hidden="false" customHeight="true" outlineLevel="0" collapsed="false">
      <c r="B20" s="38" t="n">
        <v>9</v>
      </c>
      <c r="C20" s="39" t="str">
        <f aca="false">Punkti!A5</f>
        <v>Wii Sport Resort</v>
      </c>
      <c r="D20" s="39" t="n">
        <f aca="false">Punkti!BW5</f>
        <v>8</v>
      </c>
      <c r="E20" s="39" t="n">
        <f aca="false">Punkti!BX5</f>
        <v>0</v>
      </c>
      <c r="F20" s="39" t="n">
        <f aca="false">Rezultati!BY4+Rezultati!BY5+Rezultati!BY6+Rezultati!BY7+Rezultati!BY8+Rezultati!BY14+Rezultati!BY10+Rezultati!BY12+Rezultati!BY9+Rezultati!BY13+Rezultati!BY11</f>
        <v>14695</v>
      </c>
      <c r="G20" s="40" t="n">
        <f aca="false">'Kom.reitings'!D20+'Kom.reitings'!E20</f>
        <v>8</v>
      </c>
      <c r="H20" s="41" t="n">
        <v>6</v>
      </c>
      <c r="I20" s="41" t="n">
        <v>7</v>
      </c>
      <c r="J20" s="42" t="n">
        <v>3</v>
      </c>
      <c r="K20" s="43" t="n">
        <f aca="false">'Kom.reitings'!J20+'Kom.reitings'!I20+'Kom.reitings'!H20+'Kom.reitings'!G20</f>
        <v>24</v>
      </c>
      <c r="L20" s="41" t="n">
        <v>8</v>
      </c>
      <c r="M20" s="44" t="n">
        <f aca="false">Rezultati!CA4</f>
        <v>153.072916666667</v>
      </c>
      <c r="N20" s="45"/>
      <c r="O20" s="38" t="n">
        <v>9</v>
      </c>
      <c r="P20" s="39" t="str">
        <f aca="false">Rezultati!A108</f>
        <v>Zaļie Pumpuri</v>
      </c>
      <c r="Q20" s="39" t="n">
        <f aca="false">Punkti!BW44</f>
        <v>2</v>
      </c>
      <c r="R20" s="39" t="n">
        <f aca="false">Punkti!BX44</f>
        <v>0</v>
      </c>
      <c r="S20" s="39" t="n">
        <f aca="false">Rezultati!BY108+Rezultati!BY109+Rezultati!BY110+Rezultati!BY111+Rezultati!BY112+Rezultati!BY113+Rezultati!BY114</f>
        <v>12377</v>
      </c>
      <c r="T20" s="40" t="n">
        <f aca="false">'Kom.reitings'!Q20+'Kom.reitings'!R20</f>
        <v>2</v>
      </c>
      <c r="U20" s="41" t="n">
        <v>3</v>
      </c>
      <c r="V20" s="41" t="n">
        <v>1</v>
      </c>
      <c r="W20" s="38" t="n">
        <v>1</v>
      </c>
      <c r="X20" s="43" t="n">
        <f aca="false">'Kom.reitings'!W20+'Kom.reitings'!V20+'Kom.reitings'!U20+'Kom.reitings'!T20</f>
        <v>7</v>
      </c>
      <c r="Y20" s="41" t="n">
        <v>8</v>
      </c>
      <c r="Z20" s="44" t="n">
        <f aca="false">Rezultati!CA108</f>
        <v>128.927083333333</v>
      </c>
    </row>
    <row r="21" customFormat="false" ht="12.75" hidden="false" customHeight="true" outlineLevel="0" collapsed="false">
      <c r="L21" s="0" t="n">
        <v>8.88888888888889E+085</v>
      </c>
    </row>
    <row r="22" customFormat="false" ht="36.7" hidden="false" customHeight="true" outlineLevel="0" collapsed="false">
      <c r="B22" s="46" t="s">
        <v>18</v>
      </c>
      <c r="C22" s="46"/>
      <c r="D22" s="46"/>
      <c r="O22" s="46" t="s">
        <v>18</v>
      </c>
      <c r="P22" s="46"/>
      <c r="Q22" s="46"/>
    </row>
    <row r="23" customFormat="false" ht="12.75" hidden="false" customHeight="true" outlineLevel="0" collapsed="false"/>
    <row r="24" customFormat="false" ht="60.8" hidden="false" customHeight="true" outlineLevel="0" collapsed="false">
      <c r="B24" s="7" t="s">
        <v>2</v>
      </c>
      <c r="C24" s="8" t="s">
        <v>3</v>
      </c>
      <c r="D24" s="47" t="s">
        <v>11</v>
      </c>
      <c r="O24" s="7" t="s">
        <v>2</v>
      </c>
      <c r="P24" s="8" t="s">
        <v>3</v>
      </c>
      <c r="Q24" s="47" t="s">
        <v>11</v>
      </c>
    </row>
    <row r="25" customFormat="false" ht="29.85" hidden="false" customHeight="true" outlineLevel="0" collapsed="false">
      <c r="B25" s="14" t="n">
        <v>1</v>
      </c>
      <c r="C25" s="15" t="str">
        <f aca="false">'Kom.reitings'!C12</f>
        <v>ALDENS Holdings</v>
      </c>
      <c r="D25" s="19" t="n">
        <f aca="false">'Kom.reitings'!K12</f>
        <v>76</v>
      </c>
      <c r="O25" s="14" t="n">
        <v>1</v>
      </c>
      <c r="P25" s="15" t="str">
        <f aca="false">'Kom.reitings'!P13</f>
        <v>RTU</v>
      </c>
      <c r="Q25" s="19" t="n">
        <f aca="false">'Kom.reitings'!X13</f>
        <v>71</v>
      </c>
    </row>
    <row r="26" customFormat="false" ht="29.85" hidden="false" customHeight="true" outlineLevel="0" collapsed="false">
      <c r="B26" s="18" t="n">
        <v>2</v>
      </c>
      <c r="C26" s="15" t="str">
        <f aca="false">'Kom.reitings'!C13</f>
        <v>JBP</v>
      </c>
      <c r="D26" s="19" t="n">
        <f aca="false">'Kom.reitings'!K13</f>
        <v>71</v>
      </c>
      <c r="O26" s="18" t="n">
        <v>2</v>
      </c>
      <c r="P26" s="15" t="str">
        <f aca="false">'Kom.reitings'!P12</f>
        <v>VissParBoulingu.lv</v>
      </c>
      <c r="Q26" s="19" t="n">
        <f aca="false">'Kom.reitings'!X12</f>
        <v>70</v>
      </c>
    </row>
    <row r="27" customFormat="false" ht="29.85" hidden="false" customHeight="true" outlineLevel="0" collapsed="false">
      <c r="B27" s="18" t="n">
        <v>3</v>
      </c>
      <c r="C27" s="15" t="str">
        <f aca="false">'Kom.reitings'!C14</f>
        <v>Mr Fixer (Molotov)</v>
      </c>
      <c r="D27" s="19" t="n">
        <f aca="false">'Kom.reitings'!K14</f>
        <v>65</v>
      </c>
      <c r="O27" s="18" t="n">
        <v>3</v>
      </c>
      <c r="P27" s="15" t="str">
        <f aca="false">'Kom.reitings'!P14</f>
        <v>Lursoft</v>
      </c>
      <c r="Q27" s="19" t="n">
        <f aca="false">'Kom.reitings'!X14</f>
        <v>68</v>
      </c>
    </row>
    <row r="28" customFormat="false" ht="29.85" hidden="false" customHeight="true" outlineLevel="0" collapsed="false">
      <c r="B28" s="26" t="n">
        <v>4</v>
      </c>
      <c r="C28" s="34" t="str">
        <f aca="false">'Kom.reitings'!C15</f>
        <v>NB</v>
      </c>
      <c r="D28" s="31" t="n">
        <f aca="false">'Kom.reitings'!K15</f>
        <v>54</v>
      </c>
      <c r="O28" s="26" t="n">
        <v>4</v>
      </c>
      <c r="P28" s="34" t="str">
        <f aca="false">'Kom.reitings'!P15</f>
        <v>Bowling Sharks</v>
      </c>
      <c r="Q28" s="31" t="n">
        <f aca="false">'Kom.reitings'!X15</f>
        <v>65</v>
      </c>
    </row>
    <row r="29" customFormat="false" ht="29.85" hidden="false" customHeight="true" outlineLevel="0" collapsed="false">
      <c r="B29" s="26" t="n">
        <v>5</v>
      </c>
      <c r="C29" s="34" t="str">
        <f aca="false">'Kom.reitings'!C16</f>
        <v>NB Lēdijas</v>
      </c>
      <c r="D29" s="31" t="n">
        <f aca="false">'Kom.reitings'!K16</f>
        <v>54</v>
      </c>
      <c r="O29" s="26" t="n">
        <v>5</v>
      </c>
      <c r="P29" s="34" t="str">
        <f aca="false">'Kom.reitings'!P16</f>
        <v>Nopietni</v>
      </c>
      <c r="Q29" s="31" t="n">
        <f aca="false">'Kom.reitings'!X16</f>
        <v>58</v>
      </c>
    </row>
    <row r="30" customFormat="false" ht="29.85" hidden="false" customHeight="true" outlineLevel="0" collapsed="false">
      <c r="B30" s="26" t="n">
        <v>6</v>
      </c>
      <c r="C30" s="34" t="str">
        <f aca="false">'Kom.reitings'!C18</f>
        <v>X X X</v>
      </c>
      <c r="D30" s="31" t="n">
        <f aca="false">'Kom.reitings'!K18</f>
        <v>48</v>
      </c>
      <c r="O30" s="26" t="n">
        <v>6</v>
      </c>
      <c r="P30" s="34" t="str">
        <f aca="false">'Kom.reitings'!P17</f>
        <v>Simple People (Molotov)</v>
      </c>
      <c r="Q30" s="31" t="n">
        <f aca="false">'Kom.reitings'!X17</f>
        <v>43</v>
      </c>
    </row>
    <row r="31" customFormat="false" ht="29.85" hidden="false" customHeight="true" outlineLevel="0" collapsed="false">
      <c r="B31" s="26" t="n">
        <v>7</v>
      </c>
      <c r="C31" s="34" t="str">
        <f aca="false">'Kom.reitings'!C19</f>
        <v>SIB</v>
      </c>
      <c r="D31" s="31" t="n">
        <f aca="false">'Kom.reitings'!K19</f>
        <v>41</v>
      </c>
      <c r="O31" s="26" t="n">
        <v>7</v>
      </c>
      <c r="P31" s="34" t="str">
        <f aca="false">'Kom.reitings'!P18</f>
        <v>Wii Fit Plus</v>
      </c>
      <c r="Q31" s="31" t="n">
        <f aca="false">'Kom.reitings'!X18</f>
        <v>37</v>
      </c>
    </row>
    <row r="32" customFormat="false" ht="29.85" hidden="false" customHeight="true" outlineLevel="0" collapsed="false">
      <c r="B32" s="26" t="n">
        <v>8</v>
      </c>
      <c r="C32" s="34" t="str">
        <f aca="false">'Kom.reitings'!C17</f>
        <v>Šarmageddon</v>
      </c>
      <c r="D32" s="31" t="n">
        <f aca="false">'Kom.reitings'!K17</f>
        <v>40</v>
      </c>
      <c r="O32" s="26" t="n">
        <v>8</v>
      </c>
      <c r="P32" s="34" t="str">
        <f aca="false">'Kom.reitings'!P19</f>
        <v>NB Jaunie Spēki</v>
      </c>
      <c r="Q32" s="31" t="n">
        <f aca="false">'Kom.reitings'!X19</f>
        <v>18</v>
      </c>
    </row>
    <row r="33" customFormat="false" ht="30.95" hidden="false" customHeight="true" outlineLevel="0" collapsed="false">
      <c r="B33" s="26" t="n">
        <v>9</v>
      </c>
      <c r="C33" s="34" t="str">
        <f aca="false">'Kom.reitings'!C20</f>
        <v>Wii Sport Resort</v>
      </c>
      <c r="D33" s="31" t="n">
        <f aca="false">'Kom.reitings'!K20</f>
        <v>24</v>
      </c>
      <c r="O33" s="26" t="n">
        <v>9</v>
      </c>
      <c r="P33" s="34" t="str">
        <f aca="false">'Kom.reitings'!P20</f>
        <v>Zaļie Pumpuri</v>
      </c>
      <c r="Q33" s="31" t="n">
        <f aca="false">'Kom.reitings'!X20</f>
        <v>7</v>
      </c>
    </row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8">
    <mergeCell ref="B8:M10"/>
    <mergeCell ref="O8:Z10"/>
    <mergeCell ref="N12:N13"/>
    <mergeCell ref="AA12:AA13"/>
    <mergeCell ref="AB12:AB15"/>
    <mergeCell ref="N19:N20"/>
    <mergeCell ref="B22:D22"/>
    <mergeCell ref="O22:Q2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U1019"/>
  <sheetViews>
    <sheetView windowProtection="false" showFormulas="false" showGridLines="true" showRowColHeaders="true" showZeros="true" rightToLeft="false" tabSelected="false" showOutlineSymbols="true" defaultGridColor="true" view="normal" topLeftCell="A64" colorId="64" zoomScale="65" zoomScaleNormal="65" zoomScalePageLayoutView="100" workbookViewId="0">
      <selection pane="topLeft" activeCell="B1" activeCellId="0" sqref="B1"/>
    </sheetView>
  </sheetViews>
  <sheetFormatPr defaultRowHeight="12.8"/>
  <cols>
    <col collapsed="false" hidden="false" max="1" min="1" style="0" width="6.71428571428571"/>
    <col collapsed="false" hidden="false" max="2" min="2" style="0" width="8"/>
    <col collapsed="false" hidden="false" max="3" min="3" style="0" width="35.2857142857143"/>
    <col collapsed="false" hidden="false" max="4" min="4" style="0" width="32.5714285714286"/>
    <col collapsed="false" hidden="false" max="5" min="5" style="0" width="5.63265306122449"/>
    <col collapsed="false" hidden="false" max="6" min="6" style="0" width="8.24489795918367"/>
    <col collapsed="false" hidden="false" max="7" min="7" style="0" width="10.6275510204082"/>
    <col collapsed="false" hidden="false" max="8" min="8" style="0" width="5.63265306122449"/>
    <col collapsed="false" hidden="false" max="9" min="9" style="0" width="8.24489795918367"/>
    <col collapsed="false" hidden="false" max="10" min="10" style="0" width="10.6275510204082"/>
    <col collapsed="false" hidden="false" max="11" min="11" style="0" width="5.63265306122449"/>
    <col collapsed="false" hidden="false" max="12" min="12" style="0" width="8.24489795918367"/>
    <col collapsed="false" hidden="false" max="13" min="13" style="0" width="10.6275510204082"/>
    <col collapsed="false" hidden="false" max="14" min="14" style="0" width="5.63265306122449"/>
    <col collapsed="false" hidden="false" max="15" min="15" style="0" width="8.24489795918367"/>
    <col collapsed="false" hidden="false" max="16" min="16" style="0" width="10.6275510204082"/>
    <col collapsed="false" hidden="false" max="17" min="17" style="0" width="5.63265306122449"/>
    <col collapsed="false" hidden="false" max="18" min="18" style="0" width="10.4132653061225"/>
    <col collapsed="false" hidden="false" max="19" min="19" style="0" width="10.2857142857143"/>
    <col collapsed="false" hidden="false" max="23" min="20" style="0" width="8"/>
    <col collapsed="false" hidden="false" max="1025" min="24" style="0" width="14.4285714285714"/>
  </cols>
  <sheetData>
    <row r="1" customFormat="false" ht="94.5" hidden="false" customHeight="true" outlineLevel="0" collapsed="false">
      <c r="B1" s="48"/>
      <c r="C1" s="49"/>
      <c r="D1" s="48"/>
      <c r="E1" s="48"/>
      <c r="F1" s="48"/>
      <c r="G1" s="48"/>
      <c r="H1" s="48"/>
      <c r="I1" s="48"/>
      <c r="J1" s="48"/>
      <c r="P1" s="48"/>
    </row>
    <row r="2" customFormat="false" ht="3" hidden="true" customHeight="true" outlineLevel="0" collapsed="false">
      <c r="B2" s="48"/>
      <c r="C2" s="49"/>
      <c r="D2" s="48"/>
      <c r="E2" s="48"/>
      <c r="F2" s="48"/>
      <c r="G2" s="48"/>
      <c r="H2" s="48"/>
      <c r="I2" s="48"/>
      <c r="J2" s="48"/>
    </row>
    <row r="3" customFormat="false" ht="36.75" hidden="false" customHeight="true" outlineLevel="0" collapsed="false">
      <c r="B3" s="50" t="s">
        <v>19</v>
      </c>
      <c r="C3" s="50"/>
      <c r="D3" s="50"/>
      <c r="E3" s="51" t="s">
        <v>20</v>
      </c>
      <c r="F3" s="51"/>
      <c r="G3" s="51"/>
      <c r="H3" s="51" t="s">
        <v>21</v>
      </c>
      <c r="I3" s="51"/>
      <c r="J3" s="51"/>
      <c r="K3" s="52" t="s">
        <v>22</v>
      </c>
      <c r="L3" s="52"/>
      <c r="M3" s="52"/>
      <c r="N3" s="52" t="s">
        <v>23</v>
      </c>
      <c r="O3" s="52"/>
      <c r="P3" s="52"/>
      <c r="Q3" s="51" t="s">
        <v>24</v>
      </c>
      <c r="R3" s="51"/>
      <c r="S3" s="51"/>
    </row>
    <row r="4" customFormat="false" ht="60" hidden="false" customHeight="true" outlineLevel="0" collapsed="false">
      <c r="B4" s="53" t="s">
        <v>2</v>
      </c>
      <c r="C4" s="54" t="s">
        <v>3</v>
      </c>
      <c r="D4" s="54" t="s">
        <v>25</v>
      </c>
      <c r="E4" s="55" t="s">
        <v>26</v>
      </c>
      <c r="F4" s="56" t="s">
        <v>27</v>
      </c>
      <c r="G4" s="55" t="s">
        <v>28</v>
      </c>
      <c r="H4" s="55" t="s">
        <v>26</v>
      </c>
      <c r="I4" s="56" t="s">
        <v>27</v>
      </c>
      <c r="J4" s="55" t="s">
        <v>28</v>
      </c>
      <c r="K4" s="55" t="s">
        <v>26</v>
      </c>
      <c r="L4" s="56" t="s">
        <v>27</v>
      </c>
      <c r="M4" s="55" t="s">
        <v>28</v>
      </c>
      <c r="N4" s="55" t="s">
        <v>26</v>
      </c>
      <c r="O4" s="56" t="s">
        <v>27</v>
      </c>
      <c r="P4" s="55" t="s">
        <v>28</v>
      </c>
      <c r="Q4" s="57" t="s">
        <v>26</v>
      </c>
      <c r="R4" s="58" t="s">
        <v>27</v>
      </c>
      <c r="S4" s="57" t="s">
        <v>28</v>
      </c>
    </row>
    <row r="5" customFormat="false" ht="25.25" hidden="false" customHeight="true" outlineLevel="0" collapsed="false">
      <c r="B5" s="59" t="n">
        <v>1</v>
      </c>
      <c r="C5" s="60" t="str">
        <f aca="false">Rezultati!A38</f>
        <v>JBP</v>
      </c>
      <c r="D5" s="61" t="str">
        <f aca="false">Rezultati!B39</f>
        <v>Jurijs Bokums jun</v>
      </c>
      <c r="E5" s="61" t="n">
        <v>16</v>
      </c>
      <c r="F5" s="61" t="n">
        <v>3267</v>
      </c>
      <c r="G5" s="62" t="n">
        <f aca="false">'Individ reitings Silver'!F5/'Individ reitings Silver'!E5-8</f>
        <v>196.1875</v>
      </c>
      <c r="H5" s="61" t="n">
        <v>20</v>
      </c>
      <c r="I5" s="61" t="n">
        <v>4201</v>
      </c>
      <c r="J5" s="62" t="n">
        <f aca="false">'Individ reitings Silver'!I5/'Individ reitings Silver'!H5-8</f>
        <v>202.05</v>
      </c>
      <c r="K5" s="61" t="n">
        <v>28</v>
      </c>
      <c r="L5" s="61" t="n">
        <v>5876</v>
      </c>
      <c r="M5" s="62" t="n">
        <f aca="false">'Individ reitings Silver'!L5/'Individ reitings Silver'!K5-8</f>
        <v>201.857142857143</v>
      </c>
      <c r="N5" s="61" t="n">
        <f aca="false">Rezultati!BZ39</f>
        <v>24</v>
      </c>
      <c r="O5" s="61" t="n">
        <f aca="false">Rezultati!BY39</f>
        <v>5240</v>
      </c>
      <c r="P5" s="62" t="n">
        <f aca="false">Rezultati!CB39</f>
        <v>210.333333333333</v>
      </c>
      <c r="Q5" s="63" t="n">
        <f aca="false">'Individ reitings Silver'!H5+'Individ reitings Silver'!N5+'Individ reitings Silver'!E5+'Individ reitings Silver'!K5</f>
        <v>88</v>
      </c>
      <c r="R5" s="63" t="n">
        <f aca="false">'Individ reitings Silver'!O5+'Individ reitings Silver'!I5+'Individ reitings Silver'!F5+'Individ reitings Silver'!L5</f>
        <v>18584</v>
      </c>
      <c r="S5" s="64" t="n">
        <f aca="false">'Individ reitings Silver'!R5/'Individ reitings Silver'!Q5-8</f>
        <v>203.181818181818</v>
      </c>
      <c r="T5" s="65"/>
    </row>
    <row r="6" customFormat="false" ht="25.25" hidden="false" customHeight="true" outlineLevel="0" collapsed="false">
      <c r="B6" s="59" t="n">
        <v>2</v>
      </c>
      <c r="C6" s="60" t="str">
        <f aca="false">Rezultati!A54</f>
        <v>NB</v>
      </c>
      <c r="D6" s="61" t="str">
        <f aca="false">Rezultati!B54</f>
        <v>Ģirts Gabrāns</v>
      </c>
      <c r="E6" s="61" t="n">
        <v>24</v>
      </c>
      <c r="F6" s="61" t="n">
        <v>4347</v>
      </c>
      <c r="G6" s="62" t="n">
        <f aca="false">'Individ reitings Silver'!F6/'Individ reitings Silver'!E6</f>
        <v>181.125</v>
      </c>
      <c r="H6" s="61" t="n">
        <v>24</v>
      </c>
      <c r="I6" s="61" t="n">
        <v>4521</v>
      </c>
      <c r="J6" s="62" t="n">
        <f aca="false">'Individ reitings Silver'!I6/'Individ reitings Silver'!H6</f>
        <v>188.375</v>
      </c>
      <c r="K6" s="61" t="n">
        <v>20</v>
      </c>
      <c r="L6" s="61" t="n">
        <v>3773</v>
      </c>
      <c r="M6" s="62" t="n">
        <f aca="false">'Individ reitings Silver'!L6/'Individ reitings Silver'!K6</f>
        <v>188.65</v>
      </c>
      <c r="N6" s="61" t="n">
        <f aca="false">Rezultati!BZ54</f>
        <v>32</v>
      </c>
      <c r="O6" s="61" t="n">
        <f aca="false">Rezultati!BY54</f>
        <v>5856</v>
      </c>
      <c r="P6" s="62" t="n">
        <f aca="false">Rezultati!CB54</f>
        <v>183</v>
      </c>
      <c r="Q6" s="63" t="n">
        <f aca="false">'Individ reitings Silver'!H6+'Individ reitings Silver'!N6+'Individ reitings Silver'!E6+'Individ reitings Silver'!K6</f>
        <v>100</v>
      </c>
      <c r="R6" s="63" t="n">
        <f aca="false">'Individ reitings Silver'!O6+'Individ reitings Silver'!I6+'Individ reitings Silver'!F6+'Individ reitings Silver'!L6</f>
        <v>18497</v>
      </c>
      <c r="S6" s="64" t="n">
        <f aca="false">'Individ reitings Silver'!R6/'Individ reitings Silver'!Q6</f>
        <v>184.97</v>
      </c>
      <c r="T6" s="65"/>
    </row>
    <row r="7" customFormat="false" ht="25.25" hidden="false" customHeight="true" outlineLevel="0" collapsed="false">
      <c r="B7" s="59" t="n">
        <v>3</v>
      </c>
      <c r="C7" s="60" t="str">
        <f aca="false">Rezultati!A18</f>
        <v>SIB</v>
      </c>
      <c r="D7" s="61" t="str">
        <f aca="false">Rezultati!B18</f>
        <v>Nauris Zīds</v>
      </c>
      <c r="E7" s="61" t="n">
        <v>28</v>
      </c>
      <c r="F7" s="61" t="n">
        <v>5353</v>
      </c>
      <c r="G7" s="62" t="n">
        <f aca="false">'Individ reitings Silver'!F7/'Individ reitings Silver'!E7</f>
        <v>191.178571428571</v>
      </c>
      <c r="H7" s="61" t="n">
        <v>28</v>
      </c>
      <c r="I7" s="61" t="n">
        <v>5123</v>
      </c>
      <c r="J7" s="62" t="n">
        <f aca="false">'Individ reitings Silver'!I7/'Individ reitings Silver'!H7</f>
        <v>182.964285714286</v>
      </c>
      <c r="K7" s="61" t="n">
        <v>28</v>
      </c>
      <c r="L7" s="61" t="n">
        <v>5331</v>
      </c>
      <c r="M7" s="62" t="n">
        <f aca="false">'Individ reitings Silver'!L7/'Individ reitings Silver'!K7</f>
        <v>190.392857142857</v>
      </c>
      <c r="N7" s="61" t="n">
        <f aca="false">Rezultati!BZ18</f>
        <v>24</v>
      </c>
      <c r="O7" s="61" t="n">
        <f aca="false">Rezultati!BY18</f>
        <v>4154</v>
      </c>
      <c r="P7" s="62" t="n">
        <f aca="false">Rezultati!CB18</f>
        <v>173.083333333333</v>
      </c>
      <c r="Q7" s="63" t="n">
        <f aca="false">'Individ reitings Silver'!H7+'Individ reitings Silver'!N7+'Individ reitings Silver'!E7+'Individ reitings Silver'!K7</f>
        <v>108</v>
      </c>
      <c r="R7" s="63" t="n">
        <f aca="false">'Individ reitings Silver'!O7+'Individ reitings Silver'!I7+'Individ reitings Silver'!F7+'Individ reitings Silver'!L7</f>
        <v>19961</v>
      </c>
      <c r="S7" s="64" t="n">
        <f aca="false">'Individ reitings Silver'!R7/'Individ reitings Silver'!Q7</f>
        <v>184.824074074074</v>
      </c>
      <c r="T7" s="65"/>
    </row>
    <row r="8" customFormat="false" ht="25.25" hidden="false" customHeight="true" outlineLevel="0" collapsed="false">
      <c r="B8" s="66" t="n">
        <v>4</v>
      </c>
      <c r="C8" s="67" t="str">
        <f aca="false">Rezultati!A23</f>
        <v>X X X</v>
      </c>
      <c r="D8" s="68" t="str">
        <f aca="false">Rezultati!B23</f>
        <v>Jānis Raņķis</v>
      </c>
      <c r="E8" s="68" t="n">
        <v>28</v>
      </c>
      <c r="F8" s="68" t="n">
        <v>4869</v>
      </c>
      <c r="G8" s="69" t="n">
        <f aca="false">'Individ reitings Silver'!F8/'Individ reitings Silver'!E8</f>
        <v>173.892857142857</v>
      </c>
      <c r="H8" s="70" t="n">
        <v>24</v>
      </c>
      <c r="I8" s="70" t="n">
        <v>4655</v>
      </c>
      <c r="J8" s="69" t="n">
        <f aca="false">'Individ reitings Silver'!I8/'Individ reitings Silver'!H8</f>
        <v>193.958333333333</v>
      </c>
      <c r="K8" s="68" t="n">
        <v>28</v>
      </c>
      <c r="L8" s="68" t="n">
        <v>5126</v>
      </c>
      <c r="M8" s="69" t="n">
        <f aca="false">'Individ reitings Silver'!L8/'Individ reitings Silver'!K8</f>
        <v>183.071428571429</v>
      </c>
      <c r="N8" s="68" t="n">
        <f aca="false">Rezultati!BZ23</f>
        <v>32</v>
      </c>
      <c r="O8" s="68" t="n">
        <f aca="false">Rezultati!BY23</f>
        <v>5544</v>
      </c>
      <c r="P8" s="69" t="n">
        <f aca="false">Rezultati!CB23</f>
        <v>173.25</v>
      </c>
      <c r="Q8" s="71" t="n">
        <f aca="false">'Individ reitings Silver'!H8+'Individ reitings Silver'!N8+'Individ reitings Silver'!E8+'Individ reitings Silver'!K8</f>
        <v>112</v>
      </c>
      <c r="R8" s="71" t="n">
        <f aca="false">'Individ reitings Silver'!O8+'Individ reitings Silver'!I8+'Individ reitings Silver'!F8+'Individ reitings Silver'!L8</f>
        <v>20194</v>
      </c>
      <c r="S8" s="72" t="n">
        <f aca="false">'Individ reitings Silver'!R8/'Individ reitings Silver'!Q8</f>
        <v>180.303571428571</v>
      </c>
      <c r="T8" s="65"/>
    </row>
    <row r="9" customFormat="false" ht="25.25" hidden="false" customHeight="true" outlineLevel="0" collapsed="false">
      <c r="B9" s="66" t="n">
        <v>5</v>
      </c>
      <c r="C9" s="67" t="str">
        <f aca="false">Rezultati!A30</f>
        <v>Šarmageddon</v>
      </c>
      <c r="D9" s="68" t="str">
        <f aca="false">Rezultati!B30</f>
        <v>Sergejs Kravcovs</v>
      </c>
      <c r="E9" s="68" t="n">
        <v>0</v>
      </c>
      <c r="F9" s="68" t="n">
        <v>0</v>
      </c>
      <c r="G9" s="69" t="e">
        <f aca="false">'Individ reitings Silver'!F9/'Individ reitings Silver'!E9</f>
        <v>#DIV/0!</v>
      </c>
      <c r="H9" s="70" t="n">
        <v>12</v>
      </c>
      <c r="I9" s="70" t="n">
        <v>2114</v>
      </c>
      <c r="J9" s="69" t="n">
        <f aca="false">'Individ reitings Silver'!I9/'Individ reitings Silver'!H9</f>
        <v>176.166666666667</v>
      </c>
      <c r="K9" s="68" t="n">
        <v>28</v>
      </c>
      <c r="L9" s="68" t="n">
        <v>5184</v>
      </c>
      <c r="M9" s="69" t="n">
        <f aca="false">'Individ reitings Silver'!L9/'Individ reitings Silver'!K9</f>
        <v>185.142857142857</v>
      </c>
      <c r="N9" s="68" t="n">
        <f aca="false">Rezultati!BZ30</f>
        <v>28</v>
      </c>
      <c r="O9" s="68" t="n">
        <f aca="false">Rezultati!BY30</f>
        <v>4954</v>
      </c>
      <c r="P9" s="69" t="n">
        <f aca="false">Rezultati!CB30</f>
        <v>176.928571428571</v>
      </c>
      <c r="Q9" s="71" t="n">
        <f aca="false">'Individ reitings Silver'!H9+'Individ reitings Silver'!N9+'Individ reitings Silver'!E9+'Individ reitings Silver'!K9</f>
        <v>68</v>
      </c>
      <c r="R9" s="71" t="n">
        <f aca="false">'Individ reitings Silver'!O9+'Individ reitings Silver'!I9+'Individ reitings Silver'!F9+'Individ reitings Silver'!L9</f>
        <v>12252</v>
      </c>
      <c r="S9" s="72" t="n">
        <f aca="false">'Individ reitings Silver'!R9/'Individ reitings Silver'!Q9</f>
        <v>180.176470588235</v>
      </c>
      <c r="T9" s="65"/>
    </row>
    <row r="10" customFormat="false" ht="25.25" hidden="false" customHeight="true" outlineLevel="0" collapsed="false">
      <c r="B10" s="66" t="n">
        <v>6</v>
      </c>
      <c r="C10" s="67" t="str">
        <f aca="false">Rezultati!A67</f>
        <v>Mr Fixer (Molotov)</v>
      </c>
      <c r="D10" s="68" t="str">
        <f aca="false">Rezultati!B67</f>
        <v>Artūrs Stuģis</v>
      </c>
      <c r="E10" s="68" t="n">
        <v>0</v>
      </c>
      <c r="F10" s="68" t="n">
        <v>0</v>
      </c>
      <c r="G10" s="69" t="e">
        <f aca="false">'Individ reitings Silver'!F10/'Individ reitings Silver'!E10</f>
        <v>#DIV/0!</v>
      </c>
      <c r="H10" s="68" t="n">
        <v>12</v>
      </c>
      <c r="I10" s="68" t="n">
        <v>2132</v>
      </c>
      <c r="J10" s="69" t="n">
        <f aca="false">'Individ reitings Silver'!I10/'Individ reitings Silver'!H10</f>
        <v>177.666666666667</v>
      </c>
      <c r="K10" s="68" t="n">
        <v>27</v>
      </c>
      <c r="L10" s="68" t="n">
        <v>4984</v>
      </c>
      <c r="M10" s="69" t="n">
        <f aca="false">'Individ reitings Silver'!L10/'Individ reitings Silver'!K10</f>
        <v>184.592592592593</v>
      </c>
      <c r="N10" s="68" t="n">
        <f aca="false">Rezultati!BZ67</f>
        <v>32</v>
      </c>
      <c r="O10" s="68" t="n">
        <f aca="false">Rezultati!BY67</f>
        <v>5643</v>
      </c>
      <c r="P10" s="69" t="n">
        <f aca="false">Rezultati!CB67</f>
        <v>176.34375</v>
      </c>
      <c r="Q10" s="71" t="n">
        <f aca="false">'Individ reitings Silver'!H10+'Individ reitings Silver'!N10+'Individ reitings Silver'!E10+'Individ reitings Silver'!K10</f>
        <v>71</v>
      </c>
      <c r="R10" s="71" t="n">
        <f aca="false">'Individ reitings Silver'!O10+'Individ reitings Silver'!I10+'Individ reitings Silver'!F10+'Individ reitings Silver'!L10</f>
        <v>12759</v>
      </c>
      <c r="S10" s="72" t="n">
        <f aca="false">'Individ reitings Silver'!R10/'Individ reitings Silver'!Q10</f>
        <v>179.704225352113</v>
      </c>
      <c r="T10" s="65"/>
    </row>
    <row r="11" customFormat="false" ht="25.25" hidden="false" customHeight="true" outlineLevel="0" collapsed="false">
      <c r="B11" s="66" t="n">
        <v>7</v>
      </c>
      <c r="C11" s="67" t="str">
        <f aca="false">Rezultati!A17</f>
        <v>SIB</v>
      </c>
      <c r="D11" s="68" t="str">
        <f aca="false">Rezultati!B17</f>
        <v>Artūrs Kaļinins</v>
      </c>
      <c r="E11" s="68" t="n">
        <v>28</v>
      </c>
      <c r="F11" s="68" t="n">
        <v>4890</v>
      </c>
      <c r="G11" s="69" t="n">
        <f aca="false">'Individ reitings Silver'!F11/'Individ reitings Silver'!E11</f>
        <v>174.642857142857</v>
      </c>
      <c r="H11" s="70" t="n">
        <v>16</v>
      </c>
      <c r="I11" s="70" t="n">
        <v>2729</v>
      </c>
      <c r="J11" s="69" t="n">
        <f aca="false">'Individ reitings Silver'!I11/'Individ reitings Silver'!H11</f>
        <v>170.5625</v>
      </c>
      <c r="K11" s="68" t="n">
        <v>24</v>
      </c>
      <c r="L11" s="68" t="n">
        <v>4398</v>
      </c>
      <c r="M11" s="69" t="n">
        <f aca="false">'Individ reitings Silver'!L11/'Individ reitings Silver'!K11</f>
        <v>183.25</v>
      </c>
      <c r="N11" s="68" t="n">
        <f aca="false">Rezultati!BZ17</f>
        <v>28</v>
      </c>
      <c r="O11" s="68" t="n">
        <f aca="false">Rezultati!BY17</f>
        <v>5192</v>
      </c>
      <c r="P11" s="69" t="n">
        <f aca="false">Rezultati!CB17</f>
        <v>185.428571428571</v>
      </c>
      <c r="Q11" s="71" t="n">
        <f aca="false">'Individ reitings Silver'!H11+'Individ reitings Silver'!N11+'Individ reitings Silver'!E11+'Individ reitings Silver'!K11</f>
        <v>96</v>
      </c>
      <c r="R11" s="71" t="n">
        <f aca="false">'Individ reitings Silver'!O11+'Individ reitings Silver'!I11+'Individ reitings Silver'!F11+'Individ reitings Silver'!L11</f>
        <v>17209</v>
      </c>
      <c r="S11" s="72" t="n">
        <f aca="false">'Individ reitings Silver'!R11/'Individ reitings Silver'!Q11</f>
        <v>179.260416666667</v>
      </c>
      <c r="T11" s="65"/>
    </row>
    <row r="12" customFormat="false" ht="25.25" hidden="false" customHeight="true" outlineLevel="0" collapsed="false">
      <c r="B12" s="66" t="n">
        <v>8</v>
      </c>
      <c r="C12" s="67" t="str">
        <f aca="false">Rezultati!A49</f>
        <v>ALDENS Holding / JPB</v>
      </c>
      <c r="D12" s="68" t="str">
        <f aca="false">Rezultati!B49</f>
        <v>Nikita Bobrovs</v>
      </c>
      <c r="E12" s="68" t="n">
        <v>0</v>
      </c>
      <c r="F12" s="68" t="n">
        <v>0</v>
      </c>
      <c r="G12" s="69" t="e">
        <f aca="false">'Individ reitings Silver'!F12/'Individ reitings Silver'!E12</f>
        <v>#DIV/0!</v>
      </c>
      <c r="H12" s="70" t="n">
        <v>11</v>
      </c>
      <c r="I12" s="70" t="n">
        <v>2034</v>
      </c>
      <c r="J12" s="69" t="n">
        <f aca="false">'Individ reitings Silver'!I12/'Individ reitings Silver'!H12</f>
        <v>184.909090909091</v>
      </c>
      <c r="K12" s="68" t="n">
        <v>24</v>
      </c>
      <c r="L12" s="68" t="n">
        <v>4189</v>
      </c>
      <c r="M12" s="69" t="n">
        <f aca="false">'Individ reitings Silver'!L12/'Individ reitings Silver'!K12</f>
        <v>174.541666666667</v>
      </c>
      <c r="N12" s="68" t="n">
        <f aca="false">Rezultati!BZ49</f>
        <v>32</v>
      </c>
      <c r="O12" s="68" t="n">
        <f aca="false">Rezultati!BY49</f>
        <v>5631</v>
      </c>
      <c r="P12" s="69" t="n">
        <f aca="false">Rezultati!CB49</f>
        <v>175.96875</v>
      </c>
      <c r="Q12" s="71" t="n">
        <f aca="false">'Individ reitings Silver'!H12+'Individ reitings Silver'!N12+'Individ reitings Silver'!E12+'Individ reitings Silver'!K12</f>
        <v>67</v>
      </c>
      <c r="R12" s="71" t="n">
        <f aca="false">'Individ reitings Silver'!O12+'Individ reitings Silver'!I12+'Individ reitings Silver'!F12+'Individ reitings Silver'!L12</f>
        <v>11854</v>
      </c>
      <c r="S12" s="72" t="n">
        <f aca="false">'Individ reitings Silver'!R12/'Individ reitings Silver'!Q12</f>
        <v>176.925373134328</v>
      </c>
      <c r="T12" s="65"/>
    </row>
    <row r="13" customFormat="false" ht="25.25" hidden="false" customHeight="true" outlineLevel="0" collapsed="false">
      <c r="B13" s="66" t="n">
        <v>9</v>
      </c>
      <c r="C13" s="67" t="str">
        <f aca="false">Rezultati!A56</f>
        <v>NB</v>
      </c>
      <c r="D13" s="68" t="str">
        <f aca="false">Rezultati!B56</f>
        <v>Juris Mauriņš</v>
      </c>
      <c r="E13" s="68" t="n">
        <v>24</v>
      </c>
      <c r="F13" s="68" t="n">
        <v>4195</v>
      </c>
      <c r="G13" s="69" t="n">
        <f aca="false">'Individ reitings Silver'!F13/'Individ reitings Silver'!E13</f>
        <v>174.791666666667</v>
      </c>
      <c r="H13" s="70" t="n">
        <v>24</v>
      </c>
      <c r="I13" s="70" t="n">
        <v>4103</v>
      </c>
      <c r="J13" s="69" t="n">
        <f aca="false">'Individ reitings Silver'!I13/'Individ reitings Silver'!H13</f>
        <v>170.958333333333</v>
      </c>
      <c r="K13" s="68" t="n">
        <v>24</v>
      </c>
      <c r="L13" s="68" t="n">
        <v>4149</v>
      </c>
      <c r="M13" s="69" t="n">
        <f aca="false">'Individ reitings Silver'!L13/'Individ reitings Silver'!K13</f>
        <v>172.875</v>
      </c>
      <c r="N13" s="68" t="n">
        <f aca="false">Rezultati!BZ56</f>
        <v>32</v>
      </c>
      <c r="O13" s="68" t="n">
        <f aca="false">Rezultati!BY56</f>
        <v>5878</v>
      </c>
      <c r="P13" s="69" t="n">
        <f aca="false">Rezultati!CB56</f>
        <v>183.6875</v>
      </c>
      <c r="Q13" s="71" t="n">
        <f aca="false">'Individ reitings Silver'!H13+'Individ reitings Silver'!N13+'Individ reitings Silver'!E13+'Individ reitings Silver'!K13</f>
        <v>104</v>
      </c>
      <c r="R13" s="71" t="n">
        <f aca="false">'Individ reitings Silver'!O13+'Individ reitings Silver'!I13+'Individ reitings Silver'!F13+'Individ reitings Silver'!L13</f>
        <v>18325</v>
      </c>
      <c r="S13" s="72" t="n">
        <f aca="false">'Individ reitings Silver'!R13/'Individ reitings Silver'!Q13</f>
        <v>176.201923076923</v>
      </c>
      <c r="T13" s="65"/>
    </row>
    <row r="14" customFormat="false" ht="25.25" hidden="false" customHeight="true" outlineLevel="0" collapsed="false">
      <c r="B14" s="66" t="n">
        <v>10</v>
      </c>
      <c r="C14" s="67" t="str">
        <f aca="false">Rezultati!A31</f>
        <v>Šarmageddon</v>
      </c>
      <c r="D14" s="68" t="str">
        <f aca="false">Rezultati!B31</f>
        <v>Jānis Zalītis</v>
      </c>
      <c r="E14" s="68" t="n">
        <v>20</v>
      </c>
      <c r="F14" s="68" t="n">
        <v>3753</v>
      </c>
      <c r="G14" s="69" t="n">
        <f aca="false">'Individ reitings Silver'!F14/'Individ reitings Silver'!E14-8</f>
        <v>179.65</v>
      </c>
      <c r="H14" s="70" t="n">
        <v>0</v>
      </c>
      <c r="I14" s="70" t="n">
        <v>0</v>
      </c>
      <c r="J14" s="69" t="e">
        <f aca="false">'Individ reitings Silver'!I14/'Individ reitings Silver'!H14</f>
        <v>#DIV/0!</v>
      </c>
      <c r="K14" s="68" t="n">
        <v>11</v>
      </c>
      <c r="L14" s="68" t="n">
        <v>1975</v>
      </c>
      <c r="M14" s="69" t="n">
        <f aca="false">'Individ reitings Silver'!L14/'Individ reitings Silver'!K14-8</f>
        <v>171.545454545455</v>
      </c>
      <c r="N14" s="68" t="n">
        <f aca="false">Rezultati!BZ31</f>
        <v>24</v>
      </c>
      <c r="O14" s="68" t="n">
        <f aca="false">Rezultati!BY31</f>
        <v>4237</v>
      </c>
      <c r="P14" s="69" t="n">
        <f aca="false">Rezultati!CB31</f>
        <v>168.541666666667</v>
      </c>
      <c r="Q14" s="71" t="n">
        <f aca="false">'Individ reitings Silver'!H14+'Individ reitings Silver'!N14+'Individ reitings Silver'!E14+'Individ reitings Silver'!K14</f>
        <v>55</v>
      </c>
      <c r="R14" s="71" t="n">
        <f aca="false">'Individ reitings Silver'!O14+'Individ reitings Silver'!I14+'Individ reitings Silver'!F14+'Individ reitings Silver'!L14</f>
        <v>9965</v>
      </c>
      <c r="S14" s="72" t="n">
        <f aca="false">'Individ reitings Silver'!R14/'Individ reitings Silver'!Q14-8</f>
        <v>173.181818181818</v>
      </c>
      <c r="T14" s="65"/>
    </row>
    <row r="15" customFormat="false" ht="25.25" hidden="false" customHeight="true" outlineLevel="0" collapsed="false">
      <c r="B15" s="73" t="n">
        <v>11</v>
      </c>
      <c r="C15" s="74" t="str">
        <f aca="false">Rezultati!A15</f>
        <v>SIB</v>
      </c>
      <c r="D15" s="75" t="str">
        <f aca="false">Rezultati!B19</f>
        <v>Normunds Bundzenieks</v>
      </c>
      <c r="E15" s="75" t="n">
        <v>28</v>
      </c>
      <c r="F15" s="75" t="n">
        <v>4833</v>
      </c>
      <c r="G15" s="76" t="n">
        <f aca="false">'Individ reitings Silver'!F15/'Individ reitings Silver'!E15</f>
        <v>172.607142857143</v>
      </c>
      <c r="H15" s="77" t="n">
        <v>28</v>
      </c>
      <c r="I15" s="77" t="n">
        <v>4727</v>
      </c>
      <c r="J15" s="76" t="n">
        <f aca="false">'Individ reitings Silver'!I15/'Individ reitings Silver'!H15</f>
        <v>168.821428571429</v>
      </c>
      <c r="K15" s="75" t="n">
        <v>27</v>
      </c>
      <c r="L15" s="75" t="n">
        <v>4734</v>
      </c>
      <c r="M15" s="76" t="n">
        <f aca="false">'Individ reitings Silver'!L15/'Individ reitings Silver'!K15</f>
        <v>175.333333333333</v>
      </c>
      <c r="N15" s="75" t="n">
        <f aca="false">Rezultati!BZ19</f>
        <v>0</v>
      </c>
      <c r="O15" s="75" t="n">
        <f aca="false">Rezultati!BY19</f>
        <v>0</v>
      </c>
      <c r="P15" s="76" t="e">
        <f aca="false">Rezultati!CB19</f>
        <v>#DIV/0!</v>
      </c>
      <c r="Q15" s="78" t="n">
        <f aca="false">'Individ reitings Silver'!H15+'Individ reitings Silver'!N15+'Individ reitings Silver'!E15+'Individ reitings Silver'!K15</f>
        <v>83</v>
      </c>
      <c r="R15" s="78" t="n">
        <f aca="false">'Individ reitings Silver'!O15+'Individ reitings Silver'!I15+'Individ reitings Silver'!F15+'Individ reitings Silver'!L15</f>
        <v>14294</v>
      </c>
      <c r="S15" s="79" t="n">
        <f aca="false">'Individ reitings Silver'!R15/'Individ reitings Silver'!Q15</f>
        <v>172.21686746988</v>
      </c>
      <c r="T15" s="65"/>
    </row>
    <row r="16" customFormat="false" ht="25.25" hidden="false" customHeight="true" outlineLevel="0" collapsed="false">
      <c r="B16" s="73" t="n">
        <v>12</v>
      </c>
      <c r="C16" s="74" t="str">
        <f aca="false">Rezultati!A48</f>
        <v>ALDENS Holding</v>
      </c>
      <c r="D16" s="75" t="str">
        <f aca="false">Rezultati!B48</f>
        <v>Madars Dāvids</v>
      </c>
      <c r="E16" s="75" t="n">
        <v>26</v>
      </c>
      <c r="F16" s="75" t="n">
        <v>4453</v>
      </c>
      <c r="G16" s="76" t="n">
        <f aca="false">'Individ reitings Silver'!F16/'Individ reitings Silver'!E16</f>
        <v>171.269230769231</v>
      </c>
      <c r="H16" s="77" t="n">
        <v>23</v>
      </c>
      <c r="I16" s="77" t="n">
        <v>4014</v>
      </c>
      <c r="J16" s="76" t="n">
        <f aca="false">'Individ reitings Silver'!I16/'Individ reitings Silver'!H16</f>
        <v>174.521739130435</v>
      </c>
      <c r="K16" s="75" t="n">
        <v>8</v>
      </c>
      <c r="L16" s="75" t="n">
        <v>1278</v>
      </c>
      <c r="M16" s="76" t="n">
        <f aca="false">'Individ reitings Silver'!L16/'Individ reitings Silver'!K16</f>
        <v>159.75</v>
      </c>
      <c r="N16" s="75" t="n">
        <f aca="false">Rezultati!BZ48</f>
        <v>0</v>
      </c>
      <c r="O16" s="75" t="n">
        <f aca="false">Rezultati!BY48</f>
        <v>0</v>
      </c>
      <c r="P16" s="76" t="e">
        <f aca="false">Rezultati!CB48</f>
        <v>#DIV/0!</v>
      </c>
      <c r="Q16" s="78" t="n">
        <f aca="false">'Individ reitings Silver'!H16+'Individ reitings Silver'!N16+'Individ reitings Silver'!E16+'Individ reitings Silver'!K16</f>
        <v>57</v>
      </c>
      <c r="R16" s="78" t="n">
        <f aca="false">'Individ reitings Silver'!O16+'Individ reitings Silver'!I16+'Individ reitings Silver'!F16+'Individ reitings Silver'!L16</f>
        <v>9745</v>
      </c>
      <c r="S16" s="79" t="n">
        <f aca="false">'Individ reitings Silver'!R16/'Individ reitings Silver'!Q16</f>
        <v>170.964912280702</v>
      </c>
      <c r="T16" s="65"/>
    </row>
    <row r="17" customFormat="false" ht="25.25" hidden="false" customHeight="true" outlineLevel="0" collapsed="false">
      <c r="B17" s="73" t="n">
        <v>13</v>
      </c>
      <c r="C17" s="74" t="str">
        <f aca="false">Rezultati!A45</f>
        <v>ALDENS Holdings</v>
      </c>
      <c r="D17" s="75" t="str">
        <f aca="false">Rezultati!B45</f>
        <v>Andris Stalidzāns</v>
      </c>
      <c r="E17" s="75" t="n">
        <v>24</v>
      </c>
      <c r="F17" s="75" t="n">
        <v>4086</v>
      </c>
      <c r="G17" s="76" t="n">
        <f aca="false">'Individ reitings Silver'!F17/'Individ reitings Silver'!E17</f>
        <v>170.25</v>
      </c>
      <c r="H17" s="77" t="n">
        <v>23</v>
      </c>
      <c r="I17" s="77" t="n">
        <v>4019</v>
      </c>
      <c r="J17" s="76" t="n">
        <f aca="false">'Individ reitings Silver'!I17/'Individ reitings Silver'!H17</f>
        <v>174.739130434783</v>
      </c>
      <c r="K17" s="75" t="n">
        <v>27</v>
      </c>
      <c r="L17" s="75" t="n">
        <v>4553</v>
      </c>
      <c r="M17" s="76" t="n">
        <f aca="false">'Individ reitings Silver'!L17/'Individ reitings Silver'!K17</f>
        <v>168.62962962963</v>
      </c>
      <c r="N17" s="75" t="n">
        <f aca="false">Rezultati!BZ45</f>
        <v>32</v>
      </c>
      <c r="O17" s="75" t="n">
        <f aca="false">Rezultati!BY45</f>
        <v>5460</v>
      </c>
      <c r="P17" s="76" t="n">
        <f aca="false">Rezultati!CB45</f>
        <v>170.625</v>
      </c>
      <c r="Q17" s="78" t="n">
        <f aca="false">'Individ reitings Silver'!H17+'Individ reitings Silver'!N17+'Individ reitings Silver'!E17+'Individ reitings Silver'!K17</f>
        <v>106</v>
      </c>
      <c r="R17" s="78" t="n">
        <f aca="false">'Individ reitings Silver'!O17+'Individ reitings Silver'!I17+'Individ reitings Silver'!F17+'Individ reitings Silver'!L17</f>
        <v>18118</v>
      </c>
      <c r="S17" s="79" t="n">
        <f aca="false">'Individ reitings Silver'!R17/'Individ reitings Silver'!Q17</f>
        <v>170.924528301887</v>
      </c>
      <c r="T17" s="65"/>
    </row>
    <row r="18" customFormat="false" ht="25.25" hidden="false" customHeight="true" outlineLevel="0" collapsed="false">
      <c r="B18" s="73" t="n">
        <v>14</v>
      </c>
      <c r="C18" s="74" t="str">
        <f aca="false">Rezultati!A22</f>
        <v>X X X</v>
      </c>
      <c r="D18" s="75" t="str">
        <f aca="false">Rezultati!B22</f>
        <v>Māris Briedis</v>
      </c>
      <c r="E18" s="75" t="n">
        <v>28</v>
      </c>
      <c r="F18" s="75" t="n">
        <v>5003</v>
      </c>
      <c r="G18" s="76" t="n">
        <f aca="false">'Individ reitings Silver'!F18/'Individ reitings Silver'!E18</f>
        <v>178.678571428571</v>
      </c>
      <c r="H18" s="77" t="n">
        <v>28</v>
      </c>
      <c r="I18" s="77" t="n">
        <v>4819</v>
      </c>
      <c r="J18" s="76" t="n">
        <f aca="false">'Individ reitings Silver'!I18/'Individ reitings Silver'!H18</f>
        <v>172.107142857143</v>
      </c>
      <c r="K18" s="75" t="n">
        <v>27</v>
      </c>
      <c r="L18" s="75" t="n">
        <v>4533</v>
      </c>
      <c r="M18" s="76" t="n">
        <f aca="false">'Individ reitings Silver'!L18/'Individ reitings Silver'!K18</f>
        <v>167.888888888889</v>
      </c>
      <c r="N18" s="75" t="n">
        <f aca="false">Rezultati!BZ22</f>
        <v>32</v>
      </c>
      <c r="O18" s="75" t="n">
        <f aca="false">Rezultati!BY22</f>
        <v>4904</v>
      </c>
      <c r="P18" s="76" t="n">
        <f aca="false">Rezultati!CB22</f>
        <v>153.25</v>
      </c>
      <c r="Q18" s="78" t="n">
        <f aca="false">'Individ reitings Silver'!H18+'Individ reitings Silver'!N18+'Individ reitings Silver'!E18+'Individ reitings Silver'!K18</f>
        <v>115</v>
      </c>
      <c r="R18" s="78" t="n">
        <f aca="false">'Individ reitings Silver'!O18+'Individ reitings Silver'!I18+'Individ reitings Silver'!F18+'Individ reitings Silver'!L18</f>
        <v>19259</v>
      </c>
      <c r="S18" s="79" t="n">
        <f aca="false">'Individ reitings Silver'!R18/'Individ reitings Silver'!Q18</f>
        <v>167.469565217391</v>
      </c>
      <c r="T18" s="65"/>
    </row>
    <row r="19" customFormat="false" ht="25.25" hidden="false" customHeight="true" outlineLevel="0" collapsed="false">
      <c r="B19" s="73" t="n">
        <v>15</v>
      </c>
      <c r="C19" s="74" t="str">
        <f aca="false">Rezultati!A7</f>
        <v>Wii Sports Resort</v>
      </c>
      <c r="D19" s="75" t="str">
        <f aca="false">Rezultati!B7</f>
        <v>Patriks Piternieks</v>
      </c>
      <c r="E19" s="75" t="n">
        <v>24</v>
      </c>
      <c r="F19" s="75" t="n">
        <v>3858</v>
      </c>
      <c r="G19" s="76" t="n">
        <f aca="false">'Individ reitings Silver'!F19/'Individ reitings Silver'!E19</f>
        <v>160.75</v>
      </c>
      <c r="H19" s="77" t="n">
        <v>28</v>
      </c>
      <c r="I19" s="77" t="n">
        <v>4634</v>
      </c>
      <c r="J19" s="76" t="n">
        <f aca="false">'Individ reitings Silver'!I19/'Individ reitings Silver'!H19</f>
        <v>165.5</v>
      </c>
      <c r="K19" s="75" t="n">
        <v>24</v>
      </c>
      <c r="L19" s="75" t="n">
        <v>4427</v>
      </c>
      <c r="M19" s="76" t="n">
        <f aca="false">'Individ reitings Silver'!L19/'Individ reitings Silver'!K19</f>
        <v>184.458333333333</v>
      </c>
      <c r="N19" s="75" t="n">
        <f aca="false">Rezultati!BZ7</f>
        <v>28</v>
      </c>
      <c r="O19" s="75" t="n">
        <f aca="false">Rezultati!BY7</f>
        <v>4423</v>
      </c>
      <c r="P19" s="76" t="n">
        <f aca="false">Rezultati!CB7</f>
        <v>157.964285714286</v>
      </c>
      <c r="Q19" s="78" t="n">
        <f aca="false">'Individ reitings Silver'!H19+'Individ reitings Silver'!N19+'Individ reitings Silver'!E19+'Individ reitings Silver'!K19</f>
        <v>104</v>
      </c>
      <c r="R19" s="78" t="n">
        <f aca="false">'Individ reitings Silver'!O19+'Individ reitings Silver'!I19+'Individ reitings Silver'!F19+'Individ reitings Silver'!L19</f>
        <v>17342</v>
      </c>
      <c r="S19" s="79" t="n">
        <f aca="false">'Individ reitings Silver'!R19/'Individ reitings Silver'!Q19</f>
        <v>166.75</v>
      </c>
      <c r="T19" s="65"/>
    </row>
    <row r="20" customFormat="false" ht="25.25" hidden="false" customHeight="true" outlineLevel="0" collapsed="false">
      <c r="B20" s="73" t="n">
        <v>16</v>
      </c>
      <c r="C20" s="74" t="str">
        <f aca="false">Rezultati!CC4</f>
        <v>Wii Sport Resort</v>
      </c>
      <c r="D20" s="75" t="str">
        <f aca="false">Rezultati!CD10</f>
        <v>Ričards Toms Zvilna</v>
      </c>
      <c r="E20" s="75" t="n">
        <v>28</v>
      </c>
      <c r="F20" s="75" t="n">
        <v>4410</v>
      </c>
      <c r="G20" s="76" t="n">
        <f aca="false">'Individ reitings Silver'!F20/'Individ reitings Silver'!E20</f>
        <v>157.5</v>
      </c>
      <c r="H20" s="77" t="n">
        <v>28</v>
      </c>
      <c r="I20" s="77" t="n">
        <v>4619</v>
      </c>
      <c r="J20" s="76" t="n">
        <f aca="false">'Individ reitings Silver'!I20/'Individ reitings Silver'!H20</f>
        <v>164.964285714286</v>
      </c>
      <c r="K20" s="75" t="n">
        <v>28</v>
      </c>
      <c r="L20" s="75" t="n">
        <v>4857</v>
      </c>
      <c r="M20" s="76" t="n">
        <f aca="false">'Individ reitings Silver'!L20/'Individ reitings Silver'!K20</f>
        <v>173.464285714286</v>
      </c>
      <c r="N20" s="75" t="n">
        <f aca="false">Rezultati!BZ10</f>
        <v>32</v>
      </c>
      <c r="O20" s="75" t="n">
        <f aca="false">Rezultati!BY10</f>
        <v>5254</v>
      </c>
      <c r="P20" s="76" t="n">
        <f aca="false">Rezultati!CB10</f>
        <v>164.1875</v>
      </c>
      <c r="Q20" s="78" t="n">
        <f aca="false">'Individ reitings Silver'!H20+'Individ reitings Silver'!N20+'Individ reitings Silver'!E20+'Individ reitings Silver'!K20</f>
        <v>116</v>
      </c>
      <c r="R20" s="78" t="n">
        <f aca="false">'Individ reitings Silver'!O20+'Individ reitings Silver'!I20+'Individ reitings Silver'!F20+'Individ reitings Silver'!L20</f>
        <v>19140</v>
      </c>
      <c r="S20" s="79" t="n">
        <f aca="false">'Individ reitings Silver'!R20/'Individ reitings Silver'!Q20</f>
        <v>165</v>
      </c>
      <c r="T20" s="65"/>
    </row>
    <row r="21" customFormat="false" ht="25.25" hidden="false" customHeight="true" outlineLevel="0" collapsed="false">
      <c r="B21" s="73" t="n">
        <v>17</v>
      </c>
      <c r="C21" s="74" t="str">
        <f aca="false">Rezultati!A55</f>
        <v>NB</v>
      </c>
      <c r="D21" s="75" t="str">
        <f aca="false">Rezultati!B55</f>
        <v>Jānis Naļivaiko</v>
      </c>
      <c r="E21" s="75" t="n">
        <v>12</v>
      </c>
      <c r="F21" s="75" t="n">
        <v>1924</v>
      </c>
      <c r="G21" s="76" t="n">
        <f aca="false">'Individ reitings Silver'!F21/'Individ reitings Silver'!E21</f>
        <v>160.333333333333</v>
      </c>
      <c r="H21" s="77" t="n">
        <v>16</v>
      </c>
      <c r="I21" s="77" t="n">
        <v>2500</v>
      </c>
      <c r="J21" s="76" t="n">
        <f aca="false">'Individ reitings Silver'!I21/'Individ reitings Silver'!H21</f>
        <v>156.25</v>
      </c>
      <c r="K21" s="75" t="n">
        <v>24</v>
      </c>
      <c r="L21" s="75" t="n">
        <v>4188</v>
      </c>
      <c r="M21" s="76" t="n">
        <f aca="false">'Individ reitings Silver'!L21/'Individ reitings Silver'!K21</f>
        <v>174.5</v>
      </c>
      <c r="N21" s="75" t="n">
        <f aca="false">Rezultati!BZ55</f>
        <v>20</v>
      </c>
      <c r="O21" s="75" t="n">
        <f aca="false">Rezultati!BY55</f>
        <v>3249</v>
      </c>
      <c r="P21" s="76" t="n">
        <f aca="false">Rezultati!CB55</f>
        <v>162.45</v>
      </c>
      <c r="Q21" s="78" t="n">
        <f aca="false">'Individ reitings Silver'!H21+'Individ reitings Silver'!N21+'Individ reitings Silver'!E21+'Individ reitings Silver'!K21</f>
        <v>72</v>
      </c>
      <c r="R21" s="78" t="n">
        <f aca="false">'Individ reitings Silver'!O21+'Individ reitings Silver'!I21+'Individ reitings Silver'!F21+'Individ reitings Silver'!L21</f>
        <v>11861</v>
      </c>
      <c r="S21" s="79" t="n">
        <f aca="false">'Individ reitings Silver'!R21/'Individ reitings Silver'!Q21</f>
        <v>164.736111111111</v>
      </c>
      <c r="T21" s="65"/>
    </row>
    <row r="22" customFormat="false" ht="25.25" hidden="false" customHeight="true" outlineLevel="0" collapsed="false">
      <c r="B22" s="73" t="n">
        <v>18</v>
      </c>
      <c r="C22" s="74" t="str">
        <f aca="false">Rezultati!A24</f>
        <v>X X X</v>
      </c>
      <c r="D22" s="75" t="str">
        <f aca="false">Rezultati!B24</f>
        <v>Kaspars Semjonovs</v>
      </c>
      <c r="E22" s="75" t="n">
        <v>24</v>
      </c>
      <c r="F22" s="75" t="n">
        <v>3709</v>
      </c>
      <c r="G22" s="76" t="n">
        <f aca="false">'Individ reitings Silver'!F22/'Individ reitings Silver'!E22</f>
        <v>154.541666666667</v>
      </c>
      <c r="H22" s="77" t="n">
        <v>24</v>
      </c>
      <c r="I22" s="77" t="n">
        <v>3858</v>
      </c>
      <c r="J22" s="76" t="n">
        <f aca="false">'Individ reitings Silver'!I22/'Individ reitings Silver'!H22</f>
        <v>160.75</v>
      </c>
      <c r="K22" s="75" t="n">
        <v>24</v>
      </c>
      <c r="L22" s="75" t="n">
        <v>4060</v>
      </c>
      <c r="M22" s="76" t="n">
        <f aca="false">'Individ reitings Silver'!L22/'Individ reitings Silver'!K22</f>
        <v>169.166666666667</v>
      </c>
      <c r="N22" s="75" t="n">
        <f aca="false">Rezultati!BZ24</f>
        <v>28</v>
      </c>
      <c r="O22" s="75" t="n">
        <f aca="false">Rezultati!BY24</f>
        <v>4702</v>
      </c>
      <c r="P22" s="76" t="n">
        <f aca="false">Rezultati!CB24</f>
        <v>167.928571428571</v>
      </c>
      <c r="Q22" s="78" t="n">
        <f aca="false">'Individ reitings Silver'!H22+'Individ reitings Silver'!N22+'Individ reitings Silver'!E22+'Individ reitings Silver'!K22</f>
        <v>100</v>
      </c>
      <c r="R22" s="78" t="n">
        <f aca="false">'Individ reitings Silver'!O22+'Individ reitings Silver'!I22+'Individ reitings Silver'!F22+'Individ reitings Silver'!L22</f>
        <v>16329</v>
      </c>
      <c r="S22" s="79" t="n">
        <f aca="false">'Individ reitings Silver'!R22/'Individ reitings Silver'!Q22</f>
        <v>163.29</v>
      </c>
      <c r="T22" s="65"/>
    </row>
    <row r="23" customFormat="false" ht="25.25" hidden="false" customHeight="true" outlineLevel="0" collapsed="false">
      <c r="B23" s="73" t="n">
        <v>19</v>
      </c>
      <c r="C23" s="74" t="str">
        <f aca="false">Rezultati!A32</f>
        <v>Šarmageddon</v>
      </c>
      <c r="D23" s="75" t="str">
        <f aca="false">Rezultati!B32</f>
        <v>Valentīns Ginko</v>
      </c>
      <c r="E23" s="75" t="n">
        <v>12</v>
      </c>
      <c r="F23" s="75" t="n">
        <v>1914</v>
      </c>
      <c r="G23" s="76" t="n">
        <f aca="false">'Individ reitings Silver'!F23/'Individ reitings Silver'!E23</f>
        <v>159.5</v>
      </c>
      <c r="H23" s="77" t="n">
        <v>27</v>
      </c>
      <c r="I23" s="77" t="n">
        <v>4586</v>
      </c>
      <c r="J23" s="76" t="n">
        <f aca="false">'Individ reitings Silver'!I23/'Individ reitings Silver'!H23</f>
        <v>169.851851851852</v>
      </c>
      <c r="K23" s="75" t="n">
        <v>27</v>
      </c>
      <c r="L23" s="75" t="n">
        <v>4357</v>
      </c>
      <c r="M23" s="76" t="n">
        <f aca="false">'Individ reitings Silver'!L23/'Individ reitings Silver'!K23</f>
        <v>161.37037037037</v>
      </c>
      <c r="N23" s="75" t="n">
        <f aca="false">Rezultati!BZ32</f>
        <v>16</v>
      </c>
      <c r="O23" s="75" t="n">
        <f aca="false">Rezultati!BY32</f>
        <v>2346</v>
      </c>
      <c r="P23" s="76" t="n">
        <f aca="false">Rezultati!CB32</f>
        <v>146.625</v>
      </c>
      <c r="Q23" s="78" t="n">
        <f aca="false">'Individ reitings Silver'!H23+'Individ reitings Silver'!N23+'Individ reitings Silver'!E23+'Individ reitings Silver'!K23</f>
        <v>82</v>
      </c>
      <c r="R23" s="78" t="n">
        <f aca="false">'Individ reitings Silver'!O23+'Individ reitings Silver'!I23+'Individ reitings Silver'!F23+'Individ reitings Silver'!L23</f>
        <v>13203</v>
      </c>
      <c r="S23" s="79" t="n">
        <f aca="false">'Individ reitings Silver'!R23/'Individ reitings Silver'!Q23</f>
        <v>161.012195121951</v>
      </c>
      <c r="T23" s="65"/>
    </row>
    <row r="24" customFormat="false" ht="25.25" hidden="false" customHeight="true" outlineLevel="0" collapsed="false">
      <c r="B24" s="73" t="n">
        <v>20</v>
      </c>
      <c r="C24" s="74" t="str">
        <f aca="false">Rezultati!A42</f>
        <v>JBP</v>
      </c>
      <c r="D24" s="75" t="str">
        <f aca="false">Rezultati!B38</f>
        <v>Jurijs Bokums sen</v>
      </c>
      <c r="E24" s="75" t="n">
        <v>27</v>
      </c>
      <c r="F24" s="75" t="n">
        <v>4074</v>
      </c>
      <c r="G24" s="76" t="n">
        <f aca="false">'Individ reitings Silver'!F24/'Individ reitings Silver'!E24</f>
        <v>150.888888888889</v>
      </c>
      <c r="H24" s="77" t="n">
        <v>24</v>
      </c>
      <c r="I24" s="77" t="n">
        <v>3625</v>
      </c>
      <c r="J24" s="76" t="n">
        <f aca="false">'Individ reitings Silver'!I24/'Individ reitings Silver'!H24</f>
        <v>151.041666666667</v>
      </c>
      <c r="K24" s="75" t="n">
        <v>28</v>
      </c>
      <c r="L24" s="75" t="n">
        <v>4639</v>
      </c>
      <c r="M24" s="76" t="n">
        <f aca="false">'Individ reitings Silver'!L24/'Individ reitings Silver'!K24</f>
        <v>165.678571428571</v>
      </c>
      <c r="N24" s="75" t="n">
        <f aca="false">Rezultati!BZ38</f>
        <v>32</v>
      </c>
      <c r="O24" s="75" t="n">
        <f aca="false">Rezultati!BY38</f>
        <v>5259</v>
      </c>
      <c r="P24" s="76" t="n">
        <f aca="false">Rezultati!CB38</f>
        <v>164.34375</v>
      </c>
      <c r="Q24" s="78" t="n">
        <f aca="false">'Individ reitings Silver'!H24+'Individ reitings Silver'!N24+'Individ reitings Silver'!E24+'Individ reitings Silver'!K24</f>
        <v>111</v>
      </c>
      <c r="R24" s="78" t="n">
        <f aca="false">'Individ reitings Silver'!O24+'Individ reitings Silver'!I24+'Individ reitings Silver'!F24+'Individ reitings Silver'!L24</f>
        <v>17597</v>
      </c>
      <c r="S24" s="79" t="n">
        <f aca="false">'Individ reitings Silver'!R24/'Individ reitings Silver'!Q24</f>
        <v>158.531531531532</v>
      </c>
      <c r="T24" s="65"/>
    </row>
    <row r="25" customFormat="false" ht="25.25" hidden="false" customHeight="true" outlineLevel="0" collapsed="false">
      <c r="B25" s="73" t="n">
        <v>21</v>
      </c>
      <c r="C25" s="74" t="str">
        <f aca="false">Rezultati!A6</f>
        <v>Wii Sports Resort</v>
      </c>
      <c r="D25" s="75" t="str">
        <f aca="false">Rezultati!B6</f>
        <v>Niks Mežiņš</v>
      </c>
      <c r="E25" s="75" t="n">
        <v>28</v>
      </c>
      <c r="F25" s="75" t="n">
        <v>4263</v>
      </c>
      <c r="G25" s="76" t="n">
        <f aca="false">'Individ reitings Silver'!F25/'Individ reitings Silver'!E25</f>
        <v>152.25</v>
      </c>
      <c r="H25" s="77" t="n">
        <v>20</v>
      </c>
      <c r="I25" s="77" t="n">
        <v>3077</v>
      </c>
      <c r="J25" s="76" t="n">
        <f aca="false">'Individ reitings Silver'!I25/'Individ reitings Silver'!H25</f>
        <v>153.85</v>
      </c>
      <c r="K25" s="75" t="n">
        <v>28</v>
      </c>
      <c r="L25" s="75" t="n">
        <v>4800</v>
      </c>
      <c r="M25" s="76" t="n">
        <f aca="false">'Individ reitings Silver'!L25/'Individ reitings Silver'!K25</f>
        <v>171.428571428571</v>
      </c>
      <c r="N25" s="75" t="n">
        <f aca="false">Rezultati!BZ6</f>
        <v>32</v>
      </c>
      <c r="O25" s="75" t="n">
        <f aca="false">Rezultati!BY6</f>
        <v>4617</v>
      </c>
      <c r="P25" s="76" t="n">
        <f aca="false">Rezultati!CB6</f>
        <v>144.28125</v>
      </c>
      <c r="Q25" s="78" t="n">
        <f aca="false">'Individ reitings Silver'!H25+'Individ reitings Silver'!N25+'Individ reitings Silver'!E25+'Individ reitings Silver'!K25</f>
        <v>108</v>
      </c>
      <c r="R25" s="78" t="n">
        <f aca="false">'Individ reitings Silver'!O25+'Individ reitings Silver'!I25+'Individ reitings Silver'!F25+'Individ reitings Silver'!L25</f>
        <v>16757</v>
      </c>
      <c r="S25" s="79" t="n">
        <f aca="false">'Individ reitings Silver'!R25/'Individ reitings Silver'!Q25</f>
        <v>155.157407407407</v>
      </c>
      <c r="T25" s="65"/>
    </row>
    <row r="26" customFormat="false" ht="25.25" hidden="false" customHeight="true" outlineLevel="0" collapsed="false">
      <c r="B26" s="73" t="n">
        <v>22</v>
      </c>
      <c r="C26" s="74" t="str">
        <f aca="false">Rezultati!A53</f>
        <v>NB</v>
      </c>
      <c r="D26" s="75" t="str">
        <f aca="false">Rezultati!B53</f>
        <v>Pavels Isats</v>
      </c>
      <c r="E26" s="75" t="n">
        <v>20</v>
      </c>
      <c r="F26" s="75" t="n">
        <v>2886</v>
      </c>
      <c r="G26" s="76" t="n">
        <f aca="false">'Individ reitings Silver'!F26/'Individ reitings Silver'!E26</f>
        <v>144.3</v>
      </c>
      <c r="H26" s="77" t="n">
        <v>16</v>
      </c>
      <c r="I26" s="77" t="n">
        <v>2309</v>
      </c>
      <c r="J26" s="76" t="n">
        <f aca="false">'Individ reitings Silver'!I26/'Individ reitings Silver'!H26</f>
        <v>144.3125</v>
      </c>
      <c r="K26" s="75" t="n">
        <v>12</v>
      </c>
      <c r="L26" s="75" t="n">
        <v>1740</v>
      </c>
      <c r="M26" s="76" t="n">
        <f aca="false">'Individ reitings Silver'!L26/'Individ reitings Silver'!K26</f>
        <v>145</v>
      </c>
      <c r="N26" s="75" t="n">
        <f aca="false">Rezultati!BZ53</f>
        <v>12</v>
      </c>
      <c r="O26" s="75" t="n">
        <f aca="false">Rezultati!BY53</f>
        <v>1845</v>
      </c>
      <c r="P26" s="76" t="n">
        <f aca="false">Rezultati!CB53</f>
        <v>153.75</v>
      </c>
      <c r="Q26" s="78" t="n">
        <f aca="false">'Individ reitings Silver'!H26+'Individ reitings Silver'!N26+'Individ reitings Silver'!E26+'Individ reitings Silver'!K26</f>
        <v>60</v>
      </c>
      <c r="R26" s="78" t="n">
        <f aca="false">'Individ reitings Silver'!O26+'Individ reitings Silver'!I26+'Individ reitings Silver'!F26+'Individ reitings Silver'!L26</f>
        <v>8780</v>
      </c>
      <c r="S26" s="79" t="n">
        <f aca="false">'Individ reitings Silver'!R26/'Individ reitings Silver'!Q26</f>
        <v>146.333333333333</v>
      </c>
      <c r="T26" s="65"/>
    </row>
    <row r="27" customFormat="false" ht="25.25" hidden="false" customHeight="true" outlineLevel="0" collapsed="false">
      <c r="B27" s="73"/>
      <c r="C27" s="74" t="str">
        <f aca="false">Rezultati!A40</f>
        <v>JBP</v>
      </c>
      <c r="D27" s="75" t="str">
        <f aca="false">Rezultati!B40</f>
        <v>Rihards Kovaļenko</v>
      </c>
      <c r="E27" s="75" t="n">
        <v>3</v>
      </c>
      <c r="F27" s="75" t="n">
        <v>671</v>
      </c>
      <c r="G27" s="76" t="n">
        <f aca="false">'Individ reitings Silver'!F27/'Individ reitings Silver'!E27</f>
        <v>223.666666666667</v>
      </c>
      <c r="H27" s="77" t="n">
        <v>8</v>
      </c>
      <c r="I27" s="77" t="n">
        <v>1719</v>
      </c>
      <c r="J27" s="76" t="n">
        <f aca="false">'Individ reitings Silver'!I27/'Individ reitings Silver'!H27</f>
        <v>214.875</v>
      </c>
      <c r="K27" s="75" t="n">
        <v>0</v>
      </c>
      <c r="L27" s="75" t="n">
        <v>0</v>
      </c>
      <c r="M27" s="76" t="e">
        <f aca="false">'Individ reitings Silver'!L27/'Individ reitings Silver'!K27</f>
        <v>#DIV/0!</v>
      </c>
      <c r="N27" s="75" t="n">
        <f aca="false">Rezultati!BZ40</f>
        <v>0</v>
      </c>
      <c r="O27" s="75" t="n">
        <f aca="false">Rezultati!BY40</f>
        <v>0</v>
      </c>
      <c r="P27" s="76" t="e">
        <f aca="false">Rezultati!CB40</f>
        <v>#DIV/0!</v>
      </c>
      <c r="Q27" s="78" t="n">
        <f aca="false">'Individ reitings Silver'!H27+'Individ reitings Silver'!N27+'Individ reitings Silver'!E27+'Individ reitings Silver'!K27</f>
        <v>11</v>
      </c>
      <c r="R27" s="78" t="n">
        <f aca="false">'Individ reitings Silver'!O27+'Individ reitings Silver'!I27+'Individ reitings Silver'!F27+'Individ reitings Silver'!L27</f>
        <v>2390</v>
      </c>
      <c r="S27" s="79" t="n">
        <f aca="false">'Individ reitings Silver'!R27/'Individ reitings Silver'!Q27</f>
        <v>217.272727272727</v>
      </c>
      <c r="T27" s="65"/>
    </row>
    <row r="28" customFormat="false" ht="25.25" hidden="false" customHeight="true" outlineLevel="0" collapsed="false">
      <c r="B28" s="73"/>
      <c r="C28" s="74" t="str">
        <f aca="false">Rezultati!A27</f>
        <v>X X X</v>
      </c>
      <c r="D28" s="75" t="str">
        <f aca="false">Rezultati!B27</f>
        <v>Rihards Meijers</v>
      </c>
      <c r="E28" s="75" t="n">
        <v>0</v>
      </c>
      <c r="F28" s="75" t="n">
        <v>0</v>
      </c>
      <c r="G28" s="76" t="e">
        <f aca="false">'Individ reitings Silver'!F28/'Individ reitings Silver'!E28</f>
        <v>#DIV/0!</v>
      </c>
      <c r="H28" s="75" t="n">
        <v>8</v>
      </c>
      <c r="I28" s="75" t="n">
        <v>1549</v>
      </c>
      <c r="J28" s="76" t="n">
        <f aca="false">'Individ reitings Silver'!I28/'Individ reitings Silver'!H28</f>
        <v>193.625</v>
      </c>
      <c r="K28" s="75" t="n">
        <v>0</v>
      </c>
      <c r="L28" s="75" t="n">
        <v>0</v>
      </c>
      <c r="M28" s="76" t="e">
        <f aca="false">'Individ reitings Silver'!L28/'Individ reitings Silver'!K28</f>
        <v>#DIV/0!</v>
      </c>
      <c r="N28" s="75" t="n">
        <f aca="false">Rezultati!BZ27</f>
        <v>4</v>
      </c>
      <c r="O28" s="75" t="n">
        <f aca="false">Rezultati!BY27</f>
        <v>821</v>
      </c>
      <c r="P28" s="76" t="n">
        <f aca="false">Rezultati!CB27</f>
        <v>205.25</v>
      </c>
      <c r="Q28" s="78" t="n">
        <f aca="false">'Individ reitings Silver'!H28+'Individ reitings Silver'!N28+'Individ reitings Silver'!E28+'Individ reitings Silver'!K28</f>
        <v>12</v>
      </c>
      <c r="R28" s="78" t="n">
        <f aca="false">'Individ reitings Silver'!O28+'Individ reitings Silver'!I28+'Individ reitings Silver'!F28+'Individ reitings Silver'!L28</f>
        <v>2370</v>
      </c>
      <c r="S28" s="79" t="n">
        <f aca="false">'Individ reitings Silver'!R28/'Individ reitings Silver'!Q28</f>
        <v>197.5</v>
      </c>
      <c r="T28" s="65"/>
    </row>
    <row r="29" customFormat="false" ht="25.25" hidden="false" customHeight="true" outlineLevel="0" collapsed="false">
      <c r="B29" s="73"/>
      <c r="C29" s="74" t="s">
        <v>29</v>
      </c>
      <c r="D29" s="75" t="s">
        <v>30</v>
      </c>
      <c r="E29" s="75" t="n">
        <v>25</v>
      </c>
      <c r="F29" s="75" t="n">
        <v>4875</v>
      </c>
      <c r="G29" s="76" t="n">
        <f aca="false">'Individ reitings Silver'!F29/'Individ reitings Silver'!E29</f>
        <v>195</v>
      </c>
      <c r="H29" s="77" t="n">
        <v>0</v>
      </c>
      <c r="I29" s="77" t="n">
        <v>0</v>
      </c>
      <c r="J29" s="76" t="e">
        <f aca="false">'Individ reitings Silver'!I29/'Individ reitings Silver'!H29</f>
        <v>#DIV/0!</v>
      </c>
      <c r="K29" s="75" t="n">
        <v>0</v>
      </c>
      <c r="L29" s="75" t="n">
        <v>0</v>
      </c>
      <c r="M29" s="76" t="e">
        <f aca="false">'Individ reitings Silver'!L29/'Individ reitings Silver'!K29</f>
        <v>#DIV/0!</v>
      </c>
      <c r="N29" s="75" t="n">
        <v>0</v>
      </c>
      <c r="O29" s="75" t="n">
        <v>0</v>
      </c>
      <c r="P29" s="76" t="n">
        <f aca="false">Rezultati!CB53</f>
        <v>153.75</v>
      </c>
      <c r="Q29" s="78" t="n">
        <f aca="false">'Individ reitings Silver'!H29+'Individ reitings Silver'!N29+'Individ reitings Silver'!E29+'Individ reitings Silver'!K29</f>
        <v>25</v>
      </c>
      <c r="R29" s="78" t="n">
        <f aca="false">'Individ reitings Silver'!O29+'Individ reitings Silver'!I29+'Individ reitings Silver'!F29+'Individ reitings Silver'!L29</f>
        <v>4875</v>
      </c>
      <c r="S29" s="79" t="n">
        <f aca="false">'Individ reitings Silver'!R29/'Individ reitings Silver'!Q29</f>
        <v>195</v>
      </c>
      <c r="T29" s="65"/>
    </row>
    <row r="30" customFormat="false" ht="25.25" hidden="false" customHeight="true" outlineLevel="0" collapsed="false">
      <c r="B30" s="73"/>
      <c r="C30" s="74" t="str">
        <f aca="false">Rezultati!A43</f>
        <v>JBP</v>
      </c>
      <c r="D30" s="75" t="str">
        <f aca="false">Rezultati!B43</f>
        <v>Nikita Bobrovs</v>
      </c>
      <c r="E30" s="75" t="n">
        <v>16</v>
      </c>
      <c r="F30" s="75" t="n">
        <v>3040</v>
      </c>
      <c r="G30" s="76" t="n">
        <f aca="false">'Individ reitings Silver'!F30/'Individ reitings Silver'!E30</f>
        <v>190</v>
      </c>
      <c r="H30" s="77" t="n">
        <v>0</v>
      </c>
      <c r="I30" s="77" t="n">
        <v>0</v>
      </c>
      <c r="J30" s="76" t="e">
        <f aca="false">'Individ reitings Silver'!I30/'Individ reitings Silver'!H30</f>
        <v>#DIV/0!</v>
      </c>
      <c r="K30" s="75" t="n">
        <v>0</v>
      </c>
      <c r="L30" s="75" t="n">
        <v>0</v>
      </c>
      <c r="M30" s="76" t="e">
        <f aca="false">'Individ reitings Silver'!L30/'Individ reitings Silver'!K30</f>
        <v>#DIV/0!</v>
      </c>
      <c r="N30" s="75" t="n">
        <f aca="false">Rezultati!BZ43</f>
        <v>0</v>
      </c>
      <c r="O30" s="75" t="n">
        <f aca="false">Rezultati!BY43</f>
        <v>0</v>
      </c>
      <c r="P30" s="76" t="e">
        <f aca="false">Rezultati!CB43</f>
        <v>#DIV/0!</v>
      </c>
      <c r="Q30" s="78" t="n">
        <f aca="false">'Individ reitings Silver'!H30+'Individ reitings Silver'!N30+'Individ reitings Silver'!E30+'Individ reitings Silver'!K30</f>
        <v>16</v>
      </c>
      <c r="R30" s="78" t="n">
        <f aca="false">'Individ reitings Silver'!O30+'Individ reitings Silver'!I30+'Individ reitings Silver'!F30+'Individ reitings Silver'!L30</f>
        <v>3040</v>
      </c>
      <c r="S30" s="79" t="n">
        <f aca="false">'Individ reitings Silver'!R30/'Individ reitings Silver'!Q30</f>
        <v>190</v>
      </c>
      <c r="T30" s="65"/>
    </row>
    <row r="31" customFormat="false" ht="21.8" hidden="false" customHeight="true" outlineLevel="0" collapsed="false">
      <c r="B31" s="73"/>
      <c r="C31" s="74" t="str">
        <f aca="false">Rezultati!A35</f>
        <v>Šarmageddon</v>
      </c>
      <c r="D31" s="75" t="str">
        <f aca="false">Rezultati!B35</f>
        <v>Aleksandrs Ručevics</v>
      </c>
      <c r="E31" s="75" t="n">
        <v>16</v>
      </c>
      <c r="F31" s="75" t="n">
        <v>3060</v>
      </c>
      <c r="G31" s="76" t="n">
        <f aca="false">'Individ reitings Silver'!F31/'Individ reitings Silver'!E31-8</f>
        <v>183.25</v>
      </c>
      <c r="H31" s="77" t="n">
        <v>0</v>
      </c>
      <c r="I31" s="77" t="n">
        <v>0</v>
      </c>
      <c r="J31" s="76" t="e">
        <f aca="false">'Individ reitings Silver'!I31/'Individ reitings Silver'!H31</f>
        <v>#DIV/0!</v>
      </c>
      <c r="K31" s="75" t="n">
        <v>0</v>
      </c>
      <c r="L31" s="75" t="n">
        <v>0</v>
      </c>
      <c r="M31" s="76" t="e">
        <f aca="false">'Individ reitings Silver'!L31/'Individ reitings Silver'!K31</f>
        <v>#DIV/0!</v>
      </c>
      <c r="N31" s="75" t="n">
        <f aca="false">Rezultati!BZ35</f>
        <v>0</v>
      </c>
      <c r="O31" s="75" t="n">
        <f aca="false">Rezultati!BY35</f>
        <v>0</v>
      </c>
      <c r="P31" s="76" t="e">
        <f aca="false">Rezultati!CB35</f>
        <v>#DIV/0!</v>
      </c>
      <c r="Q31" s="78" t="n">
        <f aca="false">'Individ reitings Silver'!H31+'Individ reitings Silver'!N31+'Individ reitings Silver'!E31+'Individ reitings Silver'!K31</f>
        <v>16</v>
      </c>
      <c r="R31" s="78" t="n">
        <f aca="false">'Individ reitings Silver'!O31+'Individ reitings Silver'!I31+'Individ reitings Silver'!F31+'Individ reitings Silver'!L31</f>
        <v>3060</v>
      </c>
      <c r="S31" s="79" t="n">
        <f aca="false">'Individ reitings Silver'!R31/'Individ reitings Silver'!Q31-8</f>
        <v>183.25</v>
      </c>
      <c r="T31" s="65"/>
    </row>
    <row r="32" customFormat="false" ht="21.8" hidden="false" customHeight="true" outlineLevel="0" collapsed="false">
      <c r="B32" s="73"/>
      <c r="C32" s="74" t="str">
        <f aca="false">Rezultati!A68</f>
        <v>Mr Fixer (Molotov)</v>
      </c>
      <c r="D32" s="75" t="str">
        <f aca="false">Rezultati!B68</f>
        <v>Ģirts Priekulis</v>
      </c>
      <c r="E32" s="75" t="n">
        <v>0</v>
      </c>
      <c r="F32" s="75" t="n">
        <v>0</v>
      </c>
      <c r="G32" s="76" t="e">
        <f aca="false">'Individ reitings Silver'!F32/'Individ reitings Silver'!E32</f>
        <v>#DIV/0!</v>
      </c>
      <c r="H32" s="75" t="n">
        <v>0</v>
      </c>
      <c r="I32" s="75" t="n">
        <v>0</v>
      </c>
      <c r="J32" s="76" t="e">
        <f aca="false">'Individ reitings Silver'!I32/'Individ reitings Silver'!H32</f>
        <v>#DIV/0!</v>
      </c>
      <c r="K32" s="75" t="n">
        <v>13</v>
      </c>
      <c r="L32" s="75" t="n">
        <v>2166</v>
      </c>
      <c r="M32" s="76" t="n">
        <f aca="false">'Individ reitings Silver'!L32/'Individ reitings Silver'!K32</f>
        <v>166.615384615385</v>
      </c>
      <c r="N32" s="75" t="n">
        <f aca="false">Rezultati!BZ68</f>
        <v>28</v>
      </c>
      <c r="O32" s="75" t="n">
        <f aca="false">Rezultati!BY68</f>
        <v>5300</v>
      </c>
      <c r="P32" s="76" t="n">
        <f aca="false">Rezultati!CB68</f>
        <v>189.285714285714</v>
      </c>
      <c r="Q32" s="78" t="n">
        <f aca="false">'Individ reitings Silver'!H32+'Individ reitings Silver'!N32+'Individ reitings Silver'!E32+'Individ reitings Silver'!K32</f>
        <v>41</v>
      </c>
      <c r="R32" s="78" t="n">
        <f aca="false">'Individ reitings Silver'!O32+'Individ reitings Silver'!I32+'Individ reitings Silver'!F32+'Individ reitings Silver'!L32</f>
        <v>7466</v>
      </c>
      <c r="S32" s="79" t="n">
        <f aca="false">'Individ reitings Silver'!R32/'Individ reitings Silver'!Q32</f>
        <v>182.09756097561</v>
      </c>
      <c r="T32" s="65"/>
    </row>
    <row r="33" customFormat="false" ht="21.8" hidden="false" customHeight="true" outlineLevel="0" collapsed="false">
      <c r="B33" s="73"/>
      <c r="C33" s="74" t="str">
        <f aca="false">Rezultati!A69</f>
        <v>Mr Fixer (Molotov)</v>
      </c>
      <c r="D33" s="75" t="str">
        <f aca="false">Rezultati!B69</f>
        <v>Artjoms Nurmuhamatovs</v>
      </c>
      <c r="E33" s="75" t="n">
        <v>0</v>
      </c>
      <c r="F33" s="75" t="n">
        <v>0</v>
      </c>
      <c r="G33" s="76" t="e">
        <f aca="false">'Individ reitings Silver'!F33/'Individ reitings Silver'!E33</f>
        <v>#DIV/0!</v>
      </c>
      <c r="H33" s="75" t="n">
        <v>0</v>
      </c>
      <c r="I33" s="75" t="n">
        <v>0</v>
      </c>
      <c r="J33" s="76" t="e">
        <f aca="false">'Individ reitings Silver'!I33/'Individ reitings Silver'!H33</f>
        <v>#DIV/0!</v>
      </c>
      <c r="K33" s="75" t="n">
        <v>4</v>
      </c>
      <c r="L33" s="75" t="n">
        <v>600</v>
      </c>
      <c r="M33" s="76" t="n">
        <f aca="false">'Individ reitings Silver'!L33/'Individ reitings Silver'!K33</f>
        <v>150</v>
      </c>
      <c r="N33" s="75" t="n">
        <f aca="false">Rezultati!BZ69</f>
        <v>32</v>
      </c>
      <c r="O33" s="75" t="n">
        <f aca="false">Rezultati!BY69</f>
        <v>5620</v>
      </c>
      <c r="P33" s="76" t="n">
        <f aca="false">Rezultati!CB69</f>
        <v>175.625</v>
      </c>
      <c r="Q33" s="78" t="n">
        <f aca="false">'Individ reitings Silver'!H33+'Individ reitings Silver'!N33+'Individ reitings Silver'!E33+'Individ reitings Silver'!K33</f>
        <v>36</v>
      </c>
      <c r="R33" s="78" t="n">
        <f aca="false">'Individ reitings Silver'!O33+'Individ reitings Silver'!I33+'Individ reitings Silver'!F33+'Individ reitings Silver'!L33</f>
        <v>6220</v>
      </c>
      <c r="S33" s="79" t="n">
        <f aca="false">'Individ reitings Silver'!R33/'Individ reitings Silver'!Q33</f>
        <v>172.777777777778</v>
      </c>
      <c r="T33" s="65"/>
    </row>
    <row r="34" customFormat="false" ht="21.8" hidden="false" customHeight="true" outlineLevel="0" collapsed="false">
      <c r="B34" s="73"/>
      <c r="C34" s="74" t="str">
        <f aca="false">Rezultati!A39</f>
        <v>JBP</v>
      </c>
      <c r="D34" s="75" t="str">
        <f aca="false">Rezultati!B41</f>
        <v>Kristaps Laucis</v>
      </c>
      <c r="E34" s="75" t="n">
        <v>4</v>
      </c>
      <c r="F34" s="75" t="n">
        <v>660</v>
      </c>
      <c r="G34" s="76" t="n">
        <f aca="false">'Individ reitings Silver'!F34/'Individ reitings Silver'!E34</f>
        <v>165</v>
      </c>
      <c r="H34" s="77" t="n">
        <v>0</v>
      </c>
      <c r="I34" s="77" t="n">
        <v>0</v>
      </c>
      <c r="J34" s="76" t="e">
        <f aca="false">'Individ reitings Silver'!I34/'Individ reitings Silver'!H34</f>
        <v>#DIV/0!</v>
      </c>
      <c r="K34" s="75" t="n">
        <v>0</v>
      </c>
      <c r="L34" s="75" t="n">
        <v>0</v>
      </c>
      <c r="M34" s="76" t="e">
        <f aca="false">'Individ reitings Silver'!L34/'Individ reitings Silver'!K34</f>
        <v>#DIV/0!</v>
      </c>
      <c r="N34" s="75" t="n">
        <f aca="false">Rezultati!BZ41</f>
        <v>0</v>
      </c>
      <c r="O34" s="75" t="n">
        <f aca="false">Rezultati!BY41</f>
        <v>0</v>
      </c>
      <c r="P34" s="76" t="e">
        <f aca="false">Rezultati!CB41</f>
        <v>#DIV/0!</v>
      </c>
      <c r="Q34" s="78" t="n">
        <f aca="false">'Individ reitings Silver'!H34+'Individ reitings Silver'!N34+'Individ reitings Silver'!E34+'Individ reitings Silver'!K34</f>
        <v>4</v>
      </c>
      <c r="R34" s="78" t="n">
        <f aca="false">'Individ reitings Silver'!O34+'Individ reitings Silver'!I34+'Individ reitings Silver'!F34+'Individ reitings Silver'!L34</f>
        <v>660</v>
      </c>
      <c r="S34" s="79" t="n">
        <f aca="false">'Individ reitings Silver'!R34/'Individ reitings Silver'!Q34</f>
        <v>165</v>
      </c>
      <c r="T34" s="65"/>
    </row>
    <row r="35" customFormat="false" ht="22.95" hidden="false" customHeight="true" outlineLevel="0" collapsed="false">
      <c r="B35" s="73"/>
      <c r="C35" s="74" t="str">
        <f aca="false">Rezultati!A21</f>
        <v>SIB</v>
      </c>
      <c r="D35" s="75" t="str">
        <f aca="false">Rezultati!B21</f>
        <v>Andris Kārkliņš</v>
      </c>
      <c r="E35" s="75" t="n">
        <v>0</v>
      </c>
      <c r="F35" s="75" t="n">
        <v>0</v>
      </c>
      <c r="G35" s="76" t="e">
        <f aca="false">'Individ reitings Silver'!F35/'Individ reitings Silver'!E35</f>
        <v>#DIV/0!</v>
      </c>
      <c r="H35" s="77" t="n">
        <v>0</v>
      </c>
      <c r="I35" s="77" t="n">
        <v>0</v>
      </c>
      <c r="J35" s="76" t="e">
        <f aca="false">'Individ reitings Silver'!I35/'Individ reitings Silver'!H35</f>
        <v>#DIV/0!</v>
      </c>
      <c r="K35" s="75" t="n">
        <v>0</v>
      </c>
      <c r="L35" s="75" t="n">
        <v>0</v>
      </c>
      <c r="M35" s="76" t="e">
        <f aca="false">'Individ reitings Silver'!L35/'Individ reitings Silver'!K35</f>
        <v>#DIV/0!</v>
      </c>
      <c r="N35" s="75" t="n">
        <f aca="false">Rezultati!BZ21</f>
        <v>28</v>
      </c>
      <c r="O35" s="75" t="n">
        <f aca="false">Rezultati!BY21</f>
        <v>4557</v>
      </c>
      <c r="P35" s="76" t="n">
        <f aca="false">Rezultati!CB21</f>
        <v>162.75</v>
      </c>
      <c r="Q35" s="78" t="n">
        <f aca="false">'Individ reitings Silver'!H35+'Individ reitings Silver'!N35+'Individ reitings Silver'!E35+'Individ reitings Silver'!K35</f>
        <v>28</v>
      </c>
      <c r="R35" s="78" t="n">
        <f aca="false">'Individ reitings Silver'!O35+'Individ reitings Silver'!I35+'Individ reitings Silver'!F35+'Individ reitings Silver'!L35</f>
        <v>4557</v>
      </c>
      <c r="S35" s="79" t="n">
        <f aca="false">'Individ reitings Silver'!R35/'Individ reitings Silver'!Q35</f>
        <v>162.75</v>
      </c>
      <c r="T35" s="65"/>
    </row>
    <row r="36" customFormat="false" ht="22.95" hidden="false" customHeight="true" outlineLevel="0" collapsed="false">
      <c r="B36" s="73"/>
      <c r="C36" s="74" t="str">
        <f aca="false">Rezultati!A46</f>
        <v>ALDENS Holding</v>
      </c>
      <c r="D36" s="75" t="str">
        <f aca="false">Rezultati!B46</f>
        <v>Uldis Lasmanis</v>
      </c>
      <c r="E36" s="75" t="n">
        <v>10</v>
      </c>
      <c r="F36" s="75" t="n">
        <v>1609</v>
      </c>
      <c r="G36" s="76" t="n">
        <f aca="false">'Individ reitings Silver'!F36/'Individ reitings Silver'!E36</f>
        <v>160.9</v>
      </c>
      <c r="H36" s="77" t="n">
        <v>3</v>
      </c>
      <c r="I36" s="77" t="n">
        <v>430</v>
      </c>
      <c r="J36" s="76" t="n">
        <f aca="false">'Individ reitings Silver'!I36/'Individ reitings Silver'!H36</f>
        <v>143.333333333333</v>
      </c>
      <c r="K36" s="75" t="n">
        <v>0</v>
      </c>
      <c r="L36" s="75" t="n">
        <v>0</v>
      </c>
      <c r="M36" s="76" t="e">
        <f aca="false">'Individ reitings Silver'!L36/'Individ reitings Silver'!K36</f>
        <v>#DIV/0!</v>
      </c>
      <c r="N36" s="75" t="n">
        <f aca="false">Rezultati!BZ46</f>
        <v>0</v>
      </c>
      <c r="O36" s="75" t="n">
        <f aca="false">Rezultati!BY46</f>
        <v>0</v>
      </c>
      <c r="P36" s="76" t="e">
        <f aca="false">Rezultati!CB46</f>
        <v>#DIV/0!</v>
      </c>
      <c r="Q36" s="78" t="n">
        <f aca="false">'Individ reitings Silver'!H36+'Individ reitings Silver'!N36+'Individ reitings Silver'!E36+'Individ reitings Silver'!K36</f>
        <v>13</v>
      </c>
      <c r="R36" s="78" t="n">
        <f aca="false">'Individ reitings Silver'!O36+'Individ reitings Silver'!I36+'Individ reitings Silver'!F36+'Individ reitings Silver'!L36</f>
        <v>2039</v>
      </c>
      <c r="S36" s="79" t="n">
        <f aca="false">'Individ reitings Silver'!R36/'Individ reitings Silver'!Q36</f>
        <v>156.846153846154</v>
      </c>
      <c r="T36" s="65"/>
    </row>
    <row r="37" customFormat="false" ht="24.1" hidden="false" customHeight="true" outlineLevel="0" collapsed="false">
      <c r="B37" s="73"/>
      <c r="C37" s="74" t="str">
        <f aca="false">Rezultati!A33</f>
        <v>Šarmageddon</v>
      </c>
      <c r="D37" s="75" t="str">
        <f aca="false">Rezultati!B33</f>
        <v>Aivars Zaharovs</v>
      </c>
      <c r="E37" s="75" t="n">
        <v>0</v>
      </c>
      <c r="F37" s="75" t="n">
        <v>0</v>
      </c>
      <c r="G37" s="76" t="e">
        <f aca="false">'Individ reitings Silver'!F37/'Individ reitings Silver'!E37</f>
        <v>#DIV/0!</v>
      </c>
      <c r="H37" s="77" t="n">
        <v>22</v>
      </c>
      <c r="I37" s="77" t="n">
        <v>3700</v>
      </c>
      <c r="J37" s="76" t="n">
        <f aca="false">'Individ reitings Silver'!I37/'Individ reitings Silver'!H37-8</f>
        <v>160.181818181818</v>
      </c>
      <c r="K37" s="75" t="n">
        <v>4</v>
      </c>
      <c r="L37" s="75" t="n">
        <v>503</v>
      </c>
      <c r="M37" s="76" t="n">
        <f aca="false">'Individ reitings Silver'!L37/'Individ reitings Silver'!K37-8</f>
        <v>117.75</v>
      </c>
      <c r="N37" s="75" t="n">
        <f aca="false">Rezultati!BZ33</f>
        <v>0</v>
      </c>
      <c r="O37" s="75" t="n">
        <f aca="false">Rezultati!BY33</f>
        <v>0</v>
      </c>
      <c r="P37" s="76" t="e">
        <f aca="false">Rezultati!CB33</f>
        <v>#DIV/0!</v>
      </c>
      <c r="Q37" s="78" t="n">
        <f aca="false">'Individ reitings Silver'!H37+'Individ reitings Silver'!N37+'Individ reitings Silver'!E37+'Individ reitings Silver'!K37</f>
        <v>26</v>
      </c>
      <c r="R37" s="78" t="n">
        <f aca="false">'Individ reitings Silver'!O37+'Individ reitings Silver'!I37+'Individ reitings Silver'!F37+'Individ reitings Silver'!L37</f>
        <v>4203</v>
      </c>
      <c r="S37" s="79" t="n">
        <f aca="false">'Individ reitings Silver'!R37/'Individ reitings Silver'!Q37-8</f>
        <v>153.653846153846</v>
      </c>
      <c r="T37" s="65"/>
    </row>
    <row r="38" customFormat="false" ht="24.1" hidden="false" customHeight="true" outlineLevel="0" collapsed="false">
      <c r="B38" s="73"/>
      <c r="C38" s="74" t="str">
        <f aca="false">Rezultati!A11</f>
        <v>Wii Sports Resort</v>
      </c>
      <c r="D38" s="75" t="str">
        <f aca="false">Rezultati!B11</f>
        <v>Tomass Piternieks</v>
      </c>
      <c r="E38" s="75" t="n">
        <v>4</v>
      </c>
      <c r="F38" s="75" t="n">
        <v>600</v>
      </c>
      <c r="G38" s="76" t="n">
        <f aca="false">'Individ reitings Silver'!F38/'Individ reitings Silver'!E38</f>
        <v>150</v>
      </c>
      <c r="H38" s="77" t="n">
        <v>0</v>
      </c>
      <c r="I38" s="77" t="n">
        <v>0</v>
      </c>
      <c r="J38" s="76" t="e">
        <f aca="false">'Individ reitings Silver'!I38/'Individ reitings Silver'!H38</f>
        <v>#DIV/0!</v>
      </c>
      <c r="K38" s="75" t="n">
        <v>0</v>
      </c>
      <c r="L38" s="75" t="n">
        <v>0</v>
      </c>
      <c r="M38" s="76" t="e">
        <f aca="false">'Individ reitings Silver'!L38/'Individ reitings Silver'!K38</f>
        <v>#DIV/0!</v>
      </c>
      <c r="N38" s="75" t="n">
        <f aca="false">Rezultati!BZ11</f>
        <v>0</v>
      </c>
      <c r="O38" s="75" t="n">
        <f aca="false">Rezultati!BY11</f>
        <v>0</v>
      </c>
      <c r="P38" s="76" t="e">
        <f aca="false">Rezultati!CB11</f>
        <v>#DIV/0!</v>
      </c>
      <c r="Q38" s="78" t="n">
        <f aca="false">'Individ reitings Silver'!H38+'Individ reitings Silver'!N38+'Individ reitings Silver'!E38+'Individ reitings Silver'!K38</f>
        <v>4</v>
      </c>
      <c r="R38" s="78" t="n">
        <f aca="false">'Individ reitings Silver'!O38+'Individ reitings Silver'!I38+'Individ reitings Silver'!F38+'Individ reitings Silver'!L38</f>
        <v>600</v>
      </c>
      <c r="S38" s="79" t="n">
        <f aca="false">'Individ reitings Silver'!R38/'Individ reitings Silver'!Q38</f>
        <v>150</v>
      </c>
      <c r="T38" s="65"/>
    </row>
    <row r="39" customFormat="false" ht="24.1" hidden="false" customHeight="true" outlineLevel="0" collapsed="false">
      <c r="B39" s="73"/>
      <c r="C39" s="74" t="str">
        <f aca="false">Rezultati!A20</f>
        <v>SIB</v>
      </c>
      <c r="D39" s="75" t="str">
        <f aca="false">Rezultati!B20</f>
        <v>Andrejs Kurzemnieks</v>
      </c>
      <c r="E39" s="75" t="n">
        <v>0</v>
      </c>
      <c r="F39" s="75" t="n">
        <v>0</v>
      </c>
      <c r="G39" s="76" t="e">
        <f aca="false">'Individ reitings Silver'!F39/'Individ reitings Silver'!E39</f>
        <v>#DIV/0!</v>
      </c>
      <c r="H39" s="77" t="n">
        <v>12</v>
      </c>
      <c r="I39" s="77" t="n">
        <v>1710</v>
      </c>
      <c r="J39" s="76" t="n">
        <f aca="false">'Individ reitings Silver'!I39/'Individ reitings Silver'!H39</f>
        <v>142.5</v>
      </c>
      <c r="K39" s="75" t="n">
        <v>0</v>
      </c>
      <c r="L39" s="75" t="n">
        <v>0</v>
      </c>
      <c r="M39" s="76" t="e">
        <f aca="false">'Individ reitings Silver'!L39/'Individ reitings Silver'!K39</f>
        <v>#DIV/0!</v>
      </c>
      <c r="N39" s="75" t="n">
        <f aca="false">Rezultati!BZ20</f>
        <v>0</v>
      </c>
      <c r="O39" s="75" t="n">
        <f aca="false">Rezultati!BY20</f>
        <v>0</v>
      </c>
      <c r="P39" s="76" t="e">
        <f aca="false">Rezultati!CB20</f>
        <v>#DIV/0!</v>
      </c>
      <c r="Q39" s="78" t="n">
        <f aca="false">'Individ reitings Silver'!H39+'Individ reitings Silver'!N39+'Individ reitings Silver'!E39+'Individ reitings Silver'!K39</f>
        <v>12</v>
      </c>
      <c r="R39" s="78" t="n">
        <f aca="false">'Individ reitings Silver'!O39+'Individ reitings Silver'!I39+'Individ reitings Silver'!F39+'Individ reitings Silver'!L39</f>
        <v>1710</v>
      </c>
      <c r="S39" s="79" t="n">
        <f aca="false">'Individ reitings Silver'!R39/'Individ reitings Silver'!Q39</f>
        <v>142.5</v>
      </c>
      <c r="T39" s="65"/>
    </row>
    <row r="40" customFormat="false" ht="22.95" hidden="false" customHeight="true" outlineLevel="0" collapsed="false">
      <c r="B40" s="73"/>
      <c r="C40" s="74" t="str">
        <f aca="false">Rezultati!A148</f>
        <v>Simple People (Molotov)</v>
      </c>
      <c r="D40" s="75" t="str">
        <f aca="false">Rezultati!B148</f>
        <v>Ivars Priedītis</v>
      </c>
      <c r="E40" s="75" t="n">
        <v>0</v>
      </c>
      <c r="F40" s="75" t="n">
        <v>0</v>
      </c>
      <c r="G40" s="76" t="e">
        <f aca="false">'Individ reitings Silver'!F40/'Individ reitings Silver'!E40</f>
        <v>#DIV/0!</v>
      </c>
      <c r="H40" s="75" t="n">
        <v>0</v>
      </c>
      <c r="I40" s="75" t="n">
        <v>0</v>
      </c>
      <c r="J40" s="76" t="e">
        <f aca="false">'Individ reitings Silver'!I40/'Individ reitings Silver'!H40</f>
        <v>#DIV/0!</v>
      </c>
      <c r="K40" s="75" t="n">
        <v>4</v>
      </c>
      <c r="L40" s="75" t="n">
        <v>569</v>
      </c>
      <c r="M40" s="76" t="n">
        <f aca="false">'Individ reitings Silver'!L40/'Individ reitings Silver'!K40</f>
        <v>142.25</v>
      </c>
      <c r="N40" s="75" t="n">
        <f aca="false">Rezultati!BZ148</f>
        <v>0</v>
      </c>
      <c r="O40" s="75" t="n">
        <f aca="false">Rezultati!BY148</f>
        <v>0</v>
      </c>
      <c r="P40" s="76" t="e">
        <f aca="false">Rezultati!CB148</f>
        <v>#DIV/0!</v>
      </c>
      <c r="Q40" s="78" t="n">
        <f aca="false">'Individ reitings Silver'!H40+'Individ reitings Silver'!N40+'Individ reitings Silver'!E40+'Individ reitings Silver'!K40</f>
        <v>4</v>
      </c>
      <c r="R40" s="78" t="n">
        <f aca="false">'Individ reitings Silver'!O40+'Individ reitings Silver'!I40+'Individ reitings Silver'!F40+'Individ reitings Silver'!L40</f>
        <v>569</v>
      </c>
      <c r="S40" s="79" t="n">
        <f aca="false">'Individ reitings Silver'!R40/'Individ reitings Silver'!Q40</f>
        <v>142.25</v>
      </c>
      <c r="T40" s="65"/>
    </row>
    <row r="41" customFormat="false" ht="22.95" hidden="false" customHeight="true" outlineLevel="0" collapsed="false">
      <c r="B41" s="73"/>
      <c r="C41" s="74" t="str">
        <f aca="false">Rezultati!A52</f>
        <v>NB</v>
      </c>
      <c r="D41" s="75" t="str">
        <f aca="false">Rezultati!B52</f>
        <v>Guntis Andžāns</v>
      </c>
      <c r="E41" s="75" t="n">
        <v>0</v>
      </c>
      <c r="F41" s="75" t="n">
        <v>0</v>
      </c>
      <c r="G41" s="76" t="e">
        <f aca="false">'Individ reitings Silver'!F41/'Individ reitings Silver'!E41</f>
        <v>#DIV/0!</v>
      </c>
      <c r="H41" s="77" t="n">
        <v>4</v>
      </c>
      <c r="I41" s="77" t="n">
        <v>464</v>
      </c>
      <c r="J41" s="76" t="n">
        <f aca="false">'Individ reitings Silver'!I41/'Individ reitings Silver'!H41</f>
        <v>116</v>
      </c>
      <c r="K41" s="75" t="n">
        <v>4</v>
      </c>
      <c r="L41" s="75" t="n">
        <v>495</v>
      </c>
      <c r="M41" s="76" t="n">
        <f aca="false">'Individ reitings Silver'!L41/'Individ reitings Silver'!K41</f>
        <v>123.75</v>
      </c>
      <c r="N41" s="75" t="n">
        <f aca="false">Rezultati!BZ52</f>
        <v>0</v>
      </c>
      <c r="O41" s="75" t="n">
        <f aca="false">Rezultati!BY52</f>
        <v>0</v>
      </c>
      <c r="P41" s="76" t="e">
        <f aca="false">Rezultati!CB52</f>
        <v>#DIV/0!</v>
      </c>
      <c r="Q41" s="78" t="n">
        <f aca="false">'Individ reitings Silver'!H41+'Individ reitings Silver'!N41+'Individ reitings Silver'!E41+'Individ reitings Silver'!K41</f>
        <v>8</v>
      </c>
      <c r="R41" s="78" t="n">
        <f aca="false">'Individ reitings Silver'!O41+'Individ reitings Silver'!I41+'Individ reitings Silver'!F41+'Individ reitings Silver'!L41</f>
        <v>959</v>
      </c>
      <c r="S41" s="79" t="n">
        <f aca="false">'Individ reitings Silver'!R41/'Individ reitings Silver'!Q41</f>
        <v>119.875</v>
      </c>
      <c r="T41" s="65"/>
    </row>
    <row r="42" customFormat="false" ht="17.35" hidden="true" customHeight="false" outlineLevel="0" collapsed="false">
      <c r="B42" s="73"/>
      <c r="T42" s="65"/>
    </row>
    <row r="43" customFormat="false" ht="17.35" hidden="true" customHeight="false" outlineLevel="0" collapsed="false">
      <c r="B43" s="73"/>
      <c r="T43" s="65"/>
    </row>
    <row r="44" customFormat="false" ht="17.35" hidden="true" customHeight="false" outlineLevel="0" collapsed="false">
      <c r="B44" s="73"/>
      <c r="T44" s="65"/>
    </row>
    <row r="45" customFormat="false" ht="17.35" hidden="true" customHeight="false" outlineLevel="0" collapsed="false">
      <c r="B45" s="73"/>
      <c r="T45" s="65"/>
    </row>
    <row r="46" customFormat="false" ht="17.35" hidden="true" customHeight="false" outlineLevel="0" collapsed="false">
      <c r="B46" s="73"/>
      <c r="T46" s="65"/>
    </row>
    <row r="47" customFormat="false" ht="17.35" hidden="true" customHeight="false" outlineLevel="0" collapsed="false">
      <c r="B47" s="80"/>
      <c r="C47" s="67" t="str">
        <f aca="false">Rezultati!A65</f>
        <v>NB Lēdijas</v>
      </c>
      <c r="D47" s="68" t="n">
        <f aca="false">Rezultati!B65</f>
        <v>0</v>
      </c>
      <c r="E47" s="68"/>
      <c r="F47" s="68"/>
      <c r="G47" s="76" t="e">
        <f aca="false">'Individ reitings Silver'!F47/'Individ reitings Silver'!E47-8</f>
        <v>#DIV/0!</v>
      </c>
      <c r="H47" s="70"/>
      <c r="I47" s="70"/>
      <c r="J47" s="76" t="e">
        <f aca="false">'Individ reitings Silver'!I47/'Individ reitings Silver'!H47-8</f>
        <v>#DIV/0!</v>
      </c>
      <c r="K47" s="68"/>
      <c r="L47" s="68"/>
      <c r="M47" s="76" t="e">
        <f aca="false">'Individ reitings Silver'!L47/'Individ reitings Silver'!K47-8</f>
        <v>#DIV/0!</v>
      </c>
      <c r="N47" s="68" t="n">
        <f aca="false">Rezultati!BZ65</f>
        <v>0</v>
      </c>
      <c r="O47" s="68" t="n">
        <f aca="false">Rezultati!BY65</f>
        <v>0</v>
      </c>
      <c r="P47" s="69" t="e">
        <f aca="false">Rezultati!CB65</f>
        <v>#DIV/0!</v>
      </c>
      <c r="Q47" s="71" t="n">
        <f aca="false">'Individ reitings Silver'!H47+'Individ reitings Silver'!N47+'Individ reitings Silver'!E47+'Individ reitings Silver'!K47</f>
        <v>0</v>
      </c>
      <c r="R47" s="71" t="n">
        <f aca="false">'Individ reitings Silver'!O47+'Individ reitings Silver'!I47+'Individ reitings Silver'!F47+'Individ reitings Silver'!L47</f>
        <v>0</v>
      </c>
      <c r="S47" s="64" t="e">
        <f aca="false">'Individ reitings Silver'!R47/'Individ reitings Silver'!Q47-8</f>
        <v>#DIV/0!</v>
      </c>
      <c r="T47" s="65"/>
      <c r="U47" s="65"/>
    </row>
    <row r="48" customFormat="false" ht="17.35" hidden="true" customHeight="false" outlineLevel="0" collapsed="false">
      <c r="B48" s="80"/>
      <c r="C48" s="74" t="str">
        <f aca="false">Rezultati!A34</f>
        <v>Šarmageddon</v>
      </c>
      <c r="D48" s="75" t="n">
        <f aca="false">Rezultati!B34</f>
        <v>0</v>
      </c>
      <c r="E48" s="75"/>
      <c r="F48" s="75"/>
      <c r="G48" s="76" t="e">
        <f aca="false">'Individ reitings Silver'!F48/'Individ reitings Silver'!E48</f>
        <v>#DIV/0!</v>
      </c>
      <c r="H48" s="77"/>
      <c r="I48" s="77"/>
      <c r="J48" s="76" t="e">
        <f aca="false">'Individ reitings Silver'!I48/'Individ reitings Silver'!H48</f>
        <v>#DIV/0!</v>
      </c>
      <c r="K48" s="75"/>
      <c r="L48" s="75"/>
      <c r="M48" s="76" t="e">
        <f aca="false">'Individ reitings Silver'!L48/'Individ reitings Silver'!K48</f>
        <v>#DIV/0!</v>
      </c>
      <c r="N48" s="75" t="n">
        <f aca="false">Rezultati!BZ34</f>
        <v>0</v>
      </c>
      <c r="O48" s="75" t="n">
        <f aca="false">Rezultati!BY34</f>
        <v>0</v>
      </c>
      <c r="P48" s="76" t="e">
        <f aca="false">Rezultati!CB34</f>
        <v>#DIV/0!</v>
      </c>
      <c r="Q48" s="78" t="n">
        <f aca="false">'Individ reitings Silver'!H48+'Individ reitings Silver'!N48+'Individ reitings Silver'!E48+'Individ reitings Silver'!K48</f>
        <v>0</v>
      </c>
      <c r="R48" s="78" t="n">
        <f aca="false">'Individ reitings Silver'!O48+'Individ reitings Silver'!I48+'Individ reitings Silver'!F48+'Individ reitings Silver'!L48</f>
        <v>0</v>
      </c>
      <c r="S48" s="79" t="e">
        <f aca="false">'Individ reitings Silver'!R48/'Individ reitings Silver'!Q48</f>
        <v>#DIV/0!</v>
      </c>
      <c r="T48" s="65"/>
      <c r="U48" s="65"/>
    </row>
    <row r="49" customFormat="false" ht="17.35" hidden="true" customHeight="false" outlineLevel="0" collapsed="false">
      <c r="B49" s="80"/>
      <c r="C49" s="60" t="str">
        <f aca="false">Rezultati!A66</f>
        <v>Mr Fixer (Molotov)</v>
      </c>
      <c r="D49" s="61" t="n">
        <f aca="false">Rezultati!B66</f>
        <v>0</v>
      </c>
      <c r="E49" s="61"/>
      <c r="F49" s="61"/>
      <c r="G49" s="76" t="e">
        <f aca="false">'Individ reitings Silver'!F49/'Individ reitings Silver'!E49</f>
        <v>#DIV/0!</v>
      </c>
      <c r="H49" s="61"/>
      <c r="I49" s="61"/>
      <c r="J49" s="76" t="e">
        <f aca="false">'Individ reitings Silver'!I49/'Individ reitings Silver'!H49</f>
        <v>#DIV/0!</v>
      </c>
      <c r="K49" s="61"/>
      <c r="L49" s="61"/>
      <c r="M49" s="76" t="e">
        <f aca="false">'Individ reitings Silver'!L49/'Individ reitings Silver'!K49</f>
        <v>#DIV/0!</v>
      </c>
      <c r="N49" s="61" t="n">
        <f aca="false">Rezultati!BZ66</f>
        <v>0</v>
      </c>
      <c r="O49" s="61" t="n">
        <f aca="false">Rezultati!BY66</f>
        <v>0</v>
      </c>
      <c r="P49" s="62" t="e">
        <f aca="false">Rezultati!CB66</f>
        <v>#DIV/0!</v>
      </c>
      <c r="Q49" s="81" t="n">
        <f aca="false">'Individ reitings Silver'!H49+'Individ reitings Silver'!N49+'Individ reitings Silver'!E49</f>
        <v>0</v>
      </c>
      <c r="R49" s="81" t="n">
        <f aca="false">'Individ reitings Silver'!O49+'Individ reitings Silver'!I49+'Individ reitings Silver'!F49</f>
        <v>0</v>
      </c>
      <c r="S49" s="62" t="e">
        <f aca="false">'Individ reitings Silver'!R49/'Individ reitings Silver'!Q49</f>
        <v>#DIV/0!</v>
      </c>
      <c r="T49" s="65"/>
      <c r="U49" s="65"/>
    </row>
    <row r="50" customFormat="false" ht="17.35" hidden="true" customHeight="false" outlineLevel="0" collapsed="false">
      <c r="B50" s="80"/>
      <c r="C50" s="60" t="str">
        <f aca="false">Rezultati!A70</f>
        <v>Mr Fixer (Molotov)</v>
      </c>
      <c r="D50" s="61" t="str">
        <f aca="false">Rezultati!B70</f>
        <v>Pieaicinātajs spēlētājs</v>
      </c>
      <c r="E50" s="61"/>
      <c r="F50" s="61"/>
      <c r="G50" s="76" t="e">
        <f aca="false">'Individ reitings Silver'!F50/'Individ reitings Silver'!E50</f>
        <v>#DIV/0!</v>
      </c>
      <c r="H50" s="61"/>
      <c r="I50" s="61"/>
      <c r="J50" s="76" t="e">
        <f aca="false">'Individ reitings Silver'!I50/'Individ reitings Silver'!H50</f>
        <v>#DIV/0!</v>
      </c>
      <c r="K50" s="61"/>
      <c r="L50" s="61"/>
      <c r="M50" s="76" t="e">
        <f aca="false">'Individ reitings Silver'!L50/'Individ reitings Silver'!K50</f>
        <v>#DIV/0!</v>
      </c>
      <c r="N50" s="61" t="n">
        <f aca="false">Rezultati!BZ70</f>
        <v>4</v>
      </c>
      <c r="O50" s="61" t="n">
        <f aca="false">Rezultati!BY70</f>
        <v>712</v>
      </c>
      <c r="P50" s="62" t="n">
        <f aca="false">Rezultati!CB70</f>
        <v>178</v>
      </c>
      <c r="Q50" s="81" t="n">
        <f aca="false">'Individ reitings Silver'!H50+'Individ reitings Silver'!N50+'Individ reitings Silver'!E50</f>
        <v>4</v>
      </c>
      <c r="R50" s="81" t="n">
        <f aca="false">'Individ reitings Silver'!O50+'Individ reitings Silver'!I50+'Individ reitings Silver'!F50</f>
        <v>712</v>
      </c>
      <c r="S50" s="62" t="n">
        <f aca="false">'Individ reitings Silver'!R50/'Individ reitings Silver'!Q50</f>
        <v>178</v>
      </c>
      <c r="T50" s="65"/>
      <c r="U50" s="65"/>
    </row>
    <row r="51" customFormat="false" ht="17.35" hidden="true" customHeight="false" outlineLevel="0" collapsed="false">
      <c r="B51" s="80"/>
      <c r="C51" s="74" t="str">
        <f aca="false">Rezultati!A26</f>
        <v>X X X</v>
      </c>
      <c r="D51" s="75" t="str">
        <f aca="false">Rezultati!B26</f>
        <v>aklais rezultāts</v>
      </c>
      <c r="E51" s="75"/>
      <c r="F51" s="75"/>
      <c r="G51" s="76" t="e">
        <f aca="false">'Individ reitings Silver'!F51/'Individ reitings Silver'!E51</f>
        <v>#DIV/0!</v>
      </c>
      <c r="H51" s="77"/>
      <c r="I51" s="77"/>
      <c r="J51" s="76" t="e">
        <f aca="false">'Individ reitings Silver'!I51/'Individ reitings Silver'!H51</f>
        <v>#DIV/0!</v>
      </c>
      <c r="K51" s="75"/>
      <c r="L51" s="75"/>
      <c r="M51" s="76" t="e">
        <f aca="false">'Individ reitings Silver'!L51/'Individ reitings Silver'!K51</f>
        <v>#DIV/0!</v>
      </c>
      <c r="N51" s="75" t="n">
        <f aca="false">Rezultati!BZ26</f>
        <v>0</v>
      </c>
      <c r="O51" s="75" t="n">
        <f aca="false">Rezultati!BY26</f>
        <v>0</v>
      </c>
      <c r="P51" s="76" t="e">
        <f aca="false">Rezultati!CB26</f>
        <v>#DIV/0!</v>
      </c>
      <c r="Q51" s="77" t="n">
        <f aca="false">'Individ reitings Silver'!H51+'Individ reitings Silver'!N51+'Individ reitings Silver'!E51</f>
        <v>0</v>
      </c>
      <c r="R51" s="77" t="n">
        <f aca="false">'Individ reitings Silver'!O51+'Individ reitings Silver'!I51+'Individ reitings Silver'!F51</f>
        <v>0</v>
      </c>
      <c r="S51" s="76" t="e">
        <f aca="false">'Individ reitings Silver'!R51/'Individ reitings Silver'!Q51</f>
        <v>#DIV/0!</v>
      </c>
      <c r="T51" s="65"/>
      <c r="U51" s="65"/>
    </row>
    <row r="52" customFormat="false" ht="17.35" hidden="true" customHeight="false" outlineLevel="0" collapsed="false">
      <c r="B52" s="80" t="n">
        <v>34</v>
      </c>
      <c r="C52" s="67" t="str">
        <f aca="false">Rezultati!A58</f>
        <v>NB</v>
      </c>
      <c r="D52" s="68" t="n">
        <f aca="false">Rezultati!B58</f>
        <v>0</v>
      </c>
      <c r="E52" s="68"/>
      <c r="F52" s="68"/>
      <c r="G52" s="69" t="e">
        <f aca="false">'Individ reitings Silver'!F52/'Individ reitings Silver'!E52</f>
        <v>#DIV/0!</v>
      </c>
      <c r="H52" s="70"/>
      <c r="I52" s="70"/>
      <c r="J52" s="69" t="e">
        <f aca="false">'Individ reitings Silver'!I52/'Individ reitings Silver'!H52</f>
        <v>#DIV/0!</v>
      </c>
      <c r="K52" s="68"/>
      <c r="L52" s="68"/>
      <c r="M52" s="76" t="e">
        <f aca="false">'Individ reitings Silver'!L52/'Individ reitings Silver'!K52</f>
        <v>#DIV/0!</v>
      </c>
      <c r="N52" s="68" t="n">
        <f aca="false">Rezultati!BZ58</f>
        <v>0</v>
      </c>
      <c r="O52" s="68" t="n">
        <f aca="false">Rezultati!BY58</f>
        <v>0</v>
      </c>
      <c r="P52" s="69" t="e">
        <f aca="false">Rezultati!CB58</f>
        <v>#DIV/0!</v>
      </c>
      <c r="Q52" s="70" t="n">
        <f aca="false">'Individ reitings Silver'!H52+'Individ reitings Silver'!N52+'Individ reitings Silver'!E52</f>
        <v>0</v>
      </c>
      <c r="R52" s="70" t="n">
        <f aca="false">'Individ reitings Silver'!O52+'Individ reitings Silver'!I52+'Individ reitings Silver'!F52</f>
        <v>0</v>
      </c>
      <c r="S52" s="69" t="e">
        <f aca="false">'Individ reitings Silver'!R52/'Individ reitings Silver'!Q52</f>
        <v>#DIV/0!</v>
      </c>
      <c r="T52" s="65"/>
    </row>
    <row r="53" customFormat="false" ht="17.35" hidden="true" customHeight="false" outlineLevel="0" collapsed="false">
      <c r="B53" s="80" t="n">
        <v>35</v>
      </c>
      <c r="C53" s="74" t="str">
        <f aca="false">Rezultati!A51</f>
        <v>ALDENS Holding</v>
      </c>
      <c r="D53" s="75" t="str">
        <f aca="false">Rezultati!B51</f>
        <v>aklais rezultāts</v>
      </c>
      <c r="E53" s="75"/>
      <c r="F53" s="75"/>
      <c r="G53" s="76" t="e">
        <f aca="false">'Individ reitings Silver'!F53/'Individ reitings Silver'!E53</f>
        <v>#DIV/0!</v>
      </c>
      <c r="H53" s="77"/>
      <c r="I53" s="77"/>
      <c r="J53" s="76" t="e">
        <f aca="false">'Individ reitings Silver'!I53/'Individ reitings Silver'!H53</f>
        <v>#DIV/0!</v>
      </c>
      <c r="K53" s="75"/>
      <c r="L53" s="75"/>
      <c r="M53" s="76" t="e">
        <f aca="false">'Individ reitings Silver'!L53/'Individ reitings Silver'!K53</f>
        <v>#DIV/0!</v>
      </c>
      <c r="N53" s="75" t="n">
        <f aca="false">Rezultati!BZ51</f>
        <v>0</v>
      </c>
      <c r="O53" s="75" t="n">
        <f aca="false">Rezultati!BY51</f>
        <v>0</v>
      </c>
      <c r="P53" s="76" t="e">
        <f aca="false">Rezultati!CB51</f>
        <v>#DIV/0!</v>
      </c>
      <c r="Q53" s="81" t="n">
        <f aca="false">'Individ reitings Silver'!H53+'Individ reitings Silver'!N53+'Individ reitings Silver'!E53</f>
        <v>0</v>
      </c>
      <c r="R53" s="81" t="n">
        <f aca="false">'Individ reitings Silver'!O53+'Individ reitings Silver'!I53+'Individ reitings Silver'!F53</f>
        <v>0</v>
      </c>
      <c r="S53" s="62" t="e">
        <f aca="false">'Individ reitings Silver'!R53/'Individ reitings Silver'!Q53</f>
        <v>#DIV/0!</v>
      </c>
      <c r="T53" s="65"/>
    </row>
    <row r="54" customFormat="false" ht="17.35" hidden="true" customHeight="false" outlineLevel="0" collapsed="false">
      <c r="B54" s="80" t="n">
        <v>37</v>
      </c>
      <c r="C54" s="74" t="str">
        <f aca="false">Rezultati!A64</f>
        <v>NB Lēdijas</v>
      </c>
      <c r="D54" s="75" t="str">
        <f aca="false">Rezultati!B64</f>
        <v>Pieaicinātajs spēlētājs</v>
      </c>
      <c r="E54" s="75"/>
      <c r="F54" s="75"/>
      <c r="G54" s="76" t="e">
        <f aca="false">'Individ reitings Silver'!F54/'Individ reitings Silver'!E54</f>
        <v>#DIV/0!</v>
      </c>
      <c r="H54" s="77"/>
      <c r="I54" s="77"/>
      <c r="J54" s="76" t="e">
        <f aca="false">'Individ reitings Silver'!I54/'Individ reitings Silver'!H54</f>
        <v>#DIV/0!</v>
      </c>
      <c r="K54" s="75"/>
      <c r="L54" s="75"/>
      <c r="M54" s="76" t="e">
        <f aca="false">'Individ reitings Silver'!L54/'Individ reitings Silver'!K54</f>
        <v>#DIV/0!</v>
      </c>
      <c r="N54" s="75" t="n">
        <f aca="false">Rezultati!BZ64</f>
        <v>1</v>
      </c>
      <c r="O54" s="75" t="n">
        <f aca="false">Rezultati!BY64</f>
        <v>203</v>
      </c>
      <c r="P54" s="76" t="n">
        <f aca="false">Rezultati!CB64</f>
        <v>203</v>
      </c>
      <c r="Q54" s="81" t="n">
        <f aca="false">'Individ reitings Silver'!H54+'Individ reitings Silver'!N54+'Individ reitings Silver'!E54</f>
        <v>1</v>
      </c>
      <c r="R54" s="81" t="n">
        <f aca="false">'Individ reitings Silver'!O54+'Individ reitings Silver'!I54+'Individ reitings Silver'!F54</f>
        <v>203</v>
      </c>
      <c r="S54" s="62" t="n">
        <f aca="false">'Individ reitings Silver'!R54/'Individ reitings Silver'!Q54</f>
        <v>203</v>
      </c>
      <c r="T54" s="65"/>
    </row>
    <row r="55" customFormat="false" ht="17.35" hidden="true" customHeight="false" outlineLevel="0" collapsed="false">
      <c r="B55" s="80" t="n">
        <v>38</v>
      </c>
      <c r="C55" s="74" t="str">
        <f aca="false">Rezultati!A16</f>
        <v>SIB</v>
      </c>
      <c r="D55" s="75" t="n">
        <f aca="false">Rezultati!B16</f>
        <v>0</v>
      </c>
      <c r="E55" s="75"/>
      <c r="F55" s="75"/>
      <c r="G55" s="76" t="e">
        <f aca="false">'Individ reitings Silver'!F55/'Individ reitings Silver'!E55-8</f>
        <v>#DIV/0!</v>
      </c>
      <c r="H55" s="77"/>
      <c r="I55" s="77"/>
      <c r="J55" s="76" t="e">
        <f aca="false">'Individ reitings Silver'!I55/'Individ reitings Silver'!H55-8</f>
        <v>#DIV/0!</v>
      </c>
      <c r="K55" s="75"/>
      <c r="L55" s="75"/>
      <c r="M55" s="76" t="e">
        <f aca="false">'Individ reitings Silver'!L55/'Individ reitings Silver'!K55</f>
        <v>#DIV/0!</v>
      </c>
      <c r="N55" s="75" t="n">
        <f aca="false">Rezultati!BZ16</f>
        <v>0</v>
      </c>
      <c r="O55" s="75" t="n">
        <f aca="false">Rezultati!BY16</f>
        <v>0</v>
      </c>
      <c r="P55" s="76" t="e">
        <f aca="false">Rezultati!CB16</f>
        <v>#DIV/0!</v>
      </c>
      <c r="Q55" s="81" t="n">
        <f aca="false">'Individ reitings Silver'!H55+'Individ reitings Silver'!N55+'Individ reitings Silver'!E55</f>
        <v>0</v>
      </c>
      <c r="R55" s="81" t="n">
        <f aca="false">'Individ reitings Silver'!O55+'Individ reitings Silver'!I55+'Individ reitings Silver'!F55</f>
        <v>0</v>
      </c>
      <c r="S55" s="62" t="e">
        <f aca="false">'Individ reitings Silver'!R55/'Individ reitings Silver'!Q55</f>
        <v>#DIV/0!</v>
      </c>
      <c r="T55" s="65"/>
    </row>
    <row r="56" customFormat="false" ht="16.15" hidden="true" customHeight="false" outlineLevel="0" collapsed="false">
      <c r="B56" s="80" t="n">
        <v>39</v>
      </c>
      <c r="T56" s="65"/>
    </row>
    <row r="57" customFormat="false" ht="17.35" hidden="true" customHeight="false" outlineLevel="0" collapsed="false">
      <c r="B57" s="80" t="n">
        <v>44</v>
      </c>
      <c r="C57" s="74" t="str">
        <f aca="false">Rezultati!A41</f>
        <v>JBP</v>
      </c>
      <c r="D57" s="75" t="str">
        <f aca="false">Rezultati!B44</f>
        <v>Pieaicinātajs spēlētājs</v>
      </c>
      <c r="E57" s="75"/>
      <c r="F57" s="75"/>
      <c r="G57" s="76" t="e">
        <f aca="false">'Individ reitings Silver'!F57/'Individ reitings Silver'!E57</f>
        <v>#DIV/0!</v>
      </c>
      <c r="H57" s="77"/>
      <c r="I57" s="77"/>
      <c r="J57" s="76" t="e">
        <f aca="false">'Individ reitings Silver'!I57/'Individ reitings Silver'!H57</f>
        <v>#DIV/0!</v>
      </c>
      <c r="K57" s="75"/>
      <c r="L57" s="75"/>
      <c r="M57" s="76"/>
      <c r="N57" s="75" t="n">
        <f aca="false">Rezultati!BZ44</f>
        <v>8</v>
      </c>
      <c r="O57" s="75" t="n">
        <f aca="false">Rezultati!BY44</f>
        <v>1420</v>
      </c>
      <c r="P57" s="76" t="n">
        <f aca="false">Rezultati!CB44</f>
        <v>177.5</v>
      </c>
      <c r="Q57" s="81" t="n">
        <f aca="false">'Individ reitings Silver'!H57+'Individ reitings Silver'!N57+'Individ reitings Silver'!E57</f>
        <v>8</v>
      </c>
      <c r="R57" s="81" t="n">
        <f aca="false">'Individ reitings Silver'!O57+'Individ reitings Silver'!I57+'Individ reitings Silver'!F57</f>
        <v>1420</v>
      </c>
      <c r="S57" s="62" t="n">
        <f aca="false">'Individ reitings Silver'!R57/'Individ reitings Silver'!Q57</f>
        <v>177.5</v>
      </c>
      <c r="T57" s="65"/>
    </row>
    <row r="58" customFormat="false" ht="17.35" hidden="true" customHeight="false" outlineLevel="0" collapsed="false">
      <c r="B58" s="80" t="n">
        <v>48</v>
      </c>
      <c r="C58" s="74" t="str">
        <f aca="false">Rezultati!A4</f>
        <v>Wii Sport Resort</v>
      </c>
      <c r="D58" s="75" t="n">
        <f aca="false">Rezultati!B4</f>
        <v>0</v>
      </c>
      <c r="E58" s="75"/>
      <c r="F58" s="75"/>
      <c r="G58" s="76" t="e">
        <f aca="false">'Individ reitings Silver'!F58/'Individ reitings Silver'!E58</f>
        <v>#DIV/0!</v>
      </c>
      <c r="H58" s="77"/>
      <c r="I58" s="77"/>
      <c r="J58" s="76" t="e">
        <f aca="false">'Individ reitings Silver'!I58/'Individ reitings Silver'!H58</f>
        <v>#DIV/0!</v>
      </c>
      <c r="K58" s="75"/>
      <c r="L58" s="75"/>
      <c r="M58" s="76"/>
      <c r="N58" s="75" t="n">
        <f aca="false">Rezultati!BZ4</f>
        <v>0</v>
      </c>
      <c r="O58" s="75" t="n">
        <f aca="false">Rezultati!BY4</f>
        <v>0</v>
      </c>
      <c r="P58" s="76" t="e">
        <f aca="false">Rezultati!CB4</f>
        <v>#DIV/0!</v>
      </c>
      <c r="Q58" s="81" t="n">
        <f aca="false">'Individ reitings Silver'!H58+'Individ reitings Silver'!N58+'Individ reitings Silver'!E58</f>
        <v>0</v>
      </c>
      <c r="R58" s="81" t="n">
        <f aca="false">'Individ reitings Silver'!O58+'Individ reitings Silver'!I58+'Individ reitings Silver'!F58</f>
        <v>0</v>
      </c>
      <c r="S58" s="62" t="e">
        <f aca="false">'Individ reitings Silver'!R58/'Individ reitings Silver'!Q58</f>
        <v>#DIV/0!</v>
      </c>
      <c r="T58" s="65"/>
    </row>
    <row r="59" customFormat="false" ht="17.35" hidden="true" customHeight="false" outlineLevel="0" collapsed="false">
      <c r="B59" s="80" t="n">
        <v>49</v>
      </c>
      <c r="C59" s="74" t="str">
        <f aca="false">Rezultati!A5</f>
        <v>Wii Sports Resort</v>
      </c>
      <c r="D59" s="75" t="str">
        <f aca="false">Rezultati!B5</f>
        <v>Raivis Tilga</v>
      </c>
      <c r="E59" s="75" t="n">
        <v>0</v>
      </c>
      <c r="F59" s="75" t="n">
        <v>0</v>
      </c>
      <c r="G59" s="76" t="e">
        <f aca="false">'Individ reitings Silver'!F59/'Individ reitings Silver'!E59</f>
        <v>#DIV/0!</v>
      </c>
      <c r="H59" s="77" t="n">
        <v>0</v>
      </c>
      <c r="I59" s="77" t="n">
        <v>0</v>
      </c>
      <c r="J59" s="76" t="e">
        <f aca="false">'Individ reitings Silver'!I59/'Individ reitings Silver'!H59</f>
        <v>#DIV/0!</v>
      </c>
      <c r="K59" s="75"/>
      <c r="L59" s="75"/>
      <c r="M59" s="76"/>
      <c r="N59" s="75" t="n">
        <f aca="false">Rezultati!BZ5</f>
        <v>0</v>
      </c>
      <c r="O59" s="75" t="n">
        <f aca="false">Rezultati!BY5</f>
        <v>0</v>
      </c>
      <c r="P59" s="76" t="e">
        <f aca="false">Rezultati!CB5</f>
        <v>#DIV/0!</v>
      </c>
      <c r="Q59" s="81" t="n">
        <f aca="false">'Individ reitings Silver'!H59+'Individ reitings Silver'!N59+'Individ reitings Silver'!E59</f>
        <v>0</v>
      </c>
      <c r="R59" s="81" t="n">
        <f aca="false">'Individ reitings Silver'!O59+'Individ reitings Silver'!I59+'Individ reitings Silver'!F59</f>
        <v>0</v>
      </c>
      <c r="S59" s="62" t="e">
        <f aca="false">'Individ reitings Silver'!R59/'Individ reitings Silver'!Q59</f>
        <v>#DIV/0!</v>
      </c>
      <c r="T59" s="65"/>
    </row>
    <row r="60" customFormat="false" ht="17.35" hidden="true" customHeight="false" outlineLevel="0" collapsed="false">
      <c r="B60" s="80" t="n">
        <v>50</v>
      </c>
      <c r="C60" s="74" t="str">
        <f aca="false">Rezultati!A14</f>
        <v>Wii Sports Resort</v>
      </c>
      <c r="D60" s="75" t="n">
        <f aca="false">Rezultati!B14</f>
        <v>0</v>
      </c>
      <c r="E60" s="75"/>
      <c r="F60" s="75"/>
      <c r="G60" s="76" t="n">
        <f aca="false">'Individ reitings Silver'!F29/'Individ reitings Silver'!E29</f>
        <v>195</v>
      </c>
      <c r="H60" s="77"/>
      <c r="I60" s="77"/>
      <c r="J60" s="76" t="e">
        <f aca="false">'Individ reitings Silver'!I29/'Individ reitings Silver'!H29</f>
        <v>#DIV/0!</v>
      </c>
      <c r="K60" s="75"/>
      <c r="L60" s="75"/>
      <c r="M60" s="76"/>
      <c r="N60" s="75" t="n">
        <f aca="false">Rezultati!BZ14</f>
        <v>0</v>
      </c>
      <c r="O60" s="75" t="n">
        <f aca="false">Rezultati!BY14</f>
        <v>0</v>
      </c>
      <c r="P60" s="76" t="e">
        <f aca="false">Rezultati!CB14</f>
        <v>#DIV/0!</v>
      </c>
      <c r="Q60" s="81" t="n">
        <f aca="false">'Individ reitings Silver'!H60+'Individ reitings Silver'!N60+'Individ reitings Silver'!E60</f>
        <v>0</v>
      </c>
      <c r="R60" s="81" t="n">
        <f aca="false">'Individ reitings Silver'!O60+'Individ reitings Silver'!I60+'Individ reitings Silver'!F60</f>
        <v>0</v>
      </c>
      <c r="S60" s="62" t="e">
        <f aca="false">'Individ reitings Silver'!R60/'Individ reitings Silver'!Q60</f>
        <v>#DIV/0!</v>
      </c>
      <c r="T60" s="65"/>
    </row>
    <row r="61" customFormat="false" ht="17.35" hidden="true" customHeight="false" outlineLevel="0" collapsed="false">
      <c r="B61" s="80" t="n">
        <v>51</v>
      </c>
      <c r="C61" s="74" t="str">
        <f aca="false">Rezultati!A13</f>
        <v>Wii Sports Resort</v>
      </c>
      <c r="D61" s="75" t="n">
        <f aca="false">Rezultati!B13</f>
        <v>0</v>
      </c>
      <c r="E61" s="75"/>
      <c r="F61" s="75"/>
      <c r="G61" s="76" t="e">
        <f aca="false">'Individ reitings Silver'!F61/'Individ reitings Silver'!E61-8</f>
        <v>#DIV/0!</v>
      </c>
      <c r="H61" s="77"/>
      <c r="I61" s="77"/>
      <c r="J61" s="76" t="e">
        <f aca="false">'Individ reitings Silver'!I61/'Individ reitings Silver'!H61-8</f>
        <v>#DIV/0!</v>
      </c>
      <c r="K61" s="75"/>
      <c r="L61" s="75"/>
      <c r="M61" s="76"/>
      <c r="N61" s="75" t="n">
        <f aca="false">Rezultati!BZ13</f>
        <v>0</v>
      </c>
      <c r="O61" s="75" t="n">
        <f aca="false">Rezultati!BY13</f>
        <v>0</v>
      </c>
      <c r="P61" s="76" t="e">
        <f aca="false">Rezultati!CB13-8</f>
        <v>#DIV/0!</v>
      </c>
      <c r="Q61" s="81" t="n">
        <f aca="false">'Individ reitings Silver'!H61+'Individ reitings Silver'!N61+'Individ reitings Silver'!E61</f>
        <v>0</v>
      </c>
      <c r="R61" s="81" t="n">
        <f aca="false">'Individ reitings Silver'!O61+'Individ reitings Silver'!I61+'Individ reitings Silver'!F61</f>
        <v>0</v>
      </c>
      <c r="S61" s="62" t="e">
        <f aca="false">'Individ reitings Silver'!R61/'Individ reitings Silver'!Q61</f>
        <v>#DIV/0!</v>
      </c>
      <c r="T61" s="65"/>
    </row>
    <row r="62" customFormat="false" ht="17.35" hidden="true" customHeight="false" outlineLevel="0" collapsed="false">
      <c r="B62" s="80" t="n">
        <v>52</v>
      </c>
      <c r="C62" s="74" t="str">
        <f aca="false">Rezultati!A28</f>
        <v>X X X</v>
      </c>
      <c r="D62" s="75" t="n">
        <f aca="false">Rezultati!B28</f>
        <v>0</v>
      </c>
      <c r="E62" s="75"/>
      <c r="F62" s="75"/>
      <c r="G62" s="76" t="e">
        <f aca="false">'Individ reitings Silver'!F62/'Individ reitings Silver'!E62</f>
        <v>#DIV/0!</v>
      </c>
      <c r="H62" s="77"/>
      <c r="I62" s="77"/>
      <c r="J62" s="76" t="e">
        <f aca="false">'Individ reitings Silver'!I62/'Individ reitings Silver'!H62</f>
        <v>#DIV/0!</v>
      </c>
      <c r="K62" s="75"/>
      <c r="L62" s="75"/>
      <c r="M62" s="76"/>
      <c r="N62" s="75" t="n">
        <f aca="false">Rezultati!BZ28</f>
        <v>0</v>
      </c>
      <c r="O62" s="75" t="n">
        <f aca="false">Rezultati!BY28</f>
        <v>0</v>
      </c>
      <c r="P62" s="76" t="e">
        <f aca="false">Rezultati!CB28</f>
        <v>#DIV/0!</v>
      </c>
      <c r="Q62" s="81" t="n">
        <f aca="false">'Individ reitings Silver'!H62+'Individ reitings Silver'!N62+'Individ reitings Silver'!E62</f>
        <v>0</v>
      </c>
      <c r="R62" s="81" t="n">
        <f aca="false">'Individ reitings Silver'!O62+'Individ reitings Silver'!I62+'Individ reitings Silver'!F62</f>
        <v>0</v>
      </c>
      <c r="S62" s="62" t="e">
        <f aca="false">'Individ reitings Silver'!R62/'Individ reitings Silver'!Q62</f>
        <v>#DIV/0!</v>
      </c>
      <c r="T62" s="65"/>
    </row>
    <row r="63" customFormat="false" ht="11.45" hidden="true" customHeight="true" outlineLevel="0" collapsed="false">
      <c r="B63" s="80" t="n">
        <v>53</v>
      </c>
      <c r="T63" s="65"/>
      <c r="U63" s="65"/>
    </row>
    <row r="64" customFormat="false" ht="12.8" hidden="false" customHeight="false" outlineLevel="0" collapsed="false">
      <c r="B64" s="48"/>
      <c r="C64" s="49"/>
      <c r="D64" s="48"/>
      <c r="E64" s="48"/>
      <c r="F64" s="48"/>
      <c r="G64" s="48"/>
      <c r="H64" s="48"/>
      <c r="I64" s="48"/>
      <c r="J64" s="48"/>
    </row>
    <row r="65" customFormat="false" ht="27.75" hidden="false" customHeight="true" outlineLevel="0" collapsed="false">
      <c r="B65" s="82" t="s">
        <v>31</v>
      </c>
      <c r="C65" s="82"/>
      <c r="D65" s="82"/>
      <c r="E65" s="51" t="s">
        <v>20</v>
      </c>
      <c r="F65" s="51"/>
      <c r="G65" s="51"/>
      <c r="H65" s="51" t="s">
        <v>21</v>
      </c>
      <c r="I65" s="51"/>
      <c r="J65" s="51"/>
      <c r="K65" s="52" t="s">
        <v>22</v>
      </c>
      <c r="L65" s="52"/>
      <c r="M65" s="52"/>
      <c r="N65" s="52" t="s">
        <v>23</v>
      </c>
      <c r="O65" s="52"/>
      <c r="P65" s="52"/>
      <c r="Q65" s="51" t="s">
        <v>24</v>
      </c>
      <c r="R65" s="51"/>
      <c r="S65" s="51"/>
    </row>
    <row r="66" customFormat="false" ht="82.5" hidden="false" customHeight="true" outlineLevel="0" collapsed="false">
      <c r="B66" s="83" t="s">
        <v>2</v>
      </c>
      <c r="C66" s="84" t="s">
        <v>3</v>
      </c>
      <c r="D66" s="85" t="s">
        <v>25</v>
      </c>
      <c r="E66" s="55" t="s">
        <v>26</v>
      </c>
      <c r="F66" s="56" t="s">
        <v>27</v>
      </c>
      <c r="G66" s="55" t="s">
        <v>28</v>
      </c>
      <c r="H66" s="55" t="s">
        <v>26</v>
      </c>
      <c r="I66" s="56" t="s">
        <v>27</v>
      </c>
      <c r="J66" s="55" t="s">
        <v>28</v>
      </c>
      <c r="K66" s="55" t="s">
        <v>26</v>
      </c>
      <c r="L66" s="56" t="s">
        <v>27</v>
      </c>
      <c r="M66" s="55" t="s">
        <v>28</v>
      </c>
      <c r="N66" s="55" t="s">
        <v>26</v>
      </c>
      <c r="O66" s="56" t="s">
        <v>27</v>
      </c>
      <c r="P66" s="55" t="s">
        <v>28</v>
      </c>
      <c r="Q66" s="57" t="s">
        <v>26</v>
      </c>
      <c r="R66" s="58" t="s">
        <v>27</v>
      </c>
      <c r="S66" s="57" t="s">
        <v>28</v>
      </c>
    </row>
    <row r="67" customFormat="false" ht="21.8" hidden="false" customHeight="true" outlineLevel="0" collapsed="false">
      <c r="B67" s="59" t="n">
        <v>1</v>
      </c>
      <c r="C67" s="60" t="str">
        <f aca="false">Rezultati!A47</f>
        <v>ALDENS Holding</v>
      </c>
      <c r="D67" s="61" t="str">
        <f aca="false">Rezultati!B47</f>
        <v>Tatjana Teļnova</v>
      </c>
      <c r="E67" s="61" t="n">
        <v>22</v>
      </c>
      <c r="F67" s="61" t="n">
        <v>3940</v>
      </c>
      <c r="G67" s="62" t="n">
        <f aca="false">'Individ reitings Silver'!F67/'Individ reitings Silver'!E67-8</f>
        <v>171.090909090909</v>
      </c>
      <c r="H67" s="61" t="n">
        <v>16</v>
      </c>
      <c r="I67" s="61" t="n">
        <v>2993</v>
      </c>
      <c r="J67" s="62" t="n">
        <f aca="false">'Individ reitings Silver'!I67/'Individ reitings Silver'!H67-8</f>
        <v>179.0625</v>
      </c>
      <c r="K67" s="61" t="n">
        <v>24</v>
      </c>
      <c r="L67" s="61" t="n">
        <v>4596</v>
      </c>
      <c r="M67" s="62" t="n">
        <f aca="false">'Individ reitings Silver'!L67/'Individ reitings Silver'!K67-8</f>
        <v>183.5</v>
      </c>
      <c r="N67" s="61" t="n">
        <f aca="false">Rezultati!BZ47</f>
        <v>32</v>
      </c>
      <c r="O67" s="61" t="n">
        <f aca="false">Rezultati!BY47</f>
        <v>6149</v>
      </c>
      <c r="P67" s="62" t="n">
        <f aca="false">Rezultati!CB47</f>
        <v>184.15625</v>
      </c>
      <c r="Q67" s="63" t="n">
        <f aca="false">'Individ reitings Silver'!H67+'Individ reitings Silver'!N67+'Individ reitings Silver'!E67+'Individ reitings Silver'!K67</f>
        <v>94</v>
      </c>
      <c r="R67" s="63" t="n">
        <f aca="false">'Individ reitings Silver'!O67+'Individ reitings Silver'!I67+'Individ reitings Silver'!F67+'Individ reitings Silver'!L67</f>
        <v>17678</v>
      </c>
      <c r="S67" s="64" t="n">
        <f aca="false">'Individ reitings Silver'!R67/'Individ reitings Silver'!Q67-8</f>
        <v>180.063829787234</v>
      </c>
    </row>
    <row r="68" customFormat="false" ht="21.8" hidden="false" customHeight="true" outlineLevel="0" collapsed="false">
      <c r="B68" s="59" t="n">
        <v>2</v>
      </c>
      <c r="C68" s="60" t="str">
        <f aca="false">Rezultati!A63</f>
        <v>NB Lēdijas</v>
      </c>
      <c r="D68" s="61" t="str">
        <f aca="false">Rezultati!B63</f>
        <v>Anita Valdmane</v>
      </c>
      <c r="E68" s="61" t="n">
        <v>24</v>
      </c>
      <c r="F68" s="61" t="n">
        <v>4573</v>
      </c>
      <c r="G68" s="62" t="n">
        <f aca="false">'Individ reitings Silver'!F68/'Individ reitings Silver'!E68-8</f>
        <v>182.541666666667</v>
      </c>
      <c r="H68" s="61" t="n">
        <v>22</v>
      </c>
      <c r="I68" s="61" t="n">
        <v>4266</v>
      </c>
      <c r="J68" s="62" t="n">
        <f aca="false">'Individ reitings Silver'!I68/'Individ reitings Silver'!H68-8</f>
        <v>185.909090909091</v>
      </c>
      <c r="K68" s="61" t="n">
        <v>16</v>
      </c>
      <c r="L68" s="61" t="n">
        <v>3046</v>
      </c>
      <c r="M68" s="62" t="n">
        <f aca="false">'Individ reitings Silver'!L68/'Individ reitings Silver'!K68-8</f>
        <v>182.375</v>
      </c>
      <c r="N68" s="61" t="n">
        <f aca="false">Rezultati!BZ63</f>
        <v>23</v>
      </c>
      <c r="O68" s="61" t="n">
        <f aca="false">Rezultati!BY63</f>
        <v>3995</v>
      </c>
      <c r="P68" s="62" t="n">
        <f aca="false">Rezultati!CB63</f>
        <v>165.695652173913</v>
      </c>
      <c r="Q68" s="63" t="n">
        <f aca="false">'Individ reitings Silver'!H68+'Individ reitings Silver'!N68+'Individ reitings Silver'!E68+'Individ reitings Silver'!K68</f>
        <v>85</v>
      </c>
      <c r="R68" s="63" t="n">
        <f aca="false">'Individ reitings Silver'!O68+'Individ reitings Silver'!I68+'Individ reitings Silver'!F68+'Individ reitings Silver'!L68</f>
        <v>15880</v>
      </c>
      <c r="S68" s="64" t="n">
        <f aca="false">'Individ reitings Silver'!R68/'Individ reitings Silver'!Q68-8</f>
        <v>178.823529411765</v>
      </c>
    </row>
    <row r="69" customFormat="false" ht="21.8" hidden="false" customHeight="true" outlineLevel="0" collapsed="false">
      <c r="B69" s="59" t="n">
        <v>3</v>
      </c>
      <c r="C69" s="60" t="str">
        <f aca="false">Rezultati!A61</f>
        <v>NB Lēdijas</v>
      </c>
      <c r="D69" s="61" t="str">
        <f aca="false">Rezultati!B61</f>
        <v>Natālija Riznika</v>
      </c>
      <c r="E69" s="61" t="n">
        <v>16</v>
      </c>
      <c r="F69" s="61" t="n">
        <v>2831</v>
      </c>
      <c r="G69" s="62" t="n">
        <f aca="false">'Individ reitings Silver'!F69/'Individ reitings Silver'!E69-8</f>
        <v>168.9375</v>
      </c>
      <c r="H69" s="61" t="n">
        <v>22</v>
      </c>
      <c r="I69" s="61" t="n">
        <v>3953</v>
      </c>
      <c r="J69" s="62" t="n">
        <f aca="false">'Individ reitings Silver'!I69/'Individ reitings Silver'!H69-8</f>
        <v>171.681818181818</v>
      </c>
      <c r="K69" s="61" t="n">
        <v>24</v>
      </c>
      <c r="L69" s="61" t="n">
        <v>4313</v>
      </c>
      <c r="M69" s="62" t="n">
        <f aca="false">'Individ reitings Silver'!L69/'Individ reitings Silver'!K69-8</f>
        <v>171.708333333333</v>
      </c>
      <c r="N69" s="61" t="n">
        <f aca="false">Rezultati!BZ61</f>
        <v>20</v>
      </c>
      <c r="O69" s="61" t="n">
        <f aca="false">Rezultati!BY61</f>
        <v>3449</v>
      </c>
      <c r="P69" s="62" t="n">
        <f aca="false">Rezultati!CB61</f>
        <v>164.45</v>
      </c>
      <c r="Q69" s="63" t="n">
        <f aca="false">'Individ reitings Silver'!H69+'Individ reitings Silver'!N69+'Individ reitings Silver'!E69+'Individ reitings Silver'!K69</f>
        <v>82</v>
      </c>
      <c r="R69" s="63" t="n">
        <f aca="false">'Individ reitings Silver'!O69+'Individ reitings Silver'!I69+'Individ reitings Silver'!F69+'Individ reitings Silver'!L69</f>
        <v>14546</v>
      </c>
      <c r="S69" s="64" t="n">
        <f aca="false">'Individ reitings Silver'!R69/'Individ reitings Silver'!Q69-8</f>
        <v>169.390243902439</v>
      </c>
    </row>
    <row r="70" customFormat="false" ht="21.8" hidden="false" customHeight="true" outlineLevel="0" collapsed="false">
      <c r="B70" s="66" t="n">
        <v>4</v>
      </c>
      <c r="C70" s="67" t="str">
        <f aca="false">Rezultati!B59</f>
        <v>Ilona Ozola</v>
      </c>
      <c r="D70" s="68" t="str">
        <f aca="false">Rezultati!B59</f>
        <v>Ilona Ozola</v>
      </c>
      <c r="E70" s="68" t="n">
        <v>24</v>
      </c>
      <c r="F70" s="68" t="n">
        <v>3926</v>
      </c>
      <c r="G70" s="69" t="n">
        <f aca="false">'Individ reitings Silver'!F70/'Individ reitings Silver'!E70-8</f>
        <v>155.583333333333</v>
      </c>
      <c r="H70" s="68" t="n">
        <v>28</v>
      </c>
      <c r="I70" s="68" t="n">
        <v>4477</v>
      </c>
      <c r="J70" s="69" t="n">
        <f aca="false">'Individ reitings Silver'!I70/'Individ reitings Silver'!H70-8</f>
        <v>151.892857142857</v>
      </c>
      <c r="K70" s="68" t="n">
        <v>20</v>
      </c>
      <c r="L70" s="68" t="n">
        <v>3203</v>
      </c>
      <c r="M70" s="69" t="n">
        <f aca="false">'Individ reitings Silver'!L70/'Individ reitings Silver'!K70-8</f>
        <v>152.15</v>
      </c>
      <c r="N70" s="68" t="n">
        <f aca="false">Rezultati!BZ59</f>
        <v>32</v>
      </c>
      <c r="O70" s="68" t="n">
        <f aca="false">Rezultati!BY59</f>
        <v>5226</v>
      </c>
      <c r="P70" s="69" t="n">
        <f aca="false">Rezultati!CB59</f>
        <v>155.3125</v>
      </c>
      <c r="Q70" s="71" t="n">
        <f aca="false">'Individ reitings Silver'!H70+'Individ reitings Silver'!N70+'Individ reitings Silver'!E70+'Individ reitings Silver'!K70</f>
        <v>104</v>
      </c>
      <c r="R70" s="71" t="n">
        <f aca="false">'Individ reitings Silver'!O70+'Individ reitings Silver'!I70+'Individ reitings Silver'!F70+'Individ reitings Silver'!L70</f>
        <v>16832</v>
      </c>
      <c r="S70" s="72" t="n">
        <f aca="false">'Individ reitings Silver'!R70/'Individ reitings Silver'!Q70-8</f>
        <v>153.846153846154</v>
      </c>
    </row>
    <row r="71" customFormat="false" ht="21.8" hidden="false" customHeight="true" outlineLevel="0" collapsed="false">
      <c r="B71" s="66" t="n">
        <v>5</v>
      </c>
      <c r="C71" s="67" t="str">
        <f aca="false">Rezultati!A44</f>
        <v>JBP</v>
      </c>
      <c r="D71" s="68" t="str">
        <f aca="false">Rezultati!B37</f>
        <v>Irina Bokuma</v>
      </c>
      <c r="E71" s="68" t="n">
        <v>18</v>
      </c>
      <c r="F71" s="68" t="n">
        <v>2657</v>
      </c>
      <c r="G71" s="69" t="n">
        <f aca="false">'Individ reitings Silver'!F71/'Individ reitings Silver'!E71-8</f>
        <v>139.611111111111</v>
      </c>
      <c r="H71" s="70" t="n">
        <v>16</v>
      </c>
      <c r="I71" s="70" t="n">
        <v>2448</v>
      </c>
      <c r="J71" s="69" t="n">
        <f aca="false">'Individ reitings Silver'!I71/'Individ reitings Silver'!H71-8</f>
        <v>145</v>
      </c>
      <c r="K71" s="68" t="n">
        <v>28</v>
      </c>
      <c r="L71" s="68" t="n">
        <v>4194</v>
      </c>
      <c r="M71" s="69" t="n">
        <f aca="false">'Individ reitings Silver'!L71/'Individ reitings Silver'!K71-8</f>
        <v>141.785714285714</v>
      </c>
      <c r="N71" s="68" t="n">
        <f aca="false">Rezultati!BZ37</f>
        <v>32</v>
      </c>
      <c r="O71" s="68" t="n">
        <f aca="false">Rezultati!BY37</f>
        <v>5112</v>
      </c>
      <c r="P71" s="69" t="n">
        <f aca="false">Rezultati!CB37</f>
        <v>151.75</v>
      </c>
      <c r="Q71" s="71" t="n">
        <f aca="false">'Individ reitings Silver'!H71+'Individ reitings Silver'!N71+'Individ reitings Silver'!E71+'Individ reitings Silver'!K71</f>
        <v>94</v>
      </c>
      <c r="R71" s="71" t="n">
        <f aca="false">'Individ reitings Silver'!O71+'Individ reitings Silver'!I71+'Individ reitings Silver'!F71+'Individ reitings Silver'!L71</f>
        <v>14411</v>
      </c>
      <c r="S71" s="72" t="n">
        <f aca="false">'Individ reitings Silver'!R71/'Individ reitings Silver'!Q71-8</f>
        <v>145.308510638298</v>
      </c>
    </row>
    <row r="72" customFormat="false" ht="21.8" hidden="false" customHeight="true" outlineLevel="0" collapsed="false">
      <c r="B72" s="66"/>
      <c r="C72" s="74" t="str">
        <f aca="false">Rezultati!A50</f>
        <v>ALDENS Holding</v>
      </c>
      <c r="D72" s="75" t="str">
        <f aca="false">Rezultati!B50</f>
        <v>Karīna Maslova</v>
      </c>
      <c r="E72" s="75" t="n">
        <v>0</v>
      </c>
      <c r="F72" s="75" t="n">
        <v>0</v>
      </c>
      <c r="G72" s="76" t="e">
        <f aca="false">'Individ reitings Silver'!F72/'Individ reitings Silver'!E72</f>
        <v>#DIV/0!</v>
      </c>
      <c r="H72" s="75" t="n">
        <v>4</v>
      </c>
      <c r="I72" s="75" t="n">
        <v>855</v>
      </c>
      <c r="J72" s="76" t="n">
        <f aca="false">'Individ reitings Silver'!I72/'Individ reitings Silver'!H72-8</f>
        <v>205.75</v>
      </c>
      <c r="K72" s="75" t="n">
        <v>0</v>
      </c>
      <c r="L72" s="75" t="n">
        <v>0</v>
      </c>
      <c r="M72" s="76" t="e">
        <f aca="false">'Individ reitings Silver'!L72/'Individ reitings Silver'!K72-8</f>
        <v>#DIV/0!</v>
      </c>
      <c r="N72" s="75" t="n">
        <f aca="false">Rezultati!BZ50</f>
        <v>0</v>
      </c>
      <c r="O72" s="75" t="n">
        <f aca="false">Rezultati!BY50</f>
        <v>0</v>
      </c>
      <c r="P72" s="76" t="e">
        <f aca="false">Rezultati!CB50</f>
        <v>#DIV/0!</v>
      </c>
      <c r="Q72" s="78" t="n">
        <f aca="false">'Individ reitings Silver'!H72+'Individ reitings Silver'!N72+'Individ reitings Silver'!E72+'Individ reitings Silver'!K72</f>
        <v>4</v>
      </c>
      <c r="R72" s="78" t="n">
        <f aca="false">'Individ reitings Silver'!O72+'Individ reitings Silver'!I72+'Individ reitings Silver'!F72+'Individ reitings Silver'!L72</f>
        <v>855</v>
      </c>
      <c r="S72" s="79" t="n">
        <f aca="false">'Individ reitings Silver'!R72/'Individ reitings Silver'!Q72-8</f>
        <v>205.75</v>
      </c>
    </row>
    <row r="73" customFormat="false" ht="21.8" hidden="false" customHeight="true" outlineLevel="0" collapsed="false">
      <c r="B73" s="66"/>
      <c r="C73" s="74" t="str">
        <f aca="false">Rezultati!A29</f>
        <v>Šarmageddon</v>
      </c>
      <c r="D73" s="75" t="str">
        <f aca="false">Rezultati!B29</f>
        <v>Elizabete Gorina</v>
      </c>
      <c r="E73" s="75" t="n">
        <v>0</v>
      </c>
      <c r="F73" s="75" t="n">
        <v>0</v>
      </c>
      <c r="G73" s="76" t="e">
        <f aca="false">'Individ reitings Silver'!F73/'Individ reitings Silver'!E73-8</f>
        <v>#DIV/0!</v>
      </c>
      <c r="H73" s="75" t="n">
        <v>15</v>
      </c>
      <c r="I73" s="75" t="n">
        <v>2750</v>
      </c>
      <c r="J73" s="76" t="n">
        <f aca="false">'Individ reitings Silver'!I73/'Individ reitings Silver'!H73-8</f>
        <v>175.333333333333</v>
      </c>
      <c r="K73" s="75" t="n">
        <v>10</v>
      </c>
      <c r="L73" s="75" t="n">
        <v>1882</v>
      </c>
      <c r="M73" s="76" t="n">
        <f aca="false">'Individ reitings Silver'!L73/'Individ reitings Silver'!K73-8</f>
        <v>180.2</v>
      </c>
      <c r="N73" s="75" t="n">
        <f aca="false">Rezultati!BZ29</f>
        <v>16</v>
      </c>
      <c r="O73" s="75" t="n">
        <f aca="false">Rezultati!BY29</f>
        <v>2867</v>
      </c>
      <c r="P73" s="76" t="n">
        <f aca="false">Rezultati!CB29</f>
        <v>171.1875</v>
      </c>
      <c r="Q73" s="78" t="n">
        <f aca="false">'Individ reitings Silver'!H73+'Individ reitings Silver'!N73+'Individ reitings Silver'!E73+'Individ reitings Silver'!K73</f>
        <v>41</v>
      </c>
      <c r="R73" s="78" t="n">
        <f aca="false">'Individ reitings Silver'!O73+'Individ reitings Silver'!I73+'Individ reitings Silver'!F73+'Individ reitings Silver'!L73</f>
        <v>7499</v>
      </c>
      <c r="S73" s="79" t="n">
        <f aca="false">'Individ reitings Silver'!R73/'Individ reitings Silver'!Q73-8</f>
        <v>174.90243902439</v>
      </c>
    </row>
    <row r="74" customFormat="false" ht="21.8" hidden="false" customHeight="true" outlineLevel="0" collapsed="false">
      <c r="B74" s="73"/>
      <c r="C74" s="74" t="str">
        <f aca="false">Rezultati!A60</f>
        <v>NB Lēdijas</v>
      </c>
      <c r="D74" s="75" t="str">
        <f aca="false">Rezultati!B60</f>
        <v>Ilona Liņina</v>
      </c>
      <c r="E74" s="75" t="n">
        <v>8</v>
      </c>
      <c r="F74" s="75" t="n">
        <v>1078</v>
      </c>
      <c r="G74" s="76" t="n">
        <f aca="false">'Individ reitings Silver'!F74/'Individ reitings Silver'!E74-8</f>
        <v>126.75</v>
      </c>
      <c r="H74" s="77" t="n">
        <v>4</v>
      </c>
      <c r="I74" s="77" t="n">
        <v>570</v>
      </c>
      <c r="J74" s="76" t="n">
        <f aca="false">'Individ reitings Silver'!I74/'Individ reitings Silver'!H74-8</f>
        <v>134.5</v>
      </c>
      <c r="K74" s="75" t="n">
        <v>16</v>
      </c>
      <c r="L74" s="75" t="n">
        <v>2342</v>
      </c>
      <c r="M74" s="76" t="n">
        <f aca="false">'Individ reitings Silver'!L74/'Individ reitings Silver'!K74-8</f>
        <v>138.375</v>
      </c>
      <c r="N74" s="75" t="n">
        <f aca="false">Rezultati!BZ60</f>
        <v>12</v>
      </c>
      <c r="O74" s="75" t="n">
        <f aca="false">Rezultati!BY60</f>
        <v>1815</v>
      </c>
      <c r="P74" s="76" t="n">
        <f aca="false">Rezultati!CB60</f>
        <v>143.25</v>
      </c>
      <c r="Q74" s="78" t="n">
        <f aca="false">'Individ reitings Silver'!H74+'Individ reitings Silver'!N74+'Individ reitings Silver'!E74+'Individ reitings Silver'!K74</f>
        <v>40</v>
      </c>
      <c r="R74" s="78" t="n">
        <f aca="false">'Individ reitings Silver'!O74+'Individ reitings Silver'!I74+'Individ reitings Silver'!F74+'Individ reitings Silver'!L74</f>
        <v>5805</v>
      </c>
      <c r="S74" s="79" t="n">
        <f aca="false">'Individ reitings Silver'!R74/'Individ reitings Silver'!Q74-8</f>
        <v>137.125</v>
      </c>
    </row>
    <row r="75" customFormat="false" ht="20.65" hidden="false" customHeight="true" outlineLevel="0" collapsed="false">
      <c r="B75" s="66"/>
      <c r="C75" s="74" t="str">
        <f aca="false">Rezultati!A62</f>
        <v>NB Lēdijas</v>
      </c>
      <c r="D75" s="75" t="str">
        <f aca="false">Rezultati!B62</f>
        <v>Rasma Mauriņa</v>
      </c>
      <c r="E75" s="75" t="n">
        <v>12</v>
      </c>
      <c r="F75" s="75" t="n">
        <v>1623</v>
      </c>
      <c r="G75" s="76" t="n">
        <f aca="false">'Individ reitings Silver'!F75/'Individ reitings Silver'!E75-8</f>
        <v>127.25</v>
      </c>
      <c r="H75" s="75" t="n">
        <v>4</v>
      </c>
      <c r="I75" s="75" t="n">
        <v>515</v>
      </c>
      <c r="J75" s="76" t="n">
        <f aca="false">'Individ reitings Silver'!I75/'Individ reitings Silver'!H75-8</f>
        <v>120.75</v>
      </c>
      <c r="K75" s="75" t="n">
        <v>8</v>
      </c>
      <c r="L75" s="75" t="n">
        <v>945</v>
      </c>
      <c r="M75" s="76" t="n">
        <f aca="false">'Individ reitings Silver'!L75/'Individ reitings Silver'!K75-8</f>
        <v>110.125</v>
      </c>
      <c r="N75" s="75" t="n">
        <f aca="false">Rezultati!BZ62</f>
        <v>8</v>
      </c>
      <c r="O75" s="75" t="n">
        <f aca="false">Rezultati!BY62</f>
        <v>1138</v>
      </c>
      <c r="P75" s="76" t="n">
        <f aca="false">Rezultati!CB62</f>
        <v>134.25</v>
      </c>
      <c r="Q75" s="78" t="n">
        <f aca="false">'Individ reitings Silver'!H75+'Individ reitings Silver'!N75+'Individ reitings Silver'!E75+'Individ reitings Silver'!K75</f>
        <v>32</v>
      </c>
      <c r="R75" s="78" t="n">
        <f aca="false">'Individ reitings Silver'!O75+'Individ reitings Silver'!I75+'Individ reitings Silver'!F75+'Individ reitings Silver'!L75</f>
        <v>4221</v>
      </c>
      <c r="S75" s="79" t="n">
        <f aca="false">'Individ reitings Silver'!R75/'Individ reitings Silver'!Q75-8</f>
        <v>123.90625</v>
      </c>
    </row>
    <row r="76" customFormat="false" ht="20.65" hidden="false" customHeight="true" outlineLevel="0" collapsed="false">
      <c r="B76" s="73"/>
      <c r="C76" s="74" t="str">
        <f aca="false">Rezultati!A146</f>
        <v>Simple People (Molotov)</v>
      </c>
      <c r="D76" s="75" t="str">
        <f aca="false">Rezultati!B146</f>
        <v>Marta Kāne</v>
      </c>
      <c r="E76" s="75" t="n">
        <v>11</v>
      </c>
      <c r="F76" s="75" t="n">
        <v>1263</v>
      </c>
      <c r="G76" s="76" t="n">
        <f aca="false">'Individ reitings Silver'!F76/'Individ reitings Silver'!E76-8</f>
        <v>106.818181818182</v>
      </c>
      <c r="H76" s="75" t="n">
        <v>4</v>
      </c>
      <c r="I76" s="75" t="n">
        <v>482</v>
      </c>
      <c r="J76" s="76" t="n">
        <f aca="false">'Individ reitings Silver'!I76/'Individ reitings Silver'!H76-8</f>
        <v>112.5</v>
      </c>
      <c r="K76" s="75" t="n">
        <v>0</v>
      </c>
      <c r="L76" s="75" t="n">
        <v>0</v>
      </c>
      <c r="M76" s="76" t="e">
        <f aca="false">'Individ reitings Silver'!L76/'Individ reitings Silver'!K76-8</f>
        <v>#DIV/0!</v>
      </c>
      <c r="N76" s="75" t="n">
        <f aca="false">Rezultati!BZ146</f>
        <v>0</v>
      </c>
      <c r="O76" s="75" t="n">
        <f aca="false">Rezultati!BY146</f>
        <v>0</v>
      </c>
      <c r="P76" s="76" t="e">
        <f aca="false">Rezultati!CB146</f>
        <v>#DIV/0!</v>
      </c>
      <c r="Q76" s="78" t="n">
        <f aca="false">'Individ reitings Silver'!H76+'Individ reitings Silver'!N76+'Individ reitings Silver'!E76+'Individ reitings Silver'!K76</f>
        <v>15</v>
      </c>
      <c r="R76" s="78" t="n">
        <f aca="false">'Individ reitings Silver'!O76+'Individ reitings Silver'!I76+'Individ reitings Silver'!F76+'Individ reitings Silver'!L76</f>
        <v>1745</v>
      </c>
      <c r="S76" s="79" t="n">
        <f aca="false">'Individ reitings Silver'!R76/'Individ reitings Silver'!Q76-8</f>
        <v>108.333333333333</v>
      </c>
    </row>
    <row r="77" customFormat="false" ht="20.65" hidden="false" customHeight="true" outlineLevel="0" collapsed="false">
      <c r="B77" s="73"/>
      <c r="C77" s="74" t="str">
        <f aca="false">Rezultati!A145</f>
        <v>Simple People (Molotov)</v>
      </c>
      <c r="D77" s="75" t="str">
        <f aca="false">Rezultati!B145</f>
        <v>Sabīne Koļesnikova</v>
      </c>
      <c r="E77" s="75" t="n">
        <v>14</v>
      </c>
      <c r="F77" s="75" t="n">
        <v>1427</v>
      </c>
      <c r="G77" s="76" t="n">
        <f aca="false">'Individ reitings Silver'!F77/'Individ reitings Silver'!E77-8</f>
        <v>93.9285714285714</v>
      </c>
      <c r="H77" s="75" t="n">
        <v>20</v>
      </c>
      <c r="I77" s="75" t="n">
        <v>2149</v>
      </c>
      <c r="J77" s="76" t="n">
        <f aca="false">'Individ reitings Silver'!I77/'Individ reitings Silver'!H77-8</f>
        <v>99.45</v>
      </c>
      <c r="K77" s="75" t="n">
        <v>0</v>
      </c>
      <c r="L77" s="75" t="n">
        <v>0</v>
      </c>
      <c r="M77" s="76" t="e">
        <f aca="false">'Individ reitings Silver'!L77/'Individ reitings Silver'!K77-8</f>
        <v>#DIV/0!</v>
      </c>
      <c r="N77" s="75" t="n">
        <f aca="false">Rezultati!BZ145</f>
        <v>0</v>
      </c>
      <c r="O77" s="75" t="n">
        <f aca="false">Rezultati!BY145</f>
        <v>0</v>
      </c>
      <c r="P77" s="76" t="e">
        <f aca="false">Rezultati!CB145</f>
        <v>#DIV/0!</v>
      </c>
      <c r="Q77" s="78" t="n">
        <f aca="false">'Individ reitings Silver'!H77+'Individ reitings Silver'!N77+'Individ reitings Silver'!E77+'Individ reitings Silver'!K77</f>
        <v>34</v>
      </c>
      <c r="R77" s="78" t="n">
        <f aca="false">'Individ reitings Silver'!O77+'Individ reitings Silver'!I77+'Individ reitings Silver'!F77+'Individ reitings Silver'!L77</f>
        <v>3576</v>
      </c>
      <c r="S77" s="79" t="n">
        <f aca="false">'Individ reitings Silver'!R77/'Individ reitings Silver'!Q77-8</f>
        <v>97.1764705882353</v>
      </c>
    </row>
    <row r="78" customFormat="false" ht="20.65" hidden="false" customHeight="true" outlineLevel="0" collapsed="false">
      <c r="B78" s="73"/>
      <c r="C78" s="74" t="str">
        <f aca="false">Rezultati!A8</f>
        <v>Wii Sports Resort</v>
      </c>
      <c r="D78" s="75" t="str">
        <f aca="false">Rezultati!B8</f>
        <v>Līva Landmane</v>
      </c>
      <c r="E78" s="75" t="n">
        <v>0</v>
      </c>
      <c r="F78" s="75" t="n">
        <v>0</v>
      </c>
      <c r="G78" s="76" t="e">
        <f aca="false">'Individ reitings Silver'!F78/'Individ reitings Silver'!E78</f>
        <v>#DIV/0!</v>
      </c>
      <c r="H78" s="75" t="n">
        <v>0</v>
      </c>
      <c r="I78" s="75" t="n">
        <v>0</v>
      </c>
      <c r="J78" s="76" t="e">
        <f aca="false">'Individ reitings Silver'!I78/'Individ reitings Silver'!H78</f>
        <v>#DIV/0!</v>
      </c>
      <c r="K78" s="75" t="n">
        <v>0</v>
      </c>
      <c r="L78" s="75" t="n">
        <v>0</v>
      </c>
      <c r="M78" s="76" t="e">
        <f aca="false">'Individ reitings Silver'!L78/'Individ reitings Silver'!K78</f>
        <v>#DIV/0!</v>
      </c>
      <c r="N78" s="75" t="n">
        <f aca="false">Rezultati!BZ8</f>
        <v>4</v>
      </c>
      <c r="O78" s="75" t="n">
        <f aca="false">Rezultati!BY8</f>
        <v>401</v>
      </c>
      <c r="P78" s="76" t="n">
        <f aca="false">Rezultati!CB8</f>
        <v>92.25</v>
      </c>
      <c r="Q78" s="78" t="n">
        <f aca="false">'Individ reitings Silver'!H78+'Individ reitings Silver'!N78+'Individ reitings Silver'!E78+'Individ reitings Silver'!K78</f>
        <v>4</v>
      </c>
      <c r="R78" s="78" t="n">
        <f aca="false">'Individ reitings Silver'!O78+'Individ reitings Silver'!I78+'Individ reitings Silver'!F78+'Individ reitings Silver'!L78</f>
        <v>401</v>
      </c>
      <c r="S78" s="79" t="n">
        <f aca="false">'Individ reitings Silver'!R78/'Individ reitings Silver'!Q78-8</f>
        <v>92.25</v>
      </c>
    </row>
    <row r="79" customFormat="false" ht="17.35" hidden="true" customHeight="false" outlineLevel="0" collapsed="false">
      <c r="B79" s="73"/>
      <c r="C79" s="74"/>
      <c r="D79" s="75"/>
      <c r="E79" s="75"/>
      <c r="F79" s="75"/>
      <c r="G79" s="76"/>
      <c r="H79" s="75"/>
      <c r="I79" s="75"/>
      <c r="J79" s="76"/>
      <c r="K79" s="75"/>
      <c r="L79" s="75"/>
      <c r="M79" s="76"/>
      <c r="N79" s="75"/>
      <c r="O79" s="75"/>
      <c r="P79" s="76"/>
      <c r="Q79" s="77"/>
      <c r="R79" s="77"/>
      <c r="S79" s="76"/>
    </row>
    <row r="80" customFormat="false" ht="17.35" hidden="true" customHeight="false" outlineLevel="0" collapsed="false">
      <c r="B80" s="73"/>
    </row>
    <row r="81" customFormat="false" ht="17.35" hidden="true" customHeight="false" outlineLevel="0" collapsed="false">
      <c r="B81" s="73"/>
    </row>
    <row r="82" customFormat="false" ht="17.35" hidden="true" customHeight="false" outlineLevel="0" collapsed="false">
      <c r="B82" s="73"/>
    </row>
    <row r="83" customFormat="false" ht="17.35" hidden="true" customHeight="false" outlineLevel="0" collapsed="false">
      <c r="B83" s="73"/>
    </row>
    <row r="84" customFormat="false" ht="17.35" hidden="true" customHeight="false" outlineLevel="0" collapsed="false">
      <c r="B84" s="73"/>
    </row>
    <row r="85" customFormat="false" ht="17.35" hidden="true" customHeight="false" outlineLevel="0" collapsed="false">
      <c r="B85" s="86" t="n">
        <v>5</v>
      </c>
      <c r="C85" s="87" t="str">
        <f aca="false">Rezultati!A57</f>
        <v>NB</v>
      </c>
      <c r="D85" s="88" t="n">
        <f aca="false">Rezultati!B57</f>
        <v>0</v>
      </c>
      <c r="E85" s="88" t="n">
        <v>0</v>
      </c>
      <c r="F85" s="88" t="n">
        <v>0</v>
      </c>
      <c r="G85" s="89" t="e">
        <f aca="false">'Individ reitings Silver'!F85/'Individ reitings Silver'!E85</f>
        <v>#DIV/0!</v>
      </c>
      <c r="H85" s="90" t="n">
        <v>28</v>
      </c>
      <c r="I85" s="90" t="n">
        <v>4725</v>
      </c>
      <c r="J85" s="89" t="n">
        <f aca="false">'Individ reitings Silver'!I85/'Individ reitings Silver'!H85-8</f>
        <v>160.75</v>
      </c>
      <c r="K85" s="88"/>
      <c r="L85" s="88"/>
      <c r="M85" s="89"/>
      <c r="N85" s="88" t="n">
        <f aca="false">Rezultati!BZ57</f>
        <v>0</v>
      </c>
      <c r="O85" s="88" t="n">
        <f aca="false">Rezultati!BY57</f>
        <v>0</v>
      </c>
      <c r="P85" s="89" t="e">
        <f aca="false">Rezultati!CB57</f>
        <v>#DIV/0!</v>
      </c>
      <c r="Q85" s="90" t="n">
        <f aca="false">'Individ reitings Silver'!H85+'Individ reitings Silver'!J74+'Individ reitings Silver'!E85</f>
        <v>162.5</v>
      </c>
      <c r="R85" s="90" t="n">
        <f aca="false">'Individ reitings Silver'!O85+'Individ reitings Silver'!I85+'Individ reitings Silver'!F85</f>
        <v>4725</v>
      </c>
      <c r="S85" s="89" t="n">
        <f aca="false">'Individ reitings Silver'!R85/'Individ reitings Silver'!Q85-8</f>
        <v>21.0769230769231</v>
      </c>
    </row>
    <row r="86" customFormat="false" ht="17.35" hidden="true" customHeight="false" outlineLevel="0" collapsed="false">
      <c r="B86" s="73" t="n">
        <v>10</v>
      </c>
    </row>
    <row r="87" customFormat="false" ht="15" hidden="true" customHeight="false" outlineLevel="0" collapsed="false">
      <c r="B87" s="91" t="n">
        <v>7</v>
      </c>
    </row>
    <row r="92" customFormat="false" ht="17.35" hidden="true" customHeight="false" outlineLevel="0" collapsed="false">
      <c r="C92" s="60" t="str">
        <f aca="false">Rezultati!A8</f>
        <v>Wii Sports Resort</v>
      </c>
      <c r="D92" s="61" t="str">
        <f aca="false">Rezultati!B8</f>
        <v>Līva Landmane</v>
      </c>
      <c r="E92" s="61"/>
      <c r="F92" s="61"/>
      <c r="G92" s="62" t="e">
        <f aca="false">'Individ reitings Silver'!F92/'Individ reitings Silver'!E92-8</f>
        <v>#DIV/0!</v>
      </c>
      <c r="H92" s="81"/>
      <c r="I92" s="81"/>
      <c r="J92" s="62" t="e">
        <f aca="false">'Individ reitings Silver'!I92/'Individ reitings Silver'!H92-8</f>
        <v>#DIV/0!</v>
      </c>
      <c r="K92" s="61"/>
      <c r="L92" s="61"/>
      <c r="M92" s="62"/>
      <c r="N92" s="61" t="n">
        <f aca="false">Rezultati!BZ8</f>
        <v>4</v>
      </c>
      <c r="O92" s="61" t="n">
        <f aca="false">Rezultati!BY8</f>
        <v>401</v>
      </c>
      <c r="P92" s="62" t="n">
        <f aca="false">Rezultati!CB8</f>
        <v>92.25</v>
      </c>
      <c r="Q92" s="81" t="n">
        <f aca="false">'Individ reitings Silver'!N92+'Individ reitings Silver'!H92</f>
        <v>4</v>
      </c>
      <c r="R92" s="81" t="n">
        <f aca="false">'Individ reitings Silver'!O92+'Individ reitings Silver'!I92</f>
        <v>401</v>
      </c>
      <c r="S92" s="92" t="n">
        <f aca="false">'Individ reitings Silver'!R92/'Individ reitings Silver'!Q92-8</f>
        <v>92.25</v>
      </c>
    </row>
    <row r="93" customFormat="false" ht="12.8" hidden="true" customHeight="false" outlineLevel="0" collapsed="false"/>
    <row r="98" customFormat="false" ht="17.35" hidden="true" customHeight="false" outlineLevel="0" collapsed="false">
      <c r="C98" s="74" t="str">
        <f aca="false">Rezultati!A25</f>
        <v>X X X</v>
      </c>
      <c r="D98" s="75" t="str">
        <f aca="false">Rezultati!B25</f>
        <v>Ilze Raņķe</v>
      </c>
      <c r="E98" s="75"/>
      <c r="F98" s="75"/>
      <c r="G98" s="76" t="e">
        <f aca="false">'Individ reitings Silver'!F98/'Individ reitings Silver'!E98</f>
        <v>#DIV/0!</v>
      </c>
      <c r="H98" s="77"/>
      <c r="I98" s="77"/>
      <c r="J98" s="76" t="e">
        <f aca="false">'Individ reitings Silver'!I98/'Individ reitings Silver'!H98</f>
        <v>#DIV/0!</v>
      </c>
      <c r="K98" s="75"/>
      <c r="L98" s="75"/>
      <c r="M98" s="76"/>
      <c r="N98" s="75" t="n">
        <f aca="false">Rezultati!BZ25</f>
        <v>0</v>
      </c>
      <c r="O98" s="75" t="n">
        <f aca="false">Rezultati!BY25</f>
        <v>0</v>
      </c>
      <c r="P98" s="76" t="e">
        <f aca="false">Rezultati!CB25</f>
        <v>#DIV/0!</v>
      </c>
      <c r="Q98" s="77" t="n">
        <f aca="false">'Individ reitings Silver'!H98+'Individ reitings Silver'!N98</f>
        <v>0</v>
      </c>
      <c r="R98" s="77" t="n">
        <f aca="false">'Individ reitings Silver'!O98+'Individ reitings Silver'!I98</f>
        <v>0</v>
      </c>
      <c r="S98" s="76" t="e">
        <f aca="false">'Individ reitings Silver'!R98/'Individ reitings Silver'!Q98-8</f>
        <v>#DIV/0!</v>
      </c>
    </row>
    <row r="99" customFormat="false" ht="12.8" hidden="true" customHeight="false" outlineLevel="0" collapsed="false"/>
    <row r="101" customFormat="false" ht="17.35" hidden="true" customHeight="false" outlineLevel="0" collapsed="false">
      <c r="C101" s="93" t="str">
        <f aca="false">Rezultati!A13</f>
        <v>Wii Sports Resort</v>
      </c>
      <c r="D101" s="94" t="n">
        <f aca="false">Rezultati!B13</f>
        <v>0</v>
      </c>
      <c r="E101" s="94"/>
      <c r="F101" s="94"/>
      <c r="G101" s="95" t="e">
        <f aca="false">'Individ reitings Silver'!F101/'Individ reitings Silver'!E101-8</f>
        <v>#DIV/0!</v>
      </c>
      <c r="H101" s="96"/>
      <c r="I101" s="96"/>
      <c r="J101" s="95"/>
      <c r="K101" s="94"/>
      <c r="L101" s="94"/>
      <c r="M101" s="95"/>
      <c r="N101" s="94"/>
      <c r="O101" s="94"/>
      <c r="P101" s="95" t="e">
        <f aca="false">Rezultati!CB13</f>
        <v>#DIV/0!</v>
      </c>
      <c r="Q101" s="81" t="n">
        <f aca="false">'Individ reitings Silver'!N101+'Individ reitings Silver'!H101</f>
        <v>0</v>
      </c>
      <c r="R101" s="81" t="n">
        <f aca="false">'Individ reitings Silver'!O101+'Individ reitings Silver'!I101</f>
        <v>0</v>
      </c>
      <c r="S101" s="97" t="e">
        <f aca="false">'Individ reitings Silver'!R101/'Individ reitings Silver'!Q101-8</f>
        <v>#DIV/0!</v>
      </c>
    </row>
    <row r="102" customFormat="false" ht="17.35" hidden="true" customHeight="false" outlineLevel="0" collapsed="false">
      <c r="C102" s="93" t="str">
        <f aca="false">Rezultati!A21</f>
        <v>SIB</v>
      </c>
      <c r="D102" s="94" t="str">
        <f aca="false">Rezultati!B21</f>
        <v>Andris Kārkliņš</v>
      </c>
      <c r="E102" s="94"/>
      <c r="F102" s="94"/>
      <c r="G102" s="95" t="e">
        <f aca="false">'Individ reitings Silver'!F102/'Individ reitings Silver'!E102-8</f>
        <v>#DIV/0!</v>
      </c>
      <c r="H102" s="96"/>
      <c r="I102" s="96"/>
      <c r="J102" s="95"/>
      <c r="K102" s="94"/>
      <c r="L102" s="94"/>
      <c r="M102" s="95"/>
      <c r="N102" s="94"/>
      <c r="O102" s="94"/>
      <c r="P102" s="95" t="n">
        <f aca="false">Rezultati!CB21</f>
        <v>162.75</v>
      </c>
      <c r="Q102" s="81" t="n">
        <f aca="false">'Individ reitings Silver'!N102+'Individ reitings Silver'!H102</f>
        <v>0</v>
      </c>
      <c r="R102" s="81" t="n">
        <f aca="false">'Individ reitings Silver'!O102+'Individ reitings Silver'!I102</f>
        <v>0</v>
      </c>
      <c r="S102" s="97" t="e">
        <f aca="false">'Individ reitings Silver'!R102/'Individ reitings Silver'!Q102-8</f>
        <v>#DIV/0!</v>
      </c>
    </row>
    <row r="103" customFormat="false" ht="17.35" hidden="true" customHeight="false" outlineLevel="0" collapsed="false">
      <c r="C103" s="98" t="str">
        <f aca="false">Rezultati!A37</f>
        <v>JBP</v>
      </c>
      <c r="D103" s="99" t="n">
        <f aca="false">Rezultati!B42</f>
        <v>0</v>
      </c>
      <c r="E103" s="99"/>
      <c r="F103" s="99"/>
      <c r="G103" s="100" t="e">
        <f aca="false">'Individ reitings Silver'!F103/'Individ reitings Silver'!E103</f>
        <v>#DIV/0!</v>
      </c>
      <c r="H103" s="101"/>
      <c r="I103" s="101"/>
      <c r="J103" s="100"/>
      <c r="K103" s="99"/>
      <c r="L103" s="99"/>
      <c r="M103" s="100"/>
      <c r="N103" s="99"/>
      <c r="O103" s="99"/>
      <c r="P103" s="100" t="e">
        <f aca="false">Rezultati!CB42</f>
        <v>#DIV/0!</v>
      </c>
      <c r="Q103" s="101" t="n">
        <f aca="false">'Individ reitings Silver'!N103+'Individ reitings Silver'!H103</f>
        <v>0</v>
      </c>
      <c r="R103" s="101" t="n">
        <f aca="false">'Individ reitings Silver'!O103+'Individ reitings Silver'!I103</f>
        <v>0</v>
      </c>
      <c r="S103" s="102" t="e">
        <f aca="false">(('Individ reitings Silver'!F103+'Individ reitings Silver'!I103+'Individ reitings Silver'!O103)/('Individ reitings Silver'!E103+'Individ reitings Silver'!H103+'Individ reitings Silver'!N103))-8</f>
        <v>#DIV/0!</v>
      </c>
    </row>
    <row r="1019" customFormat="false" ht="17.35" hidden="true" customHeight="false" outlineLevel="0" collapsed="false">
      <c r="C1019" s="74" t="str">
        <f aca="false">Rezultati!A9</f>
        <v>Wii Sports Resort</v>
      </c>
      <c r="D1019" s="75" t="n">
        <f aca="false">Rezultati!B9</f>
        <v>0</v>
      </c>
      <c r="E1019" s="75"/>
      <c r="F1019" s="75"/>
      <c r="G1019" s="76" t="e">
        <f aca="false">'Individ reitings Silver'!F1019/'Individ reitings Silver'!E1019</f>
        <v>#DIV/0!</v>
      </c>
      <c r="H1019" s="77"/>
      <c r="I1019" s="77"/>
      <c r="J1019" s="76" t="e">
        <f aca="false">'Individ reitings Silver'!I1019/'Individ reitings Silver'!H1019</f>
        <v>#DIV/0!</v>
      </c>
      <c r="K1019" s="75"/>
      <c r="L1019" s="75"/>
      <c r="M1019" s="76"/>
      <c r="N1019" s="75" t="n">
        <f aca="false">Rezultati!BZ9</f>
        <v>0</v>
      </c>
      <c r="O1019" s="75" t="n">
        <f aca="false">Rezultati!BY9</f>
        <v>0</v>
      </c>
      <c r="P1019" s="76" t="e">
        <f aca="false">Rezultati!CB9</f>
        <v>#DIV/0!</v>
      </c>
      <c r="Q1019" s="81" t="n">
        <f aca="false">'Individ reitings Silver'!N1019+'Individ reitings Silver'!H1019</f>
        <v>0</v>
      </c>
      <c r="R1019" s="81" t="n">
        <f aca="false">'Individ reitings Silver'!O1019+'Individ reitings Silver'!I1019</f>
        <v>0</v>
      </c>
      <c r="S1019" s="103" t="e">
        <f aca="false">'Individ reitings Silver'!R1019/'Individ reitings Silver'!Q1019</f>
        <v>#DIV/0!</v>
      </c>
    </row>
  </sheetData>
  <mergeCells count="12">
    <mergeCell ref="B3:D3"/>
    <mergeCell ref="E3:G3"/>
    <mergeCell ref="H3:J3"/>
    <mergeCell ref="K3:M3"/>
    <mergeCell ref="N3:P3"/>
    <mergeCell ref="Q3:S3"/>
    <mergeCell ref="B65:D65"/>
    <mergeCell ref="E65:G65"/>
    <mergeCell ref="H65:J65"/>
    <mergeCell ref="K65:M65"/>
    <mergeCell ref="N65:P65"/>
    <mergeCell ref="Q65:S6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S9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X87" activeCellId="0" sqref="X87"/>
    </sheetView>
  </sheetViews>
  <sheetFormatPr defaultRowHeight="12.8"/>
  <cols>
    <col collapsed="false" hidden="false" max="1" min="1" style="0" width="6.71428571428571"/>
    <col collapsed="false" hidden="false" max="2" min="2" style="0" width="8"/>
    <col collapsed="false" hidden="false" max="3" min="3" style="0" width="36.1428571428571"/>
    <col collapsed="false" hidden="false" max="4" min="4" style="0" width="30.5255102040816"/>
    <col collapsed="false" hidden="false" max="5" min="5" style="0" width="9.32142857142857"/>
    <col collapsed="false" hidden="false" max="6" min="6" style="0" width="11.5204081632653"/>
    <col collapsed="false" hidden="false" max="7" min="7" style="0" width="11.2142857142857"/>
    <col collapsed="false" hidden="false" max="8" min="8" style="0" width="6.29081632653061"/>
    <col collapsed="false" hidden="false" max="9" min="9" style="0" width="7.52551020408163"/>
    <col collapsed="false" hidden="false" max="10" min="10" style="0" width="11.2142857142857"/>
    <col collapsed="false" hidden="false" max="11" min="11" style="0" width="4.47959183673469"/>
    <col collapsed="false" hidden="false" max="12" min="12" style="0" width="7.52551020408163"/>
    <col collapsed="false" hidden="false" max="13" min="13" style="0" width="11.2142857142857"/>
    <col collapsed="false" hidden="false" max="14" min="14" style="0" width="4.47959183673469"/>
    <col collapsed="false" hidden="false" max="15" min="15" style="0" width="7.52551020408163"/>
    <col collapsed="false" hidden="false" max="16" min="16" style="0" width="11.2142857142857"/>
    <col collapsed="false" hidden="false" max="17" min="17" style="0" width="6.00510204081633"/>
    <col collapsed="false" hidden="false" max="18" min="18" style="0" width="11.4183673469388"/>
    <col collapsed="false" hidden="false" max="19" min="19" style="0" width="12.7091836734694"/>
    <col collapsed="false" hidden="false" max="20" min="20" style="0" width="8"/>
    <col collapsed="false" hidden="false" max="1025" min="21" style="0" width="14.4285714285714"/>
  </cols>
  <sheetData>
    <row r="1" customFormat="false" ht="94.5" hidden="false" customHeight="true" outlineLevel="0" collapsed="false">
      <c r="B1" s="48"/>
      <c r="C1" s="49"/>
      <c r="D1" s="48"/>
      <c r="E1" s="48"/>
      <c r="F1" s="48"/>
      <c r="G1" s="48"/>
      <c r="H1" s="48"/>
      <c r="I1" s="48"/>
      <c r="J1" s="48"/>
      <c r="K1" s="48"/>
      <c r="L1" s="48"/>
      <c r="M1" s="48"/>
      <c r="P1" s="48"/>
    </row>
    <row r="2" customFormat="false" ht="3" hidden="true" customHeight="true" outlineLevel="0" collapsed="false">
      <c r="B2" s="48"/>
      <c r="C2" s="49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customFormat="false" ht="36.75" hidden="false" customHeight="true" outlineLevel="0" collapsed="false">
      <c r="B3" s="50" t="s">
        <v>19</v>
      </c>
      <c r="C3" s="50"/>
      <c r="D3" s="50"/>
      <c r="E3" s="51" t="s">
        <v>20</v>
      </c>
      <c r="F3" s="51"/>
      <c r="G3" s="51"/>
      <c r="H3" s="51" t="s">
        <v>21</v>
      </c>
      <c r="I3" s="51"/>
      <c r="J3" s="51"/>
      <c r="K3" s="52" t="s">
        <v>22</v>
      </c>
      <c r="L3" s="52"/>
      <c r="M3" s="52"/>
      <c r="N3" s="52" t="s">
        <v>23</v>
      </c>
      <c r="O3" s="52"/>
      <c r="P3" s="52"/>
      <c r="Q3" s="51" t="s">
        <v>24</v>
      </c>
      <c r="R3" s="51"/>
      <c r="S3" s="51"/>
    </row>
    <row r="4" customFormat="false" ht="83.25" hidden="false" customHeight="true" outlineLevel="0" collapsed="false">
      <c r="B4" s="53" t="s">
        <v>2</v>
      </c>
      <c r="C4" s="54" t="s">
        <v>3</v>
      </c>
      <c r="D4" s="54" t="s">
        <v>25</v>
      </c>
      <c r="E4" s="55" t="s">
        <v>26</v>
      </c>
      <c r="F4" s="56" t="s">
        <v>27</v>
      </c>
      <c r="G4" s="55" t="s">
        <v>28</v>
      </c>
      <c r="H4" s="55" t="s">
        <v>26</v>
      </c>
      <c r="I4" s="56" t="s">
        <v>27</v>
      </c>
      <c r="J4" s="55" t="s">
        <v>28</v>
      </c>
      <c r="K4" s="55" t="s">
        <v>26</v>
      </c>
      <c r="L4" s="56" t="s">
        <v>27</v>
      </c>
      <c r="M4" s="55" t="s">
        <v>28</v>
      </c>
      <c r="N4" s="55" t="s">
        <v>26</v>
      </c>
      <c r="O4" s="56" t="s">
        <v>27</v>
      </c>
      <c r="P4" s="55" t="s">
        <v>28</v>
      </c>
      <c r="Q4" s="57" t="s">
        <v>26</v>
      </c>
      <c r="R4" s="58" t="s">
        <v>27</v>
      </c>
      <c r="S4" s="57" t="s">
        <v>28</v>
      </c>
    </row>
    <row r="5" customFormat="false" ht="24.2" hidden="false" customHeight="true" outlineLevel="0" collapsed="false">
      <c r="B5" s="104" t="n">
        <v>1</v>
      </c>
      <c r="C5" s="105" t="str">
        <f aca="false">Rezultati!A124</f>
        <v>VissParBoulingu.lv</v>
      </c>
      <c r="D5" s="105" t="str">
        <f aca="false">Rezultati!B124</f>
        <v>Nikolajs Ļevikins</v>
      </c>
      <c r="E5" s="106" t="n">
        <v>28</v>
      </c>
      <c r="F5" s="106" t="n">
        <v>5153</v>
      </c>
      <c r="G5" s="107" t="n">
        <f aca="false">'Individ reitings Bronze'!F5/'Individ reitings Bronze'!E5</f>
        <v>184.035714285714</v>
      </c>
      <c r="H5" s="106" t="n">
        <v>28</v>
      </c>
      <c r="I5" s="106" t="n">
        <v>5246</v>
      </c>
      <c r="J5" s="107" t="n">
        <f aca="false">'Individ reitings Bronze'!I5/'Individ reitings Bronze'!H5</f>
        <v>187.357142857143</v>
      </c>
      <c r="K5" s="106" t="n">
        <v>25</v>
      </c>
      <c r="L5" s="106" t="n">
        <v>4499</v>
      </c>
      <c r="M5" s="107" t="n">
        <f aca="false">'Individ reitings Bronze'!L5/'Individ reitings Bronze'!K5</f>
        <v>179.96</v>
      </c>
      <c r="N5" s="106" t="n">
        <f aca="false">Rezultati!BZ124</f>
        <v>32</v>
      </c>
      <c r="O5" s="106" t="n">
        <f aca="false">Rezultati!BY124</f>
        <v>5348</v>
      </c>
      <c r="P5" s="107" t="n">
        <f aca="false">Rezultati!CB124</f>
        <v>167.125</v>
      </c>
      <c r="Q5" s="63" t="n">
        <f aca="false">'Individ reitings Bronze'!H5+'Individ reitings Bronze'!N5+'Individ reitings Bronze'!E5+'Individ reitings Bronze'!K5</f>
        <v>113</v>
      </c>
      <c r="R5" s="63" t="n">
        <f aca="false">'Individ reitings Bronze'!O5+'Individ reitings Bronze'!I5+'Individ reitings Bronze'!F5+'Individ reitings Bronze'!L5</f>
        <v>20246</v>
      </c>
      <c r="S5" s="64" t="n">
        <f aca="false">'Individ reitings Bronze'!R5/'Individ reitings Bronze'!Q5</f>
        <v>179.16814159292</v>
      </c>
    </row>
    <row r="6" customFormat="false" ht="24.2" hidden="false" customHeight="true" outlineLevel="0" collapsed="false">
      <c r="B6" s="104" t="n">
        <v>2</v>
      </c>
      <c r="C6" s="105" t="str">
        <f aca="false">Rezultati!A83</f>
        <v>Lursoft</v>
      </c>
      <c r="D6" s="105" t="str">
        <f aca="false">Rezultati!B83</f>
        <v>Ģirts Ķēbers</v>
      </c>
      <c r="E6" s="106" t="n">
        <v>0</v>
      </c>
      <c r="F6" s="106" t="n">
        <v>0</v>
      </c>
      <c r="G6" s="107" t="e">
        <f aca="false">'Individ reitings Bronze'!F6/'Individ reitings Bronze'!E6</f>
        <v>#DIV/0!</v>
      </c>
      <c r="H6" s="106" t="n">
        <v>0</v>
      </c>
      <c r="I6" s="106" t="n">
        <v>0</v>
      </c>
      <c r="J6" s="107" t="e">
        <f aca="false">'Individ reitings Bronze'!I6/'Individ reitings Bronze'!H6</f>
        <v>#DIV/0!</v>
      </c>
      <c r="K6" s="106" t="n">
        <v>28</v>
      </c>
      <c r="L6" s="106" t="n">
        <v>4994</v>
      </c>
      <c r="M6" s="107" t="n">
        <f aca="false">'Individ reitings Bronze'!L6/'Individ reitings Bronze'!K6</f>
        <v>178.357142857143</v>
      </c>
      <c r="N6" s="106" t="n">
        <f aca="false">Rezultati!BZ83</f>
        <v>32</v>
      </c>
      <c r="O6" s="106" t="n">
        <f aca="false">Rezultati!BY83</f>
        <v>5459</v>
      </c>
      <c r="P6" s="107" t="n">
        <f aca="false">'Individ reitings Bronze'!O6/'Individ reitings Bronze'!N6</f>
        <v>170.59375</v>
      </c>
      <c r="Q6" s="63" t="n">
        <f aca="false">'Individ reitings Bronze'!H6+'Individ reitings Bronze'!N6+'Individ reitings Bronze'!E6+'Individ reitings Bronze'!K6</f>
        <v>60</v>
      </c>
      <c r="R6" s="63" t="n">
        <f aca="false">'Individ reitings Bronze'!O6+'Individ reitings Bronze'!I6+'Individ reitings Bronze'!F6+'Individ reitings Bronze'!L6</f>
        <v>10453</v>
      </c>
      <c r="S6" s="64" t="n">
        <f aca="false">'Individ reitings Bronze'!R6/'Individ reitings Bronze'!Q6</f>
        <v>174.216666666667</v>
      </c>
    </row>
    <row r="7" customFormat="false" ht="24.2" hidden="false" customHeight="true" outlineLevel="0" collapsed="false">
      <c r="B7" s="104" t="n">
        <v>3</v>
      </c>
      <c r="C7" s="105" t="str">
        <f aca="false">Rezultati!A116</f>
        <v>Bowling Sharks</v>
      </c>
      <c r="D7" s="105" t="str">
        <f aca="false">Rezultati!B116</f>
        <v>Nikolajs Tkačenko</v>
      </c>
      <c r="E7" s="106" t="n">
        <v>0</v>
      </c>
      <c r="F7" s="106" t="n">
        <v>0</v>
      </c>
      <c r="G7" s="107" t="e">
        <f aca="false">'Individ reitings Bronze'!F7/'Individ reitings Bronze'!E7-8</f>
        <v>#DIV/0!</v>
      </c>
      <c r="H7" s="106" t="n">
        <v>0</v>
      </c>
      <c r="I7" s="106" t="n">
        <v>0</v>
      </c>
      <c r="J7" s="107" t="e">
        <f aca="false">'Individ reitings Bronze'!I7/'Individ reitings Bronze'!H7-8</f>
        <v>#DIV/0!</v>
      </c>
      <c r="K7" s="106" t="n">
        <v>24</v>
      </c>
      <c r="L7" s="106" t="n">
        <v>4150</v>
      </c>
      <c r="M7" s="107" t="n">
        <f aca="false">'Individ reitings Bronze'!L7/'Individ reitings Bronze'!K7</f>
        <v>172.916666666667</v>
      </c>
      <c r="N7" s="106" t="n">
        <f aca="false">Rezultati!BZ116</f>
        <v>32</v>
      </c>
      <c r="O7" s="106" t="n">
        <f aca="false">Rezultati!BY116</f>
        <v>5105</v>
      </c>
      <c r="P7" s="107" t="n">
        <f aca="false">Rezultati!CB116</f>
        <v>159.53125</v>
      </c>
      <c r="Q7" s="63" t="n">
        <f aca="false">'Individ reitings Bronze'!H7+'Individ reitings Bronze'!N7+'Individ reitings Bronze'!E7+'Individ reitings Bronze'!K7</f>
        <v>56</v>
      </c>
      <c r="R7" s="63" t="n">
        <f aca="false">'Individ reitings Bronze'!O7+'Individ reitings Bronze'!I7+'Individ reitings Bronze'!F7+'Individ reitings Bronze'!L7</f>
        <v>9255</v>
      </c>
      <c r="S7" s="64" t="n">
        <f aca="false">'Individ reitings Bronze'!R7/'Individ reitings Bronze'!Q7</f>
        <v>165.267857142857</v>
      </c>
    </row>
    <row r="8" customFormat="false" ht="24.2" hidden="false" customHeight="true" outlineLevel="0" collapsed="false">
      <c r="B8" s="108" t="n">
        <v>4</v>
      </c>
      <c r="C8" s="67" t="str">
        <f aca="false">Rezultati!A115</f>
        <v>Bowling Sharks</v>
      </c>
      <c r="D8" s="67" t="str">
        <f aca="false">Rezultati!B115</f>
        <v>Mihails Judins</v>
      </c>
      <c r="E8" s="68" t="n">
        <v>28</v>
      </c>
      <c r="F8" s="68" t="n">
        <v>4671</v>
      </c>
      <c r="G8" s="69" t="n">
        <f aca="false">'Individ reitings Bronze'!F8/'Individ reitings Bronze'!E8</f>
        <v>166.821428571429</v>
      </c>
      <c r="H8" s="68" t="n">
        <v>28</v>
      </c>
      <c r="I8" s="68" t="n">
        <v>4706</v>
      </c>
      <c r="J8" s="69" t="n">
        <f aca="false">'Individ reitings Bronze'!I8/'Individ reitings Bronze'!H8</f>
        <v>168.071428571429</v>
      </c>
      <c r="K8" s="68" t="n">
        <v>24</v>
      </c>
      <c r="L8" s="68" t="n">
        <v>3954</v>
      </c>
      <c r="M8" s="69" t="n">
        <f aca="false">'Individ reitings Bronze'!L8/'Individ reitings Bronze'!K8</f>
        <v>164.75</v>
      </c>
      <c r="N8" s="68" t="n">
        <f aca="false">Rezultati!BZ115</f>
        <v>32</v>
      </c>
      <c r="O8" s="68" t="n">
        <f aca="false">Rezultati!BY115</f>
        <v>5120</v>
      </c>
      <c r="P8" s="69" t="n">
        <f aca="false">Rezultati!CB115</f>
        <v>160</v>
      </c>
      <c r="Q8" s="71" t="n">
        <f aca="false">'Individ reitings Bronze'!H8+'Individ reitings Bronze'!N8+'Individ reitings Bronze'!E8+'Individ reitings Bronze'!K8</f>
        <v>112</v>
      </c>
      <c r="R8" s="71" t="n">
        <f aca="false">'Individ reitings Bronze'!O8+'Individ reitings Bronze'!I8+'Individ reitings Bronze'!F8+'Individ reitings Bronze'!L8</f>
        <v>18451</v>
      </c>
      <c r="S8" s="72" t="n">
        <f aca="false">'Individ reitings Bronze'!R8/'Individ reitings Bronze'!Q8</f>
        <v>164.741071428571</v>
      </c>
    </row>
    <row r="9" customFormat="false" ht="24.2" hidden="false" customHeight="true" outlineLevel="0" collapsed="false">
      <c r="B9" s="108" t="n">
        <v>5</v>
      </c>
      <c r="C9" s="67" t="str">
        <f aca="false">Rezultati!A118</f>
        <v>Bowling Sharks</v>
      </c>
      <c r="D9" s="67" t="str">
        <f aca="false">Rezultati!B118</f>
        <v>Arkādijs Timčenko</v>
      </c>
      <c r="E9" s="68" t="n">
        <v>28</v>
      </c>
      <c r="F9" s="68" t="n">
        <v>4370</v>
      </c>
      <c r="G9" s="69" t="n">
        <f aca="false">'Individ reitings Bronze'!F9/'Individ reitings Bronze'!E9</f>
        <v>156.071428571429</v>
      </c>
      <c r="H9" s="68" t="n">
        <v>28</v>
      </c>
      <c r="I9" s="68" t="n">
        <v>5107</v>
      </c>
      <c r="J9" s="69" t="n">
        <f aca="false">'Individ reitings Bronze'!I9/'Individ reitings Bronze'!H9</f>
        <v>182.392857142857</v>
      </c>
      <c r="K9" s="68" t="n">
        <v>24</v>
      </c>
      <c r="L9" s="68" t="n">
        <v>3886</v>
      </c>
      <c r="M9" s="69" t="n">
        <f aca="false">'Individ reitings Bronze'!L9/'Individ reitings Bronze'!K9</f>
        <v>161.916666666667</v>
      </c>
      <c r="N9" s="68" t="n">
        <f aca="false">Rezultati!BZ118</f>
        <v>12</v>
      </c>
      <c r="O9" s="68" t="n">
        <f aca="false">Rezultati!BY118</f>
        <v>1717</v>
      </c>
      <c r="P9" s="69" t="n">
        <f aca="false">'Individ reitings Bronze'!O9/'Individ reitings Bronze'!N9</f>
        <v>143.083333333333</v>
      </c>
      <c r="Q9" s="71" t="n">
        <f aca="false">'Individ reitings Bronze'!H9+'Individ reitings Bronze'!N9+'Individ reitings Bronze'!E9+'Individ reitings Bronze'!K9</f>
        <v>92</v>
      </c>
      <c r="R9" s="71" t="n">
        <f aca="false">'Individ reitings Bronze'!O9+'Individ reitings Bronze'!I9+'Individ reitings Bronze'!F9+'Individ reitings Bronze'!L9</f>
        <v>15080</v>
      </c>
      <c r="S9" s="72" t="n">
        <f aca="false">'Individ reitings Bronze'!R9/'Individ reitings Bronze'!Q9</f>
        <v>163.913043478261</v>
      </c>
    </row>
    <row r="10" customFormat="false" ht="24.2" hidden="false" customHeight="true" outlineLevel="0" collapsed="false">
      <c r="B10" s="108" t="n">
        <v>6</v>
      </c>
      <c r="C10" s="67" t="str">
        <f aca="false">Rezultati!A132</f>
        <v>Nopietni</v>
      </c>
      <c r="D10" s="67" t="str">
        <f aca="false">Rezultati!B132</f>
        <v>Guntars Pugejs</v>
      </c>
      <c r="E10" s="68" t="n">
        <v>28</v>
      </c>
      <c r="F10" s="68" t="n">
        <v>4428</v>
      </c>
      <c r="G10" s="69" t="n">
        <f aca="false">'Individ reitings Bronze'!F10/'Individ reitings Bronze'!E10</f>
        <v>158.142857142857</v>
      </c>
      <c r="H10" s="68" t="n">
        <v>28</v>
      </c>
      <c r="I10" s="68" t="n">
        <v>4830</v>
      </c>
      <c r="J10" s="69" t="n">
        <f aca="false">'Individ reitings Bronze'!I10/'Individ reitings Bronze'!H10</f>
        <v>172.5</v>
      </c>
      <c r="K10" s="68" t="n">
        <v>28</v>
      </c>
      <c r="L10" s="68" t="n">
        <v>4609</v>
      </c>
      <c r="M10" s="69" t="n">
        <f aca="false">'Individ reitings Bronze'!L10/'Individ reitings Bronze'!K10</f>
        <v>164.607142857143</v>
      </c>
      <c r="N10" s="68" t="n">
        <f aca="false">Rezultati!BZ132</f>
        <v>32</v>
      </c>
      <c r="O10" s="68" t="n">
        <f aca="false">Rezultati!BY132</f>
        <v>4761</v>
      </c>
      <c r="P10" s="69" t="n">
        <f aca="false">Rezultati!CB132</f>
        <v>148.78125</v>
      </c>
      <c r="Q10" s="71" t="n">
        <f aca="false">'Individ reitings Bronze'!H10+'Individ reitings Bronze'!N10+'Individ reitings Bronze'!E10+'Individ reitings Bronze'!K10</f>
        <v>116</v>
      </c>
      <c r="R10" s="71" t="n">
        <f aca="false">'Individ reitings Bronze'!O10+'Individ reitings Bronze'!I10+'Individ reitings Bronze'!F10+'Individ reitings Bronze'!L10</f>
        <v>18628</v>
      </c>
      <c r="S10" s="72" t="n">
        <f aca="false">'Individ reitings Bronze'!R10/'Individ reitings Bronze'!Q10</f>
        <v>160.586206896552</v>
      </c>
    </row>
    <row r="11" customFormat="false" ht="24.2" hidden="false" customHeight="true" outlineLevel="0" collapsed="false">
      <c r="B11" s="108" t="n">
        <v>7</v>
      </c>
      <c r="C11" s="67" t="str">
        <f aca="false">Rezultati!A101</f>
        <v>Wii Fit Plus</v>
      </c>
      <c r="D11" s="67" t="str">
        <f aca="false">Rezultati!B101</f>
        <v>Rūdolfs Būmanis</v>
      </c>
      <c r="E11" s="68" t="n">
        <v>4</v>
      </c>
      <c r="F11" s="68" t="n">
        <v>570</v>
      </c>
      <c r="G11" s="69" t="n">
        <f aca="false">'Individ reitings Bronze'!F11/'Individ reitings Bronze'!E11</f>
        <v>142.5</v>
      </c>
      <c r="H11" s="68" t="n">
        <v>20</v>
      </c>
      <c r="I11" s="68" t="n">
        <v>2987</v>
      </c>
      <c r="J11" s="69" t="n">
        <f aca="false">'Individ reitings Bronze'!I11/'Individ reitings Bronze'!H11</f>
        <v>149.35</v>
      </c>
      <c r="K11" s="68" t="n">
        <v>20</v>
      </c>
      <c r="L11" s="68" t="n">
        <v>2947</v>
      </c>
      <c r="M11" s="69" t="n">
        <f aca="false">'Individ reitings Bronze'!L11/'Individ reitings Bronze'!K11</f>
        <v>147.35</v>
      </c>
      <c r="N11" s="68" t="n">
        <f aca="false">Rezultati!BZ101</f>
        <v>32</v>
      </c>
      <c r="O11" s="68" t="n">
        <f aca="false">Rezultati!BY101</f>
        <v>5511</v>
      </c>
      <c r="P11" s="69" t="n">
        <f aca="false">Rezultati!CB101</f>
        <v>172.21875</v>
      </c>
      <c r="Q11" s="71" t="n">
        <f aca="false">'Individ reitings Bronze'!H11+'Individ reitings Bronze'!N11+'Individ reitings Bronze'!E11+'Individ reitings Bronze'!K11</f>
        <v>76</v>
      </c>
      <c r="R11" s="71" t="n">
        <f aca="false">'Individ reitings Bronze'!O11+'Individ reitings Bronze'!I11+'Individ reitings Bronze'!F11+'Individ reitings Bronze'!L11</f>
        <v>12015</v>
      </c>
      <c r="S11" s="72" t="n">
        <f aca="false">'Individ reitings Bronze'!R11/'Individ reitings Bronze'!Q11</f>
        <v>158.092105263158</v>
      </c>
    </row>
    <row r="12" customFormat="false" ht="24.2" hidden="false" customHeight="true" outlineLevel="0" collapsed="false">
      <c r="B12" s="108" t="n">
        <v>8</v>
      </c>
      <c r="C12" s="67" t="str">
        <f aca="false">Rezultati!A100</f>
        <v>Wii Fit Plus</v>
      </c>
      <c r="D12" s="67" t="str">
        <f aca="false">Rezultati!B100</f>
        <v>Tomass Piternieks</v>
      </c>
      <c r="E12" s="68" t="n">
        <v>12</v>
      </c>
      <c r="F12" s="68" t="n">
        <v>1997</v>
      </c>
      <c r="G12" s="69" t="n">
        <f aca="false">'Individ reitings Bronze'!F12/'Individ reitings Bronze'!E12</f>
        <v>166.416666666667</v>
      </c>
      <c r="H12" s="68" t="n">
        <v>28</v>
      </c>
      <c r="I12" s="68" t="n">
        <v>4509</v>
      </c>
      <c r="J12" s="69" t="n">
        <f aca="false">'Individ reitings Bronze'!I12/'Individ reitings Bronze'!H12</f>
        <v>161.035714285714</v>
      </c>
      <c r="K12" s="68" t="n">
        <v>28</v>
      </c>
      <c r="L12" s="68" t="n">
        <v>4599</v>
      </c>
      <c r="M12" s="69" t="n">
        <f aca="false">'Individ reitings Bronze'!L12/'Individ reitings Bronze'!K12</f>
        <v>164.25</v>
      </c>
      <c r="N12" s="68" t="n">
        <f aca="false">Rezultati!BZ100</f>
        <v>28</v>
      </c>
      <c r="O12" s="68" t="n">
        <f aca="false">Rezultati!BY100</f>
        <v>3748</v>
      </c>
      <c r="P12" s="69" t="n">
        <f aca="false">Rezultati!CB100</f>
        <v>133.857142857143</v>
      </c>
      <c r="Q12" s="71" t="n">
        <f aca="false">'Individ reitings Bronze'!H12+'Individ reitings Bronze'!N12+'Individ reitings Bronze'!E12+'Individ reitings Bronze'!K12</f>
        <v>96</v>
      </c>
      <c r="R12" s="71" t="n">
        <f aca="false">'Individ reitings Bronze'!O12+'Individ reitings Bronze'!I12+'Individ reitings Bronze'!F12+'Individ reitings Bronze'!L12</f>
        <v>14853</v>
      </c>
      <c r="S12" s="72" t="n">
        <f aca="false">'Individ reitings Bronze'!R12/'Individ reitings Bronze'!Q12</f>
        <v>154.71875</v>
      </c>
    </row>
    <row r="13" customFormat="false" ht="24.2" hidden="false" customHeight="true" outlineLevel="0" collapsed="false">
      <c r="B13" s="108" t="n">
        <v>9</v>
      </c>
      <c r="C13" s="67" t="str">
        <f aca="false">Rezultati!A75</f>
        <v>RTU</v>
      </c>
      <c r="D13" s="67" t="str">
        <f aca="false">Rezultati!B75</f>
        <v>Māris Umbraško</v>
      </c>
      <c r="E13" s="68" t="n">
        <v>24</v>
      </c>
      <c r="F13" s="68" t="n">
        <v>3644</v>
      </c>
      <c r="G13" s="69" t="n">
        <f aca="false">'Individ reitings Bronze'!F13/'Individ reitings Bronze'!E13</f>
        <v>151.833333333333</v>
      </c>
      <c r="H13" s="68" t="n">
        <v>24</v>
      </c>
      <c r="I13" s="68" t="n">
        <v>3684</v>
      </c>
      <c r="J13" s="69" t="n">
        <f aca="false">'Individ reitings Bronze'!I13/'Individ reitings Bronze'!H13</f>
        <v>153.5</v>
      </c>
      <c r="K13" s="68" t="n">
        <v>16</v>
      </c>
      <c r="L13" s="68" t="n">
        <v>2439</v>
      </c>
      <c r="M13" s="69" t="n">
        <f aca="false">'Individ reitings Bronze'!L13/'Individ reitings Bronze'!K13</f>
        <v>152.4375</v>
      </c>
      <c r="N13" s="68" t="n">
        <f aca="false">Rezultati!BZ75</f>
        <v>12</v>
      </c>
      <c r="O13" s="68" t="n">
        <f aca="false">Rezultati!BY75</f>
        <v>1890</v>
      </c>
      <c r="P13" s="69" t="n">
        <f aca="false">Rezultati!CB75</f>
        <v>157.5</v>
      </c>
      <c r="Q13" s="71" t="n">
        <f aca="false">'Individ reitings Bronze'!H13+'Individ reitings Bronze'!N13+'Individ reitings Bronze'!E13+'Individ reitings Bronze'!K13</f>
        <v>76</v>
      </c>
      <c r="R13" s="71" t="n">
        <f aca="false">'Individ reitings Bronze'!O13+'Individ reitings Bronze'!I13+'Individ reitings Bronze'!F13+'Individ reitings Bronze'!L13</f>
        <v>11657</v>
      </c>
      <c r="S13" s="72" t="n">
        <f aca="false">'Individ reitings Bronze'!R13/'Individ reitings Bronze'!Q13</f>
        <v>153.381578947368</v>
      </c>
    </row>
    <row r="14" customFormat="false" ht="24.2" hidden="false" customHeight="true" outlineLevel="0" collapsed="false">
      <c r="B14" s="108" t="n">
        <v>10</v>
      </c>
      <c r="C14" s="67" t="str">
        <f aca="false">Rezultati!A140</f>
        <v>Simple People (Molotov)</v>
      </c>
      <c r="D14" s="67" t="str">
        <f aca="false">Rezultati!B140</f>
        <v>Edgars Cimdiņš</v>
      </c>
      <c r="E14" s="68" t="n">
        <v>28</v>
      </c>
      <c r="F14" s="68" t="n">
        <v>4142</v>
      </c>
      <c r="G14" s="69" t="n">
        <f aca="false">'Individ reitings Bronze'!F14/'Individ reitings Bronze'!E14</f>
        <v>147.928571428571</v>
      </c>
      <c r="H14" s="68" t="n">
        <v>24</v>
      </c>
      <c r="I14" s="68" t="n">
        <v>3658</v>
      </c>
      <c r="J14" s="69" t="n">
        <f aca="false">'Individ reitings Bronze'!I14/'Individ reitings Bronze'!H14</f>
        <v>152.416666666667</v>
      </c>
      <c r="K14" s="68" t="n">
        <v>0</v>
      </c>
      <c r="L14" s="68" t="n">
        <v>0</v>
      </c>
      <c r="M14" s="69" t="e">
        <f aca="false">'Individ reitings Bronze'!L14/'Individ reitings Bronze'!K14</f>
        <v>#DIV/0!</v>
      </c>
      <c r="N14" s="68" t="n">
        <f aca="false">Rezultati!BZ140</f>
        <v>32</v>
      </c>
      <c r="O14" s="68" t="n">
        <f aca="false">Rezultati!BY140</f>
        <v>4570</v>
      </c>
      <c r="P14" s="69" t="n">
        <f aca="false">Rezultati!CB140</f>
        <v>142.8125</v>
      </c>
      <c r="Q14" s="71" t="n">
        <f aca="false">'Individ reitings Bronze'!H14+'Individ reitings Bronze'!N14+'Individ reitings Bronze'!E14+'Individ reitings Bronze'!K14</f>
        <v>84</v>
      </c>
      <c r="R14" s="71" t="n">
        <f aca="false">'Individ reitings Bronze'!O14+'Individ reitings Bronze'!I14+'Individ reitings Bronze'!F14+'Individ reitings Bronze'!L14</f>
        <v>12370</v>
      </c>
      <c r="S14" s="72" t="n">
        <f aca="false">'Individ reitings Bronze'!R14/'Individ reitings Bronze'!Q14</f>
        <v>147.261904761905</v>
      </c>
    </row>
    <row r="15" customFormat="false" ht="24.2" hidden="false" customHeight="true" outlineLevel="0" collapsed="false">
      <c r="B15" s="80" t="n">
        <v>11</v>
      </c>
      <c r="C15" s="74" t="str">
        <f aca="false">Rezultati!A133</f>
        <v>Nopietni</v>
      </c>
      <c r="D15" s="74" t="str">
        <f aca="false">Rezultati!B133</f>
        <v>Armands Štubis</v>
      </c>
      <c r="E15" s="75" t="n">
        <v>28</v>
      </c>
      <c r="F15" s="75" t="n">
        <v>4281</v>
      </c>
      <c r="G15" s="76" t="n">
        <f aca="false">'Individ reitings Bronze'!F15/'Individ reitings Bronze'!E15</f>
        <v>152.892857142857</v>
      </c>
      <c r="H15" s="75" t="n">
        <v>28</v>
      </c>
      <c r="I15" s="75" t="n">
        <v>3976</v>
      </c>
      <c r="J15" s="76" t="n">
        <f aca="false">'Individ reitings Bronze'!I15/'Individ reitings Bronze'!H15</f>
        <v>142</v>
      </c>
      <c r="K15" s="75" t="n">
        <v>28</v>
      </c>
      <c r="L15" s="75" t="n">
        <v>4019</v>
      </c>
      <c r="M15" s="76" t="n">
        <f aca="false">'Individ reitings Bronze'!L15/'Individ reitings Bronze'!K15</f>
        <v>143.535714285714</v>
      </c>
      <c r="N15" s="75" t="n">
        <f aca="false">Rezultati!BZ133</f>
        <v>32</v>
      </c>
      <c r="O15" s="75" t="n">
        <f aca="false">Rezultati!BY133</f>
        <v>4594</v>
      </c>
      <c r="P15" s="76" t="n">
        <f aca="false">'Individ reitings Bronze'!O15/'Individ reitings Bronze'!N15</f>
        <v>143.5625</v>
      </c>
      <c r="Q15" s="78" t="n">
        <f aca="false">'Individ reitings Bronze'!H15+'Individ reitings Bronze'!N15+'Individ reitings Bronze'!E15+'Individ reitings Bronze'!K15</f>
        <v>116</v>
      </c>
      <c r="R15" s="78" t="n">
        <f aca="false">'Individ reitings Bronze'!O15+'Individ reitings Bronze'!I15+'Individ reitings Bronze'!F15+'Individ reitings Bronze'!L15</f>
        <v>16870</v>
      </c>
      <c r="S15" s="79" t="n">
        <f aca="false">'Individ reitings Bronze'!R15/'Individ reitings Bronze'!Q15</f>
        <v>145.431034482759</v>
      </c>
    </row>
    <row r="16" customFormat="false" ht="24.2" hidden="false" customHeight="true" outlineLevel="0" collapsed="false">
      <c r="B16" s="80" t="n">
        <v>12</v>
      </c>
      <c r="C16" s="74" t="str">
        <f aca="false">Rezultati!A126</f>
        <v>VissParBoulingu.lv</v>
      </c>
      <c r="D16" s="74" t="str">
        <f aca="false">Rezultati!B126</f>
        <v>Jevgenijs Kobiļuks</v>
      </c>
      <c r="E16" s="77" t="n">
        <v>28</v>
      </c>
      <c r="F16" s="77" t="n">
        <v>4105</v>
      </c>
      <c r="G16" s="76" t="n">
        <f aca="false">'Individ reitings Bronze'!F16/'Individ reitings Bronze'!E16</f>
        <v>146.607142857143</v>
      </c>
      <c r="H16" s="77" t="n">
        <v>20</v>
      </c>
      <c r="I16" s="77" t="n">
        <v>2705</v>
      </c>
      <c r="J16" s="76" t="n">
        <f aca="false">'Individ reitings Bronze'!I16/'Individ reitings Bronze'!H16</f>
        <v>135.25</v>
      </c>
      <c r="K16" s="75" t="n">
        <v>7</v>
      </c>
      <c r="L16" s="75" t="n">
        <v>1159</v>
      </c>
      <c r="M16" s="76" t="n">
        <f aca="false">'Individ reitings Bronze'!L16/'Individ reitings Bronze'!K16</f>
        <v>165.571428571429</v>
      </c>
      <c r="N16" s="75" t="n">
        <f aca="false">Rezultati!BZ126</f>
        <v>0</v>
      </c>
      <c r="O16" s="75" t="n">
        <f aca="false">Rezultati!BY126</f>
        <v>0</v>
      </c>
      <c r="P16" s="76" t="e">
        <f aca="false">Rezultati!CB126</f>
        <v>#DIV/0!</v>
      </c>
      <c r="Q16" s="78" t="n">
        <f aca="false">'Individ reitings Bronze'!H16+'Individ reitings Bronze'!N16+'Individ reitings Bronze'!E16+'Individ reitings Bronze'!K16</f>
        <v>55</v>
      </c>
      <c r="R16" s="78" t="n">
        <f aca="false">'Individ reitings Bronze'!O16+'Individ reitings Bronze'!I16+'Individ reitings Bronze'!F16+'Individ reitings Bronze'!L16</f>
        <v>7969</v>
      </c>
      <c r="S16" s="79" t="n">
        <f aca="false">'Individ reitings Bronze'!R16/'Individ reitings Bronze'!Q16</f>
        <v>144.890909090909</v>
      </c>
    </row>
    <row r="17" customFormat="false" ht="24.2" hidden="false" customHeight="true" outlineLevel="0" collapsed="false">
      <c r="B17" s="80" t="n">
        <v>13</v>
      </c>
      <c r="C17" s="74" t="str">
        <f aca="false">Rezultati!A125</f>
        <v>VissParBoulingu.lv</v>
      </c>
      <c r="D17" s="74" t="str">
        <f aca="false">Rezultati!B125</f>
        <v>Edgars Kobiļuks</v>
      </c>
      <c r="E17" s="77" t="n">
        <v>27</v>
      </c>
      <c r="F17" s="77" t="n">
        <v>3902</v>
      </c>
      <c r="G17" s="76" t="n">
        <f aca="false">'Individ reitings Bronze'!F17/'Individ reitings Bronze'!E17</f>
        <v>144.518518518519</v>
      </c>
      <c r="H17" s="77" t="n">
        <v>28</v>
      </c>
      <c r="I17" s="77" t="n">
        <v>4200</v>
      </c>
      <c r="J17" s="76" t="n">
        <f aca="false">'Individ reitings Bronze'!I17/'Individ reitings Bronze'!H17</f>
        <v>150</v>
      </c>
      <c r="K17" s="75" t="n">
        <v>23</v>
      </c>
      <c r="L17" s="75" t="n">
        <v>3274</v>
      </c>
      <c r="M17" s="76" t="n">
        <f aca="false">'Individ reitings Bronze'!L17/'Individ reitings Bronze'!K17</f>
        <v>142.347826086957</v>
      </c>
      <c r="N17" s="75" t="n">
        <f aca="false">Rezultati!BZ125</f>
        <v>32</v>
      </c>
      <c r="O17" s="75" t="n">
        <f aca="false">Rezultati!BY125</f>
        <v>4512</v>
      </c>
      <c r="P17" s="76" t="n">
        <f aca="false">Rezultati!CB125</f>
        <v>141</v>
      </c>
      <c r="Q17" s="78" t="n">
        <f aca="false">'Individ reitings Bronze'!H17+'Individ reitings Bronze'!N17+'Individ reitings Bronze'!E17+'Individ reitings Bronze'!K17</f>
        <v>110</v>
      </c>
      <c r="R17" s="78" t="n">
        <f aca="false">'Individ reitings Bronze'!O17+'Individ reitings Bronze'!I17+'Individ reitings Bronze'!F17+'Individ reitings Bronze'!L17</f>
        <v>15888</v>
      </c>
      <c r="S17" s="79" t="n">
        <f aca="false">'Individ reitings Bronze'!R17/'Individ reitings Bronze'!Q17</f>
        <v>144.436363636364</v>
      </c>
    </row>
    <row r="18" customFormat="false" ht="24.2" hidden="false" customHeight="true" outlineLevel="0" collapsed="false">
      <c r="B18" s="80" t="n">
        <v>14</v>
      </c>
      <c r="C18" s="74" t="str">
        <f aca="false">Rezultati!A131</f>
        <v>Nopietni</v>
      </c>
      <c r="D18" s="74" t="str">
        <f aca="false">Rezultati!B131</f>
        <v>Edgars Štubis</v>
      </c>
      <c r="E18" s="75" t="n">
        <v>28</v>
      </c>
      <c r="F18" s="75" t="n">
        <v>3783</v>
      </c>
      <c r="G18" s="76" t="n">
        <f aca="false">'Individ reitings Bronze'!F18/'Individ reitings Bronze'!E18</f>
        <v>135.107142857143</v>
      </c>
      <c r="H18" s="75" t="n">
        <v>28</v>
      </c>
      <c r="I18" s="75" t="n">
        <v>4126</v>
      </c>
      <c r="J18" s="76" t="n">
        <f aca="false">'Individ reitings Bronze'!I18/'Individ reitings Bronze'!H18</f>
        <v>147.357142857143</v>
      </c>
      <c r="K18" s="75" t="n">
        <v>20</v>
      </c>
      <c r="L18" s="75" t="n">
        <v>2835</v>
      </c>
      <c r="M18" s="76" t="n">
        <f aca="false">'Individ reitings Bronze'!L18/'Individ reitings Bronze'!K18</f>
        <v>141.75</v>
      </c>
      <c r="N18" s="75" t="n">
        <f aca="false">Rezultati!BZ131</f>
        <v>32</v>
      </c>
      <c r="O18" s="75" t="n">
        <f aca="false">Rezultati!BY131</f>
        <v>4473</v>
      </c>
      <c r="P18" s="76" t="n">
        <f aca="false">Rezultati!CB131</f>
        <v>139.78125</v>
      </c>
      <c r="Q18" s="78" t="n">
        <f aca="false">'Individ reitings Bronze'!H18+'Individ reitings Bronze'!N18+'Individ reitings Bronze'!E18+'Individ reitings Bronze'!K18</f>
        <v>108</v>
      </c>
      <c r="R18" s="78" t="n">
        <f aca="false">'Individ reitings Bronze'!O18+'Individ reitings Bronze'!I18+'Individ reitings Bronze'!F18+'Individ reitings Bronze'!L18</f>
        <v>15217</v>
      </c>
      <c r="S18" s="79" t="n">
        <f aca="false">'Individ reitings Bronze'!R18/'Individ reitings Bronze'!Q18</f>
        <v>140.898148148148</v>
      </c>
    </row>
    <row r="19" customFormat="false" ht="24.2" hidden="false" customHeight="true" outlineLevel="0" collapsed="false">
      <c r="B19" s="80" t="n">
        <v>15</v>
      </c>
      <c r="C19" s="74" t="str">
        <f aca="false">Rezultati!A110</f>
        <v>Zaļie Pumpuri</v>
      </c>
      <c r="D19" s="74" t="str">
        <f aca="false">Rezultati!B110</f>
        <v>Ainārs Sedlenieks</v>
      </c>
      <c r="E19" s="77" t="n">
        <v>27</v>
      </c>
      <c r="F19" s="77" t="n">
        <v>3919</v>
      </c>
      <c r="G19" s="76" t="n">
        <f aca="false">'Individ reitings Bronze'!F19/'Individ reitings Bronze'!E19</f>
        <v>145.148148148148</v>
      </c>
      <c r="H19" s="77" t="n">
        <v>28</v>
      </c>
      <c r="I19" s="77" t="n">
        <v>3745</v>
      </c>
      <c r="J19" s="76" t="n">
        <f aca="false">'Individ reitings Bronze'!I19/'Individ reitings Bronze'!H19</f>
        <v>133.75</v>
      </c>
      <c r="K19" s="75" t="n">
        <v>25</v>
      </c>
      <c r="L19" s="75" t="n">
        <v>3361</v>
      </c>
      <c r="M19" s="76" t="n">
        <f aca="false">'Individ reitings Bronze'!L19/'Individ reitings Bronze'!K19</f>
        <v>134.44</v>
      </c>
      <c r="N19" s="75" t="n">
        <f aca="false">Rezultati!BZ110</f>
        <v>24</v>
      </c>
      <c r="O19" s="75" t="n">
        <f aca="false">Rezultati!BY110</f>
        <v>3302</v>
      </c>
      <c r="P19" s="76" t="n">
        <f aca="false">Rezultati!CB110</f>
        <v>137.583333333333</v>
      </c>
      <c r="Q19" s="78" t="n">
        <f aca="false">'Individ reitings Bronze'!H19+'Individ reitings Bronze'!N19+'Individ reitings Bronze'!E19+'Individ reitings Bronze'!K19</f>
        <v>104</v>
      </c>
      <c r="R19" s="78" t="n">
        <f aca="false">'Individ reitings Bronze'!O19+'Individ reitings Bronze'!I19+'Individ reitings Bronze'!F19+'Individ reitings Bronze'!L19</f>
        <v>14327</v>
      </c>
      <c r="S19" s="79" t="n">
        <f aca="false">'Individ reitings Bronze'!R19/'Individ reitings Bronze'!Q19</f>
        <v>137.759615384615</v>
      </c>
    </row>
    <row r="20" customFormat="false" ht="24.2" hidden="false" customHeight="true" outlineLevel="0" collapsed="false">
      <c r="B20" s="80" t="n">
        <v>16</v>
      </c>
      <c r="C20" s="74" t="str">
        <f aca="false">Rezultati!A84</f>
        <v>Lursoft</v>
      </c>
      <c r="D20" s="74" t="str">
        <f aca="false">Rezultati!B84</f>
        <v>Elvijs Bokanovs</v>
      </c>
      <c r="E20" s="77" t="n">
        <v>28</v>
      </c>
      <c r="F20" s="77" t="n">
        <v>3727</v>
      </c>
      <c r="G20" s="76" t="n">
        <f aca="false">'Individ reitings Bronze'!F20/'Individ reitings Bronze'!E20</f>
        <v>133.107142857143</v>
      </c>
      <c r="H20" s="77" t="n">
        <v>16</v>
      </c>
      <c r="I20" s="77" t="n">
        <v>2199</v>
      </c>
      <c r="J20" s="76" t="n">
        <f aca="false">'Individ reitings Bronze'!I20/'Individ reitings Bronze'!H20</f>
        <v>137.4375</v>
      </c>
      <c r="K20" s="75" t="n">
        <v>28</v>
      </c>
      <c r="L20" s="75" t="n">
        <v>3751</v>
      </c>
      <c r="M20" s="76" t="n">
        <f aca="false">'Individ reitings Bronze'!L20/'Individ reitings Bronze'!K20</f>
        <v>133.964285714286</v>
      </c>
      <c r="N20" s="75" t="n">
        <f aca="false">Rezultati!BZ84</f>
        <v>24</v>
      </c>
      <c r="O20" s="75" t="n">
        <f aca="false">Rezultati!BY84</f>
        <v>3131</v>
      </c>
      <c r="P20" s="76" t="n">
        <f aca="false">Rezultati!CB84</f>
        <v>130.458333333333</v>
      </c>
      <c r="Q20" s="78" t="n">
        <f aca="false">'Individ reitings Bronze'!H20+'Individ reitings Bronze'!N20+'Individ reitings Bronze'!E20+'Individ reitings Bronze'!K20</f>
        <v>96</v>
      </c>
      <c r="R20" s="78" t="n">
        <f aca="false">'Individ reitings Bronze'!O20+'Individ reitings Bronze'!I20+'Individ reitings Bronze'!F20+'Individ reitings Bronze'!L20</f>
        <v>12808</v>
      </c>
      <c r="S20" s="79" t="n">
        <f aca="false">'Individ reitings Bronze'!R20/'Individ reitings Bronze'!Q20</f>
        <v>133.416666666667</v>
      </c>
    </row>
    <row r="21" customFormat="false" ht="24.2" hidden="false" customHeight="true" outlineLevel="0" collapsed="false">
      <c r="B21" s="80" t="n">
        <v>17</v>
      </c>
      <c r="C21" s="74" t="str">
        <f aca="false">Rezultati!A85</f>
        <v>Lursoft</v>
      </c>
      <c r="D21" s="74" t="str">
        <f aca="false">Rezultati!B85</f>
        <v>Mārtiņš Vaicekovskis</v>
      </c>
      <c r="E21" s="75" t="n">
        <v>28</v>
      </c>
      <c r="F21" s="75" t="n">
        <v>3621</v>
      </c>
      <c r="G21" s="76" t="n">
        <f aca="false">'Individ reitings Bronze'!F21/'Individ reitings Bronze'!E21</f>
        <v>129.321428571429</v>
      </c>
      <c r="H21" s="75" t="n">
        <v>24</v>
      </c>
      <c r="I21" s="75" t="n">
        <v>3122</v>
      </c>
      <c r="J21" s="76" t="n">
        <f aca="false">'Individ reitings Bronze'!I21/'Individ reitings Bronze'!H21</f>
        <v>130.083333333333</v>
      </c>
      <c r="K21" s="75" t="n">
        <v>24</v>
      </c>
      <c r="L21" s="75" t="n">
        <v>3186</v>
      </c>
      <c r="M21" s="76" t="n">
        <f aca="false">'Individ reitings Bronze'!L21/'Individ reitings Bronze'!K21</f>
        <v>132.75</v>
      </c>
      <c r="N21" s="75" t="n">
        <f aca="false">Rezultati!BZ85</f>
        <v>28</v>
      </c>
      <c r="O21" s="75" t="n">
        <f aca="false">Rezultati!BY85</f>
        <v>3806</v>
      </c>
      <c r="P21" s="76" t="n">
        <f aca="false">Rezultati!CB85</f>
        <v>135.928571428571</v>
      </c>
      <c r="Q21" s="78" t="n">
        <f aca="false">'Individ reitings Bronze'!H21+'Individ reitings Bronze'!N21+'Individ reitings Bronze'!E21+'Individ reitings Bronze'!K21</f>
        <v>104</v>
      </c>
      <c r="R21" s="78" t="n">
        <f aca="false">'Individ reitings Bronze'!O21+'Individ reitings Bronze'!I21+'Individ reitings Bronze'!F21+'Individ reitings Bronze'!L21</f>
        <v>13735</v>
      </c>
      <c r="S21" s="79" t="n">
        <f aca="false">'Individ reitings Bronze'!R21/'Individ reitings Bronze'!Q21</f>
        <v>132.067307692308</v>
      </c>
    </row>
    <row r="22" customFormat="false" ht="24.2" hidden="false" customHeight="true" outlineLevel="0" collapsed="false">
      <c r="B22" s="80" t="n">
        <v>18</v>
      </c>
      <c r="C22" s="74" t="str">
        <f aca="false">Rezultati!A141</f>
        <v>Simple People (Molotov)</v>
      </c>
      <c r="D22" s="74" t="str">
        <f aca="false">Rezultati!B141</f>
        <v>Tomass Ozols</v>
      </c>
      <c r="E22" s="75" t="n">
        <v>4</v>
      </c>
      <c r="F22" s="75" t="n">
        <v>494</v>
      </c>
      <c r="G22" s="76" t="n">
        <f aca="false">'Individ reitings Bronze'!F22/'Individ reitings Bronze'!E22</f>
        <v>123.5</v>
      </c>
      <c r="H22" s="75" t="n">
        <v>0</v>
      </c>
      <c r="I22" s="75" t="n">
        <v>0</v>
      </c>
      <c r="J22" s="76" t="e">
        <f aca="false">'Individ reitings Bronze'!I22/'Individ reitings Bronze'!H22</f>
        <v>#DIV/0!</v>
      </c>
      <c r="K22" s="75" t="n">
        <v>21</v>
      </c>
      <c r="L22" s="75" t="n">
        <v>2820</v>
      </c>
      <c r="M22" s="76" t="n">
        <f aca="false">'Individ reitings Bronze'!L22/'Individ reitings Bronze'!K22</f>
        <v>134.285714285714</v>
      </c>
      <c r="N22" s="75" t="n">
        <f aca="false">Rezultati!BZ141</f>
        <v>28</v>
      </c>
      <c r="O22" s="75" t="n">
        <f aca="false">Rezultati!BY141-Rezultati!D141</f>
        <v>3499</v>
      </c>
      <c r="P22" s="76" t="n">
        <f aca="false">Rezultati!CB141</f>
        <v>124.964285714286</v>
      </c>
      <c r="Q22" s="78" t="n">
        <f aca="false">'Individ reitings Bronze'!H22+'Individ reitings Bronze'!N22+'Individ reitings Bronze'!E22+'Individ reitings Bronze'!K22</f>
        <v>53</v>
      </c>
      <c r="R22" s="78" t="n">
        <f aca="false">'Individ reitings Bronze'!O22+'Individ reitings Bronze'!I22+'Individ reitings Bronze'!F22+'Individ reitings Bronze'!L22</f>
        <v>6813</v>
      </c>
      <c r="S22" s="79" t="n">
        <f aca="false">'Individ reitings Bronze'!R22/'Individ reitings Bronze'!Q22</f>
        <v>128.547169811321</v>
      </c>
    </row>
    <row r="23" customFormat="false" ht="24.2" hidden="false" customHeight="true" outlineLevel="0" collapsed="false">
      <c r="B23" s="80" t="n">
        <v>19</v>
      </c>
      <c r="C23" s="74" t="str">
        <f aca="false">Rezultati!A143</f>
        <v>Simple People (Molotov)</v>
      </c>
      <c r="D23" s="74" t="str">
        <f aca="false">Rezultati!B143</f>
        <v>Artūrs Žigulins</v>
      </c>
      <c r="E23" s="75" t="n">
        <v>23</v>
      </c>
      <c r="F23" s="75" t="n">
        <v>2837</v>
      </c>
      <c r="G23" s="76" t="n">
        <f aca="false">'Individ reitings Bronze'!F23/'Individ reitings Bronze'!E23</f>
        <v>123.347826086957</v>
      </c>
      <c r="H23" s="75" t="n">
        <v>28</v>
      </c>
      <c r="I23" s="75" t="n">
        <v>3667</v>
      </c>
      <c r="J23" s="76" t="n">
        <f aca="false">'Individ reitings Bronze'!I23/'Individ reitings Bronze'!H23</f>
        <v>130.964285714286</v>
      </c>
      <c r="K23" s="75" t="n">
        <v>0</v>
      </c>
      <c r="L23" s="75" t="n">
        <v>0</v>
      </c>
      <c r="M23" s="76" t="e">
        <f aca="false">'Individ reitings Bronze'!L23/'Individ reitings Bronze'!K23</f>
        <v>#DIV/0!</v>
      </c>
      <c r="N23" s="75" t="n">
        <f aca="false">Rezultati!BZ143</f>
        <v>4</v>
      </c>
      <c r="O23" s="75" t="n">
        <f aca="false">Rezultati!BY143</f>
        <v>500</v>
      </c>
      <c r="P23" s="76" t="n">
        <f aca="false">Rezultati!CB143</f>
        <v>125</v>
      </c>
      <c r="Q23" s="78" t="n">
        <f aca="false">'Individ reitings Bronze'!H23+'Individ reitings Bronze'!N23+'Individ reitings Bronze'!E23+'Individ reitings Bronze'!K23</f>
        <v>55</v>
      </c>
      <c r="R23" s="78" t="n">
        <f aca="false">'Individ reitings Bronze'!O23+'Individ reitings Bronze'!I23+'Individ reitings Bronze'!F23+'Individ reitings Bronze'!L23</f>
        <v>7004</v>
      </c>
      <c r="S23" s="79" t="n">
        <f aca="false">'Individ reitings Bronze'!R23/'Individ reitings Bronze'!Q23</f>
        <v>127.345454545455</v>
      </c>
    </row>
    <row r="24" customFormat="false" ht="24.2" hidden="false" customHeight="true" outlineLevel="0" collapsed="false">
      <c r="B24" s="80" t="n">
        <v>20</v>
      </c>
      <c r="C24" s="74" t="str">
        <f aca="false">Rezultati!A81</f>
        <v>Lursoft</v>
      </c>
      <c r="D24" s="74" t="str">
        <f aca="false">Rezultati!B81</f>
        <v>Mārtiņš Belickis</v>
      </c>
      <c r="E24" s="75" t="n">
        <v>24</v>
      </c>
      <c r="F24" s="75" t="n">
        <v>3002</v>
      </c>
      <c r="G24" s="76" t="n">
        <f aca="false">'Individ reitings Bronze'!F24/'Individ reitings Bronze'!E24</f>
        <v>125.083333333333</v>
      </c>
      <c r="H24" s="75" t="n">
        <v>27</v>
      </c>
      <c r="I24" s="75" t="n">
        <v>3165</v>
      </c>
      <c r="J24" s="76" t="n">
        <f aca="false">'Individ reitings Bronze'!I24/'Individ reitings Bronze'!H24</f>
        <v>117.222222222222</v>
      </c>
      <c r="K24" s="75" t="n">
        <v>0</v>
      </c>
      <c r="L24" s="75" t="n">
        <v>0</v>
      </c>
      <c r="M24" s="76" t="e">
        <f aca="false">'Individ reitings Bronze'!L24/'Individ reitings Bronze'!K24</f>
        <v>#DIV/0!</v>
      </c>
      <c r="N24" s="75" t="n">
        <f aca="false">Rezultati!BZ81</f>
        <v>0</v>
      </c>
      <c r="O24" s="75" t="n">
        <f aca="false">Rezultati!BY81</f>
        <v>0</v>
      </c>
      <c r="P24" s="76" t="e">
        <f aca="false">Rezultati!CB81</f>
        <v>#DIV/0!</v>
      </c>
      <c r="Q24" s="78" t="n">
        <f aca="false">'Individ reitings Bronze'!H24+'Individ reitings Bronze'!N24+'Individ reitings Bronze'!E24+'Individ reitings Bronze'!K24</f>
        <v>51</v>
      </c>
      <c r="R24" s="78" t="n">
        <f aca="false">'Individ reitings Bronze'!O24+'Individ reitings Bronze'!I24+'Individ reitings Bronze'!F24+'Individ reitings Bronze'!L24</f>
        <v>6167</v>
      </c>
      <c r="S24" s="79" t="n">
        <f aca="false">'Individ reitings Bronze'!R24/'Individ reitings Bronze'!Q24</f>
        <v>120.921568627451</v>
      </c>
    </row>
    <row r="25" customFormat="false" ht="24.2" hidden="false" customHeight="true" outlineLevel="0" collapsed="false">
      <c r="B25" s="80"/>
      <c r="C25" s="74" t="str">
        <f aca="false">Rezultati!A86</f>
        <v>Lursoft</v>
      </c>
      <c r="D25" s="74" t="str">
        <f aca="false">Rezultati!B86</f>
        <v>Toms Pultraks</v>
      </c>
      <c r="E25" s="75" t="n">
        <v>0</v>
      </c>
      <c r="F25" s="75" t="n">
        <v>0</v>
      </c>
      <c r="G25" s="76" t="e">
        <f aca="false">'Individ reitings Bronze'!F25/'Individ reitings Bronze'!E25</f>
        <v>#DIV/0!</v>
      </c>
      <c r="H25" s="75" t="n">
        <v>0</v>
      </c>
      <c r="I25" s="75" t="n">
        <v>0</v>
      </c>
      <c r="J25" s="76" t="e">
        <f aca="false">'Individ reitings Bronze'!I25/'Individ reitings Bronze'!H25</f>
        <v>#DIV/0!</v>
      </c>
      <c r="K25" s="75" t="n">
        <v>0</v>
      </c>
      <c r="L25" s="75" t="n">
        <v>0</v>
      </c>
      <c r="M25" s="76" t="e">
        <f aca="false">'Individ reitings Bronze'!L25/'Individ reitings Bronze'!K25</f>
        <v>#DIV/0!</v>
      </c>
      <c r="N25" s="75" t="n">
        <f aca="false">Rezultati!BZ86</f>
        <v>12</v>
      </c>
      <c r="O25" s="75" t="n">
        <f aca="false">Rezultati!BY86</f>
        <v>2381</v>
      </c>
      <c r="P25" s="76" t="n">
        <f aca="false">Rezultati!CB86</f>
        <v>198.416666666667</v>
      </c>
      <c r="Q25" s="78" t="n">
        <f aca="false">'Individ reitings Bronze'!H25+'Individ reitings Bronze'!N25+'Individ reitings Bronze'!E25+'Individ reitings Bronze'!K25</f>
        <v>12</v>
      </c>
      <c r="R25" s="78" t="n">
        <f aca="false">'Individ reitings Bronze'!O25+'Individ reitings Bronze'!I25+'Individ reitings Bronze'!F25+'Individ reitings Bronze'!L25</f>
        <v>2381</v>
      </c>
      <c r="S25" s="79" t="n">
        <f aca="false">'Individ reitings Bronze'!R25/'Individ reitings Bronze'!Q25</f>
        <v>198.416666666667</v>
      </c>
    </row>
    <row r="26" customFormat="false" ht="24.2" hidden="false" customHeight="true" outlineLevel="0" collapsed="false">
      <c r="B26" s="80"/>
      <c r="C26" s="74" t="str">
        <f aca="false">Rezultati!A127</f>
        <v>VissParBoulingu.lv</v>
      </c>
      <c r="D26" s="74" t="str">
        <f aca="false">Rezultati!B127</f>
        <v>Dainis Mauriņš</v>
      </c>
      <c r="E26" s="75" t="n">
        <v>0</v>
      </c>
      <c r="F26" s="75" t="n">
        <v>0</v>
      </c>
      <c r="G26" s="76" t="e">
        <f aca="false">'Individ reitings Bronze'!F26/'Individ reitings Bronze'!E26</f>
        <v>#DIV/0!</v>
      </c>
      <c r="H26" s="75" t="n">
        <v>4</v>
      </c>
      <c r="I26" s="75" t="n">
        <v>749</v>
      </c>
      <c r="J26" s="76" t="n">
        <f aca="false">'Individ reitings Bronze'!I26/'Individ reitings Bronze'!H26</f>
        <v>187.25</v>
      </c>
      <c r="K26" s="75" t="n">
        <v>12</v>
      </c>
      <c r="L26" s="75" t="n">
        <v>2173</v>
      </c>
      <c r="M26" s="76" t="n">
        <f aca="false">'Individ reitings Bronze'!L26/'Individ reitings Bronze'!K26</f>
        <v>181.083333333333</v>
      </c>
      <c r="N26" s="75" t="n">
        <f aca="false">Rezultati!BZ127</f>
        <v>4</v>
      </c>
      <c r="O26" s="75" t="n">
        <f aca="false">Rezultati!BY127</f>
        <v>689</v>
      </c>
      <c r="P26" s="76" t="n">
        <f aca="false">Rezultati!CB127</f>
        <v>172.25</v>
      </c>
      <c r="Q26" s="78" t="n">
        <f aca="false">'Individ reitings Bronze'!H26+'Individ reitings Bronze'!N26+'Individ reitings Bronze'!E26+'Individ reitings Bronze'!K26</f>
        <v>20</v>
      </c>
      <c r="R26" s="78" t="n">
        <f aca="false">'Individ reitings Bronze'!O26+'Individ reitings Bronze'!I26+'Individ reitings Bronze'!F26+'Individ reitings Bronze'!L26</f>
        <v>3611</v>
      </c>
      <c r="S26" s="79" t="n">
        <f aca="false">'Individ reitings Bronze'!R26/'Individ reitings Bronze'!Q26</f>
        <v>180.55</v>
      </c>
    </row>
    <row r="27" customFormat="false" ht="21.85" hidden="false" customHeight="true" outlineLevel="0" collapsed="false">
      <c r="B27" s="80"/>
      <c r="C27" s="74" t="str">
        <f aca="false">Rezultati!A119</f>
        <v>Bowling Sharks</v>
      </c>
      <c r="D27" s="74" t="str">
        <f aca="false">Rezultati!B119</f>
        <v>Maksims Jemeljanovs</v>
      </c>
      <c r="E27" s="75" t="n">
        <v>4</v>
      </c>
      <c r="F27" s="75" t="n">
        <v>667</v>
      </c>
      <c r="G27" s="76" t="n">
        <f aca="false">'Individ reitings Bronze'!F27/'Individ reitings Bronze'!E27</f>
        <v>166.75</v>
      </c>
      <c r="H27" s="75" t="n">
        <v>0</v>
      </c>
      <c r="I27" s="75" t="n">
        <v>0</v>
      </c>
      <c r="J27" s="76" t="e">
        <f aca="false">'Individ reitings Bronze'!I27/'Individ reitings Bronze'!H27-8</f>
        <v>#DIV/0!</v>
      </c>
      <c r="K27" s="75" t="n">
        <v>0</v>
      </c>
      <c r="L27" s="75" t="n">
        <v>0</v>
      </c>
      <c r="M27" s="76" t="e">
        <f aca="false">'Individ reitings Bronze'!L27/'Individ reitings Bronze'!K27-8</f>
        <v>#DIV/0!</v>
      </c>
      <c r="N27" s="75" t="n">
        <f aca="false">Rezultati!BZ119</f>
        <v>0</v>
      </c>
      <c r="O27" s="75" t="n">
        <f aca="false">Rezultati!BY119</f>
        <v>0</v>
      </c>
      <c r="P27" s="76" t="e">
        <f aca="false">Rezultati!CB119</f>
        <v>#DIV/0!</v>
      </c>
      <c r="Q27" s="78" t="n">
        <f aca="false">'Individ reitings Bronze'!H27+'Individ reitings Bronze'!N27+'Individ reitings Bronze'!E27+'Individ reitings Bronze'!K27</f>
        <v>4</v>
      </c>
      <c r="R27" s="78" t="n">
        <f aca="false">'Individ reitings Bronze'!O27+'Individ reitings Bronze'!I27+'Individ reitings Bronze'!F27+'Individ reitings Bronze'!L27</f>
        <v>667</v>
      </c>
      <c r="S27" s="79" t="n">
        <f aca="false">'Individ reitings Bronze'!R27/'Individ reitings Bronze'!Q27</f>
        <v>166.75</v>
      </c>
    </row>
    <row r="28" customFormat="false" ht="22.95" hidden="false" customHeight="true" outlineLevel="0" collapsed="false">
      <c r="B28" s="80"/>
      <c r="C28" s="74" t="str">
        <f aca="false">Rezultati!A142</f>
        <v>Simple People (Molotov)</v>
      </c>
      <c r="D28" s="74" t="str">
        <f aca="false">Rezultati!B142</f>
        <v>Artūrs Pugejs</v>
      </c>
      <c r="E28" s="75" t="n">
        <v>0</v>
      </c>
      <c r="F28" s="75" t="n">
        <v>0</v>
      </c>
      <c r="G28" s="76" t="e">
        <f aca="false">'Individ reitings Bronze'!F28/'Individ reitings Bronze'!E28</f>
        <v>#DIV/0!</v>
      </c>
      <c r="H28" s="75" t="n">
        <v>0</v>
      </c>
      <c r="I28" s="75" t="n">
        <v>0</v>
      </c>
      <c r="J28" s="76" t="e">
        <f aca="false">'Individ reitings Bronze'!I28/'Individ reitings Bronze'!H28</f>
        <v>#DIV/0!</v>
      </c>
      <c r="K28" s="75" t="n">
        <v>19</v>
      </c>
      <c r="L28" s="75" t="n">
        <v>3205</v>
      </c>
      <c r="M28" s="76" t="n">
        <f aca="false">'Individ reitings Bronze'!L28/'Individ reitings Bronze'!K28</f>
        <v>168.684210526316</v>
      </c>
      <c r="N28" s="75" t="n">
        <f aca="false">Rezultati!BZ142</f>
        <v>28</v>
      </c>
      <c r="O28" s="75" t="n">
        <f aca="false">Rezultati!BY142</f>
        <v>4449</v>
      </c>
      <c r="P28" s="76" t="n">
        <f aca="false">Rezultati!CB142</f>
        <v>158.892857142857</v>
      </c>
      <c r="Q28" s="78" t="n">
        <f aca="false">'Individ reitings Bronze'!H28+'Individ reitings Bronze'!N28+'Individ reitings Bronze'!E28+'Individ reitings Bronze'!K28</f>
        <v>47</v>
      </c>
      <c r="R28" s="78" t="n">
        <f aca="false">'Individ reitings Bronze'!O28+'Individ reitings Bronze'!I28+'Individ reitings Bronze'!F28+'Individ reitings Bronze'!L28</f>
        <v>7654</v>
      </c>
      <c r="S28" s="79" t="n">
        <f aca="false">'Individ reitings Bronze'!R28/'Individ reitings Bronze'!Q28</f>
        <v>162.851063829787</v>
      </c>
    </row>
    <row r="29" customFormat="false" ht="22.95" hidden="false" customHeight="true" outlineLevel="0" collapsed="false">
      <c r="B29" s="80"/>
      <c r="C29" s="74" t="str">
        <f aca="false">Rezultati!A89</f>
        <v>NB Jaunie Spēki</v>
      </c>
      <c r="D29" s="74" t="str">
        <f aca="false">Rezultati!B89</f>
        <v>Normunds Rabkevičs</v>
      </c>
      <c r="E29" s="75" t="n">
        <v>0</v>
      </c>
      <c r="F29" s="75" t="n">
        <v>0</v>
      </c>
      <c r="G29" s="76" t="e">
        <f aca="false">'Individ reitings Bronze'!F29/'Individ reitings Bronze'!E29</f>
        <v>#DIV/0!</v>
      </c>
      <c r="H29" s="75" t="n">
        <v>0</v>
      </c>
      <c r="I29" s="75" t="n">
        <v>0</v>
      </c>
      <c r="J29" s="76" t="e">
        <f aca="false">'Individ reitings Bronze'!I29/'Individ reitings Bronze'!H29</f>
        <v>#DIV/0!</v>
      </c>
      <c r="K29" s="75" t="n">
        <v>0</v>
      </c>
      <c r="L29" s="75" t="n">
        <v>0</v>
      </c>
      <c r="M29" s="76" t="e">
        <f aca="false">'Individ reitings Bronze'!L29/'Individ reitings Bronze'!K29</f>
        <v>#DIV/0!</v>
      </c>
      <c r="N29" s="75" t="n">
        <f aca="false">Rezultati!BZ89</f>
        <v>28</v>
      </c>
      <c r="O29" s="75" t="n">
        <f aca="false">Rezultati!BY89</f>
        <v>4538</v>
      </c>
      <c r="P29" s="76" t="n">
        <f aca="false">Rezultati!CB89</f>
        <v>162.071428571429</v>
      </c>
      <c r="Q29" s="78" t="n">
        <f aca="false">'Individ reitings Bronze'!H29+'Individ reitings Bronze'!N29+'Individ reitings Bronze'!E29+'Individ reitings Bronze'!K29</f>
        <v>28</v>
      </c>
      <c r="R29" s="78" t="n">
        <f aca="false">'Individ reitings Bronze'!O29+'Individ reitings Bronze'!I29+'Individ reitings Bronze'!F29+'Individ reitings Bronze'!L29</f>
        <v>4538</v>
      </c>
      <c r="S29" s="79" t="n">
        <f aca="false">'Individ reitings Bronze'!R29/'Individ reitings Bronze'!Q29</f>
        <v>162.071428571429</v>
      </c>
    </row>
    <row r="30" customFormat="false" ht="21.8" hidden="false" customHeight="true" outlineLevel="0" collapsed="false">
      <c r="B30" s="80"/>
      <c r="C30" s="74" t="str">
        <f aca="false">Rezultati!A134</f>
        <v>Nopietni</v>
      </c>
      <c r="D30" s="74" t="str">
        <f aca="false">Rezultati!B134</f>
        <v>Artūrs Pugejs</v>
      </c>
      <c r="E30" s="75" t="n">
        <v>0</v>
      </c>
      <c r="F30" s="75" t="n">
        <v>0</v>
      </c>
      <c r="G30" s="76" t="e">
        <f aca="false">'Individ reitings Bronze'!F30/'Individ reitings Bronze'!E30</f>
        <v>#DIV/0!</v>
      </c>
      <c r="H30" s="75" t="n">
        <v>0</v>
      </c>
      <c r="I30" s="75" t="n">
        <v>0</v>
      </c>
      <c r="J30" s="76" t="e">
        <f aca="false">'Individ reitings Bronze'!I30/'Individ reitings Bronze'!H30</f>
        <v>#DIV/0!</v>
      </c>
      <c r="K30" s="75" t="n">
        <v>8</v>
      </c>
      <c r="L30" s="75" t="n">
        <v>1213</v>
      </c>
      <c r="M30" s="76" t="n">
        <f aca="false">'Individ reitings Bronze'!L30/'Individ reitings Bronze'!K30</f>
        <v>151.625</v>
      </c>
      <c r="N30" s="75" t="n">
        <f aca="false">Rezultati!BZ134</f>
        <v>0</v>
      </c>
      <c r="O30" s="75" t="n">
        <f aca="false">Rezultati!BY134</f>
        <v>0</v>
      </c>
      <c r="P30" s="76" t="e">
        <f aca="false">Rezultati!CB134</f>
        <v>#DIV/0!</v>
      </c>
      <c r="Q30" s="78" t="n">
        <f aca="false">'Individ reitings Bronze'!H30+'Individ reitings Bronze'!N30+'Individ reitings Bronze'!E30+'Individ reitings Bronze'!K30</f>
        <v>8</v>
      </c>
      <c r="R30" s="78" t="n">
        <f aca="false">'Individ reitings Bronze'!O30+'Individ reitings Bronze'!I30+'Individ reitings Bronze'!F30+'Individ reitings Bronze'!L30</f>
        <v>1213</v>
      </c>
      <c r="S30" s="79" t="n">
        <f aca="false">'Individ reitings Bronze'!R30/'Individ reitings Bronze'!Q30</f>
        <v>151.625</v>
      </c>
    </row>
    <row r="31" customFormat="false" ht="21.8" hidden="false" customHeight="true" outlineLevel="0" collapsed="false">
      <c r="B31" s="80"/>
      <c r="C31" s="74" t="str">
        <f aca="false">Rezultati!A117</f>
        <v>Bowling Sharks</v>
      </c>
      <c r="D31" s="74" t="str">
        <f aca="false">Rezultati!B117</f>
        <v>Jurijs Nahodkins</v>
      </c>
      <c r="E31" s="75" t="n">
        <v>16</v>
      </c>
      <c r="F31" s="75" t="n">
        <v>2453</v>
      </c>
      <c r="G31" s="76" t="n">
        <f aca="false">'Individ reitings Bronze'!F31/'Individ reitings Bronze'!E31</f>
        <v>153.3125</v>
      </c>
      <c r="H31" s="75" t="n">
        <v>0</v>
      </c>
      <c r="I31" s="75" t="n">
        <v>0</v>
      </c>
      <c r="J31" s="76" t="e">
        <f aca="false">'Individ reitings Bronze'!I31/'Individ reitings Bronze'!H31-8</f>
        <v>#DIV/0!</v>
      </c>
      <c r="K31" s="75" t="n">
        <v>8</v>
      </c>
      <c r="L31" s="75" t="n">
        <v>1191</v>
      </c>
      <c r="M31" s="76" t="n">
        <f aca="false">'Individ reitings Bronze'!L31/'Individ reitings Bronze'!K31</f>
        <v>148.875</v>
      </c>
      <c r="N31" s="75" t="n">
        <f aca="false">Rezultati!BZ117</f>
        <v>20</v>
      </c>
      <c r="O31" s="75" t="n">
        <f aca="false">Rezultati!BY117</f>
        <v>2823</v>
      </c>
      <c r="P31" s="76" t="n">
        <f aca="false">Rezultati!CB117</f>
        <v>141.15</v>
      </c>
      <c r="Q31" s="78" t="n">
        <f aca="false">'Individ reitings Bronze'!H31+'Individ reitings Bronze'!N31+'Individ reitings Bronze'!E31+'Individ reitings Bronze'!K31</f>
        <v>44</v>
      </c>
      <c r="R31" s="78" t="n">
        <f aca="false">'Individ reitings Bronze'!O31+'Individ reitings Bronze'!I31+'Individ reitings Bronze'!F31+'Individ reitings Bronze'!L31</f>
        <v>6467</v>
      </c>
      <c r="S31" s="79" t="n">
        <f aca="false">'Individ reitings Bronze'!R31/'Individ reitings Bronze'!Q31</f>
        <v>146.977272727273</v>
      </c>
    </row>
    <row r="32" customFormat="false" ht="21.8" hidden="false" customHeight="true" outlineLevel="0" collapsed="false">
      <c r="B32" s="80"/>
      <c r="C32" s="74" t="str">
        <f aca="false">Rezultati!A111</f>
        <v>Zaļie Pumpuri</v>
      </c>
      <c r="D32" s="74" t="str">
        <f aca="false">Rezultati!B111</f>
        <v>Gustavs Jaunzemis</v>
      </c>
      <c r="E32" s="75" t="n">
        <v>3</v>
      </c>
      <c r="F32" s="75" t="n">
        <v>420</v>
      </c>
      <c r="G32" s="76" t="n">
        <f aca="false">'Individ reitings Bronze'!F32/'Individ reitings Bronze'!E32</f>
        <v>140</v>
      </c>
      <c r="H32" s="75" t="n">
        <v>0</v>
      </c>
      <c r="I32" s="75" t="n">
        <v>0</v>
      </c>
      <c r="J32" s="76" t="e">
        <f aca="false">'Individ reitings Bronze'!I32/'Individ reitings Bronze'!H32</f>
        <v>#DIV/0!</v>
      </c>
      <c r="K32" s="75" t="n">
        <v>0</v>
      </c>
      <c r="L32" s="75" t="n">
        <v>0</v>
      </c>
      <c r="M32" s="76" t="e">
        <f aca="false">'Individ reitings Bronze'!L32/'Individ reitings Bronze'!K32</f>
        <v>#DIV/0!</v>
      </c>
      <c r="N32" s="75" t="n">
        <f aca="false">Rezultati!BZ111</f>
        <v>0</v>
      </c>
      <c r="O32" s="75" t="n">
        <f aca="false">Rezultati!BY111</f>
        <v>0</v>
      </c>
      <c r="P32" s="76" t="e">
        <f aca="false">Rezultati!CB111</f>
        <v>#DIV/0!</v>
      </c>
      <c r="Q32" s="78" t="n">
        <f aca="false">'Individ reitings Bronze'!H32+'Individ reitings Bronze'!N32+'Individ reitings Bronze'!E32+'Individ reitings Bronze'!K32</f>
        <v>3</v>
      </c>
      <c r="R32" s="78" t="n">
        <f aca="false">'Individ reitings Bronze'!O32+'Individ reitings Bronze'!I32+'Individ reitings Bronze'!F32+'Individ reitings Bronze'!L32</f>
        <v>420</v>
      </c>
      <c r="S32" s="79" t="n">
        <f aca="false">'Individ reitings Bronze'!R32/'Individ reitings Bronze'!Q32</f>
        <v>140</v>
      </c>
    </row>
    <row r="33" customFormat="false" ht="21.8" hidden="false" customHeight="true" outlineLevel="0" collapsed="false">
      <c r="B33" s="80"/>
      <c r="C33" s="74" t="str">
        <f aca="false">Rezultati!A104</f>
        <v>Wii Fit Plus</v>
      </c>
      <c r="D33" s="74" t="str">
        <f aca="false">Rezultati!B104</f>
        <v>Raivis Tilga</v>
      </c>
      <c r="E33" s="75" t="n">
        <v>4</v>
      </c>
      <c r="F33" s="75" t="n">
        <v>565</v>
      </c>
      <c r="G33" s="76" t="n">
        <f aca="false">'Individ reitings Bronze'!F33/'Individ reitings Bronze'!E33</f>
        <v>141.25</v>
      </c>
      <c r="H33" s="75" t="n">
        <v>8</v>
      </c>
      <c r="I33" s="75" t="n">
        <v>1028</v>
      </c>
      <c r="J33" s="76" t="n">
        <f aca="false">'Individ reitings Bronze'!I33/'Individ reitings Bronze'!H33</f>
        <v>128.5</v>
      </c>
      <c r="K33" s="75" t="n">
        <v>4</v>
      </c>
      <c r="L33" s="75" t="n">
        <v>523</v>
      </c>
      <c r="M33" s="76" t="n">
        <f aca="false">'Individ reitings Bronze'!L33/'Individ reitings Bronze'!K33</f>
        <v>130.75</v>
      </c>
      <c r="N33" s="75" t="n">
        <f aca="false">Rezultati!BZ104</f>
        <v>14</v>
      </c>
      <c r="O33" s="75" t="n">
        <f aca="false">Rezultati!BY104</f>
        <v>1833</v>
      </c>
      <c r="P33" s="76" t="n">
        <f aca="false">Rezultati!CB104</f>
        <v>130.928571428571</v>
      </c>
      <c r="Q33" s="78" t="n">
        <f aca="false">'Individ reitings Bronze'!H33+'Individ reitings Bronze'!N33+'Individ reitings Bronze'!E33+'Individ reitings Bronze'!K33</f>
        <v>30</v>
      </c>
      <c r="R33" s="78" t="n">
        <f aca="false">'Individ reitings Bronze'!O33+'Individ reitings Bronze'!I33+'Individ reitings Bronze'!F33+'Individ reitings Bronze'!L33</f>
        <v>3949</v>
      </c>
      <c r="S33" s="79" t="n">
        <f aca="false">'Individ reitings Bronze'!R33/'Individ reitings Bronze'!Q33</f>
        <v>131.633333333333</v>
      </c>
    </row>
    <row r="34" customFormat="false" ht="21.8" hidden="false" customHeight="true" outlineLevel="0" collapsed="false">
      <c r="B34" s="80"/>
      <c r="C34" s="74" t="str">
        <f aca="false">Rezultati!A88</f>
        <v>NB Jaunie Spēki</v>
      </c>
      <c r="D34" s="74" t="str">
        <f aca="false">Rezultati!B88</f>
        <v>Guntis Andžāns</v>
      </c>
      <c r="E34" s="75" t="n">
        <v>0</v>
      </c>
      <c r="F34" s="75" t="n">
        <v>0</v>
      </c>
      <c r="G34" s="76" t="e">
        <f aca="false">'Individ reitings Bronze'!F34/'Individ reitings Bronze'!E34</f>
        <v>#DIV/0!</v>
      </c>
      <c r="H34" s="75" t="n">
        <v>0</v>
      </c>
      <c r="I34" s="75" t="n">
        <v>0</v>
      </c>
      <c r="J34" s="76" t="e">
        <f aca="false">'Individ reitings Bronze'!I34/'Individ reitings Bronze'!H34</f>
        <v>#DIV/0!</v>
      </c>
      <c r="K34" s="75" t="n">
        <v>0</v>
      </c>
      <c r="L34" s="75" t="n">
        <v>0</v>
      </c>
      <c r="M34" s="76" t="e">
        <f aca="false">'Individ reitings Bronze'!L34/'Individ reitings Bronze'!K34</f>
        <v>#DIV/0!</v>
      </c>
      <c r="N34" s="75" t="n">
        <f aca="false">Rezultati!BZ88</f>
        <v>16</v>
      </c>
      <c r="O34" s="75" t="n">
        <f aca="false">Rezultati!BY88</f>
        <v>2022</v>
      </c>
      <c r="P34" s="76" t="n">
        <f aca="false">Rezultati!CB88</f>
        <v>126.375</v>
      </c>
      <c r="Q34" s="78" t="n">
        <f aca="false">'Individ reitings Bronze'!H34+'Individ reitings Bronze'!N34+'Individ reitings Bronze'!E34+'Individ reitings Bronze'!K34</f>
        <v>16</v>
      </c>
      <c r="R34" s="78" t="n">
        <f aca="false">'Individ reitings Bronze'!O34+'Individ reitings Bronze'!I34+'Individ reitings Bronze'!F34+'Individ reitings Bronze'!L34</f>
        <v>2022</v>
      </c>
      <c r="S34" s="79" t="n">
        <f aca="false">'Individ reitings Bronze'!R34/'Individ reitings Bronze'!Q34</f>
        <v>126.375</v>
      </c>
    </row>
    <row r="35" customFormat="false" ht="21.8" hidden="false" customHeight="true" outlineLevel="0" collapsed="false">
      <c r="B35" s="80"/>
      <c r="C35" s="74" t="str">
        <f aca="false">Rezultati!A92</f>
        <v>NB Jaunie Spēki</v>
      </c>
      <c r="D35" s="74" t="str">
        <f aca="false">Rezultati!B92</f>
        <v>Paulis Kalniņš</v>
      </c>
      <c r="E35" s="75" t="n">
        <v>0</v>
      </c>
      <c r="F35" s="75" t="n">
        <v>0</v>
      </c>
      <c r="G35" s="76" t="e">
        <f aca="false">'Individ reitings Bronze'!F35/'Individ reitings Bronze'!E35</f>
        <v>#DIV/0!</v>
      </c>
      <c r="H35" s="75" t="n">
        <v>0</v>
      </c>
      <c r="I35" s="75" t="n">
        <v>0</v>
      </c>
      <c r="J35" s="76" t="e">
        <f aca="false">'Individ reitings Bronze'!I35/'Individ reitings Bronze'!H35</f>
        <v>#DIV/0!</v>
      </c>
      <c r="K35" s="75" t="n">
        <v>0</v>
      </c>
      <c r="L35" s="75" t="n">
        <v>0</v>
      </c>
      <c r="M35" s="76" t="e">
        <f aca="false">'Individ reitings Bronze'!L35/'Individ reitings Bronze'!K35</f>
        <v>#DIV/0!</v>
      </c>
      <c r="N35" s="75" t="n">
        <f aca="false">Rezultati!BZ92</f>
        <v>20</v>
      </c>
      <c r="O35" s="75" t="n">
        <f aca="false">Rezultati!BY92</f>
        <v>2390</v>
      </c>
      <c r="P35" s="76" t="n">
        <f aca="false">Rezultati!CB92</f>
        <v>119.5</v>
      </c>
      <c r="Q35" s="78" t="n">
        <f aca="false">'Individ reitings Bronze'!H35+'Individ reitings Bronze'!N35+'Individ reitings Bronze'!E35+'Individ reitings Bronze'!K35</f>
        <v>20</v>
      </c>
      <c r="R35" s="78" t="n">
        <f aca="false">'Individ reitings Bronze'!O35+'Individ reitings Bronze'!I35+'Individ reitings Bronze'!F35+'Individ reitings Bronze'!L35</f>
        <v>2390</v>
      </c>
      <c r="S35" s="79" t="n">
        <f aca="false">'Individ reitings Bronze'!R35/'Individ reitings Bronze'!Q35</f>
        <v>119.5</v>
      </c>
    </row>
    <row r="36" customFormat="false" ht="20.65" hidden="false" customHeight="true" outlineLevel="0" collapsed="false">
      <c r="B36" s="80"/>
      <c r="C36" s="74" t="str">
        <f aca="false">Rezultati!A90</f>
        <v>NB Jaunie Spēki</v>
      </c>
      <c r="D36" s="74" t="str">
        <f aca="false">Rezultati!B90</f>
        <v>Toms Erbss</v>
      </c>
      <c r="E36" s="75" t="n">
        <v>0</v>
      </c>
      <c r="F36" s="75" t="n">
        <v>0</v>
      </c>
      <c r="G36" s="76" t="e">
        <f aca="false">'Individ reitings Bronze'!F36/'Individ reitings Bronze'!E36</f>
        <v>#DIV/0!</v>
      </c>
      <c r="H36" s="75" t="n">
        <v>0</v>
      </c>
      <c r="I36" s="75" t="n">
        <v>0</v>
      </c>
      <c r="J36" s="76" t="e">
        <f aca="false">'Individ reitings Bronze'!I36/'Individ reitings Bronze'!H36</f>
        <v>#DIV/0!</v>
      </c>
      <c r="K36" s="75" t="n">
        <v>0</v>
      </c>
      <c r="L36" s="75" t="n">
        <v>0</v>
      </c>
      <c r="M36" s="76" t="e">
        <f aca="false">'Individ reitings Bronze'!L36/'Individ reitings Bronze'!K36</f>
        <v>#DIV/0!</v>
      </c>
      <c r="N36" s="75" t="n">
        <f aca="false">Rezultati!BZ90</f>
        <v>16</v>
      </c>
      <c r="O36" s="75" t="n">
        <f aca="false">Rezultati!BY90</f>
        <v>1836</v>
      </c>
      <c r="P36" s="76" t="n">
        <f aca="false">Rezultati!CB90</f>
        <v>114.75</v>
      </c>
      <c r="Q36" s="78" t="n">
        <f aca="false">'Individ reitings Bronze'!H36+'Individ reitings Bronze'!N36+'Individ reitings Bronze'!E36+'Individ reitings Bronze'!K36</f>
        <v>16</v>
      </c>
      <c r="R36" s="78" t="n">
        <f aca="false">'Individ reitings Bronze'!O36+'Individ reitings Bronze'!I36+'Individ reitings Bronze'!F36+'Individ reitings Bronze'!L36</f>
        <v>1836</v>
      </c>
      <c r="S36" s="79" t="n">
        <f aca="false">'Individ reitings Bronze'!R36/'Individ reitings Bronze'!Q36</f>
        <v>114.75</v>
      </c>
    </row>
    <row r="37" customFormat="false" ht="20.65" hidden="false" customHeight="true" outlineLevel="0" collapsed="false">
      <c r="B37" s="80"/>
      <c r="C37" s="74" t="str">
        <f aca="false">Rezultati!A147</f>
        <v>Simple People (Molotov)</v>
      </c>
      <c r="D37" s="74" t="str">
        <f aca="false">Rezultati!B147</f>
        <v>Jānis Cimdiņš</v>
      </c>
      <c r="E37" s="75" t="n">
        <v>4</v>
      </c>
      <c r="F37" s="75" t="n">
        <v>391</v>
      </c>
      <c r="G37" s="76" t="n">
        <f aca="false">'Individ reitings Bronze'!F37/'Individ reitings Bronze'!E37</f>
        <v>97.75</v>
      </c>
      <c r="H37" s="75" t="n">
        <v>4</v>
      </c>
      <c r="I37" s="75" t="n">
        <v>481</v>
      </c>
      <c r="J37" s="76" t="n">
        <f aca="false">'Individ reitings Bronze'!I37/'Individ reitings Bronze'!H37</f>
        <v>120.25</v>
      </c>
      <c r="K37" s="75" t="n">
        <v>0</v>
      </c>
      <c r="L37" s="75" t="n">
        <v>0</v>
      </c>
      <c r="M37" s="76" t="e">
        <f aca="false">'Individ reitings Bronze'!L37/'Individ reitings Bronze'!K37</f>
        <v>#DIV/0!</v>
      </c>
      <c r="N37" s="75" t="n">
        <f aca="false">Rezultati!BZ147</f>
        <v>4</v>
      </c>
      <c r="O37" s="75" t="n">
        <f aca="false">Rezultati!BY147</f>
        <v>474</v>
      </c>
      <c r="P37" s="76" t="n">
        <f aca="false">Rezultati!CB147</f>
        <v>118.5</v>
      </c>
      <c r="Q37" s="78" t="n">
        <f aca="false">'Individ reitings Bronze'!H37+'Individ reitings Bronze'!N37+'Individ reitings Bronze'!E37+'Individ reitings Bronze'!K37</f>
        <v>12</v>
      </c>
      <c r="R37" s="78" t="n">
        <f aca="false">'Individ reitings Bronze'!O37+'Individ reitings Bronze'!I37+'Individ reitings Bronze'!F37+'Individ reitings Bronze'!L37</f>
        <v>1346</v>
      </c>
      <c r="S37" s="79" t="n">
        <f aca="false">'Individ reitings Bronze'!R37/'Individ reitings Bronze'!Q37</f>
        <v>112.166666666667</v>
      </c>
    </row>
    <row r="38" customFormat="false" ht="12.8" hidden="true" customHeight="false" outlineLevel="0" collapsed="false"/>
    <row r="39" customFormat="false" ht="12.8" hidden="true" customHeight="false" outlineLevel="0" collapsed="false"/>
    <row r="40" customFormat="false" ht="12.8" hidden="true" customHeight="false" outlineLevel="0" collapsed="false"/>
    <row r="41" customFormat="false" ht="17.35" hidden="true" customHeight="false" outlineLevel="0" collapsed="false">
      <c r="B41" s="80" t="n">
        <v>32</v>
      </c>
      <c r="C41" s="105" t="str">
        <f aca="false">Rezultati!A121</f>
        <v>Bowling Sharks</v>
      </c>
      <c r="D41" s="105" t="n">
        <f aca="false">Rezultati!B121</f>
        <v>0</v>
      </c>
      <c r="E41" s="106"/>
      <c r="F41" s="106"/>
      <c r="G41" s="107" t="e">
        <f aca="false">'Individ reitings Bronze'!F41/'Individ reitings Bronze'!E41</f>
        <v>#DIV/0!</v>
      </c>
      <c r="H41" s="106"/>
      <c r="I41" s="106"/>
      <c r="J41" s="107" t="e">
        <f aca="false">'Individ reitings Bronze'!I41/'Individ reitings Bronze'!H41</f>
        <v>#DIV/0!</v>
      </c>
      <c r="K41" s="106"/>
      <c r="L41" s="106"/>
      <c r="M41" s="107" t="e">
        <f aca="false">'Individ reitings Bronze'!L41/'Individ reitings Bronze'!K41</f>
        <v>#DIV/0!</v>
      </c>
      <c r="N41" s="106" t="n">
        <f aca="false">Rezultati!BZ121</f>
        <v>0</v>
      </c>
      <c r="O41" s="106" t="n">
        <f aca="false">Rezultati!BY121</f>
        <v>0</v>
      </c>
      <c r="P41" s="107" t="e">
        <f aca="false">Rezultati!CB121</f>
        <v>#DIV/0!</v>
      </c>
      <c r="Q41" s="109" t="n">
        <f aca="false">'Individ reitings Bronze'!H41+'Individ reitings Bronze'!N41+'Individ reitings Bronze'!E41+'Individ reitings Bronze'!K41</f>
        <v>0</v>
      </c>
      <c r="R41" s="109" t="n">
        <f aca="false">'Individ reitings Bronze'!O41+'Individ reitings Bronze'!I41+'Individ reitings Bronze'!F41+'Individ reitings Bronze'!L41</f>
        <v>0</v>
      </c>
      <c r="S41" s="107" t="e">
        <f aca="false">'Individ reitings Bronze'!R41/'Individ reitings Bronze'!Q41</f>
        <v>#DIV/0!</v>
      </c>
    </row>
    <row r="42" customFormat="false" ht="17.35" hidden="true" customHeight="false" outlineLevel="0" collapsed="false">
      <c r="B42" s="80" t="n">
        <v>33</v>
      </c>
      <c r="C42" s="74" t="str">
        <f aca="false">Rezultati!A122</f>
        <v>Bowling Sharks</v>
      </c>
      <c r="D42" s="74" t="n">
        <f aca="false">Rezultati!B122</f>
        <v>0</v>
      </c>
      <c r="E42" s="77"/>
      <c r="F42" s="77"/>
      <c r="G42" s="76" t="e">
        <f aca="false">'Individ reitings Bronze'!F42/'Individ reitings Bronze'!E42</f>
        <v>#DIV/0!</v>
      </c>
      <c r="H42" s="77"/>
      <c r="I42" s="77"/>
      <c r="J42" s="76" t="e">
        <f aca="false">'Individ reitings Bronze'!I42/'Individ reitings Bronze'!H42</f>
        <v>#DIV/0!</v>
      </c>
      <c r="K42" s="75"/>
      <c r="L42" s="75"/>
      <c r="M42" s="76" t="e">
        <f aca="false">'Individ reitings Bronze'!L42/'Individ reitings Bronze'!K42</f>
        <v>#DIV/0!</v>
      </c>
      <c r="N42" s="75" t="n">
        <f aca="false">Rezultati!BZ122</f>
        <v>0</v>
      </c>
      <c r="O42" s="75" t="n">
        <f aca="false">Rezultati!BY122</f>
        <v>0</v>
      </c>
      <c r="P42" s="76" t="e">
        <f aca="false">Rezultati!CB122</f>
        <v>#DIV/0!</v>
      </c>
      <c r="Q42" s="109" t="n">
        <f aca="false">'Individ reitings Bronze'!H42+'Individ reitings Bronze'!N42+'Individ reitings Bronze'!E42+'Individ reitings Bronze'!K42</f>
        <v>0</v>
      </c>
      <c r="R42" s="109" t="n">
        <f aca="false">'Individ reitings Bronze'!O42+'Individ reitings Bronze'!I42+'Individ reitings Bronze'!F42+'Individ reitings Bronze'!L42</f>
        <v>0</v>
      </c>
      <c r="S42" s="107" t="e">
        <f aca="false">'Individ reitings Bronze'!R42/'Individ reitings Bronze'!Q42</f>
        <v>#DIV/0!</v>
      </c>
    </row>
    <row r="43" customFormat="false" ht="17.35" hidden="true" customHeight="false" outlineLevel="0" collapsed="false">
      <c r="B43" s="80" t="n">
        <v>34</v>
      </c>
      <c r="C43" s="74" t="str">
        <f aca="false">Rezultati!A82</f>
        <v>Lursoft</v>
      </c>
      <c r="D43" s="74" t="n">
        <f aca="false">Rezultati!B82</f>
        <v>0</v>
      </c>
      <c r="E43" s="75"/>
      <c r="F43" s="75"/>
      <c r="G43" s="76" t="e">
        <f aca="false">'Individ reitings Bronze'!F43/'Individ reitings Bronze'!E43-8</f>
        <v>#DIV/0!</v>
      </c>
      <c r="H43" s="75"/>
      <c r="I43" s="75"/>
      <c r="J43" s="76" t="e">
        <f aca="false">'Individ reitings Bronze'!I43/'Individ reitings Bronze'!H43-8</f>
        <v>#DIV/0!</v>
      </c>
      <c r="K43" s="106"/>
      <c r="L43" s="106"/>
      <c r="M43" s="76"/>
      <c r="N43" s="75" t="n">
        <f aca="false">Rezultati!BZ82</f>
        <v>0</v>
      </c>
      <c r="O43" s="75" t="n">
        <f aca="false">Rezultati!BY82</f>
        <v>0</v>
      </c>
      <c r="P43" s="76" t="e">
        <f aca="false">Rezultati!CB82</f>
        <v>#DIV/0!</v>
      </c>
      <c r="Q43" s="109" t="n">
        <f aca="false">'Individ reitings Bronze'!H43+'Individ reitings Bronze'!N43+'Individ reitings Bronze'!E43+'Individ reitings Bronze'!K43</f>
        <v>0</v>
      </c>
      <c r="R43" s="109" t="n">
        <f aca="false">'Individ reitings Bronze'!O43+'Individ reitings Bronze'!I43+'Individ reitings Bronze'!F43+'Individ reitings Bronze'!L43</f>
        <v>0</v>
      </c>
      <c r="S43" s="107" t="e">
        <f aca="false">'Individ reitings Bronze'!R43/'Individ reitings Bronze'!Q43</f>
        <v>#DIV/0!</v>
      </c>
    </row>
    <row r="44" customFormat="false" ht="17.35" hidden="true" customHeight="false" outlineLevel="0" collapsed="false">
      <c r="B44" s="80"/>
      <c r="C44" s="67" t="str">
        <f aca="false">Rezultati!A93</f>
        <v>NB Jaunie Spēki</v>
      </c>
      <c r="D44" s="67" t="n">
        <f aca="false">Rezultati!B93</f>
        <v>0</v>
      </c>
      <c r="E44" s="70"/>
      <c r="F44" s="70"/>
      <c r="G44" s="69" t="e">
        <f aca="false">'Individ reitings Bronze'!F44/'Individ reitings Bronze'!E44</f>
        <v>#DIV/0!</v>
      </c>
      <c r="H44" s="70"/>
      <c r="I44" s="70"/>
      <c r="J44" s="69" t="e">
        <f aca="false">'Individ reitings Bronze'!I44/'Individ reitings Bronze'!H44</f>
        <v>#DIV/0!</v>
      </c>
      <c r="K44" s="68"/>
      <c r="L44" s="68"/>
      <c r="M44" s="69" t="e">
        <f aca="false">'Individ reitings Bronze'!L44/'Individ reitings Bronze'!K44</f>
        <v>#DIV/0!</v>
      </c>
      <c r="N44" s="68" t="n">
        <f aca="false">Rezultati!BZ93</f>
        <v>0</v>
      </c>
      <c r="O44" s="68" t="n">
        <f aca="false">Rezultati!BY93</f>
        <v>0</v>
      </c>
      <c r="P44" s="69" t="e">
        <f aca="false">Rezultati!CB93</f>
        <v>#DIV/0!</v>
      </c>
      <c r="Q44" s="109" t="n">
        <f aca="false">'Individ reitings Bronze'!H44+'Individ reitings Bronze'!N44+'Individ reitings Bronze'!E44+'Individ reitings Bronze'!K44</f>
        <v>0</v>
      </c>
      <c r="R44" s="109" t="n">
        <f aca="false">'Individ reitings Bronze'!O44+'Individ reitings Bronze'!I44+'Individ reitings Bronze'!F44+'Individ reitings Bronze'!L44</f>
        <v>0</v>
      </c>
      <c r="S44" s="107" t="e">
        <f aca="false">'Individ reitings Bronze'!R44/'Individ reitings Bronze'!Q44</f>
        <v>#DIV/0!</v>
      </c>
    </row>
    <row r="45" customFormat="false" ht="17.35" hidden="true" customHeight="false" outlineLevel="0" collapsed="false">
      <c r="B45" s="80"/>
      <c r="C45" s="67" t="str">
        <f aca="false">Rezultati!A96</f>
        <v>NB Jaunie Spēki</v>
      </c>
      <c r="D45" s="67" t="n">
        <f aca="false">Rezultati!B96</f>
        <v>0</v>
      </c>
      <c r="E45" s="70"/>
      <c r="F45" s="70"/>
      <c r="G45" s="69" t="e">
        <f aca="false">'Individ reitings Bronze'!F45/'Individ reitings Bronze'!E45</f>
        <v>#DIV/0!</v>
      </c>
      <c r="H45" s="70"/>
      <c r="I45" s="70"/>
      <c r="J45" s="69" t="e">
        <f aca="false">'Individ reitings Bronze'!I45/'Individ reitings Bronze'!H45</f>
        <v>#DIV/0!</v>
      </c>
      <c r="K45" s="68"/>
      <c r="L45" s="68"/>
      <c r="M45" s="69" t="e">
        <f aca="false">'Individ reitings Bronze'!L45/'Individ reitings Bronze'!K45</f>
        <v>#DIV/0!</v>
      </c>
      <c r="N45" s="68" t="n">
        <f aca="false">Rezultati!BZ96</f>
        <v>0</v>
      </c>
      <c r="O45" s="68" t="n">
        <f aca="false">Rezultati!BY96</f>
        <v>0</v>
      </c>
      <c r="P45" s="69" t="e">
        <f aca="false">Rezultati!CB96</f>
        <v>#DIV/0!</v>
      </c>
      <c r="Q45" s="109" t="n">
        <f aca="false">'Individ reitings Bronze'!H45+'Individ reitings Bronze'!N45+'Individ reitings Bronze'!E45+'Individ reitings Bronze'!K45</f>
        <v>0</v>
      </c>
      <c r="R45" s="109" t="n">
        <f aca="false">'Individ reitings Bronze'!O45+'Individ reitings Bronze'!I45+'Individ reitings Bronze'!F45+'Individ reitings Bronze'!L45</f>
        <v>0</v>
      </c>
      <c r="S45" s="107" t="e">
        <f aca="false">'Individ reitings Bronze'!R45/'Individ reitings Bronze'!Q45</f>
        <v>#DIV/0!</v>
      </c>
    </row>
    <row r="46" customFormat="false" ht="17.35" hidden="true" customHeight="false" outlineLevel="0" collapsed="false">
      <c r="B46" s="80"/>
      <c r="C46" s="74" t="str">
        <f aca="false">Rezultati!A97</f>
        <v>NB Jaunie Spēki</v>
      </c>
      <c r="D46" s="74" t="n">
        <f aca="false">Rezultati!B97</f>
        <v>0</v>
      </c>
      <c r="E46" s="77"/>
      <c r="F46" s="77"/>
      <c r="G46" s="76" t="e">
        <f aca="false">'Individ reitings Bronze'!F46/'Individ reitings Bronze'!E46</f>
        <v>#DIV/0!</v>
      </c>
      <c r="H46" s="77"/>
      <c r="I46" s="77"/>
      <c r="J46" s="76" t="e">
        <f aca="false">'Individ reitings Bronze'!I46/'Individ reitings Bronze'!H46</f>
        <v>#DIV/0!</v>
      </c>
      <c r="K46" s="75"/>
      <c r="L46" s="75"/>
      <c r="M46" s="76" t="e">
        <f aca="false">'Individ reitings Bronze'!L46/'Individ reitings Bronze'!K46</f>
        <v>#DIV/0!</v>
      </c>
      <c r="N46" s="75" t="n">
        <f aca="false">Rezultati!BZ97</f>
        <v>0</v>
      </c>
      <c r="O46" s="75" t="n">
        <f aca="false">Rezultati!BY97</f>
        <v>0</v>
      </c>
      <c r="P46" s="76" t="e">
        <f aca="false">Rezultati!CB97</f>
        <v>#DIV/0!</v>
      </c>
      <c r="Q46" s="109" t="n">
        <f aca="false">'Individ reitings Bronze'!H46+'Individ reitings Bronze'!N46+'Individ reitings Bronze'!E46+'Individ reitings Bronze'!K46</f>
        <v>0</v>
      </c>
      <c r="R46" s="109" t="n">
        <f aca="false">'Individ reitings Bronze'!O46+'Individ reitings Bronze'!I46+'Individ reitings Bronze'!F46+'Individ reitings Bronze'!L46</f>
        <v>0</v>
      </c>
      <c r="S46" s="107" t="e">
        <f aca="false">'Individ reitings Bronze'!R46/'Individ reitings Bronze'!Q46</f>
        <v>#DIV/0!</v>
      </c>
    </row>
    <row r="47" customFormat="false" ht="17.35" hidden="true" customHeight="false" outlineLevel="0" collapsed="false">
      <c r="B47" s="80"/>
      <c r="C47" s="74" t="str">
        <f aca="false">Rezultati!A94</f>
        <v>NB Jaunie Spēki</v>
      </c>
      <c r="D47" s="74" t="n">
        <f aca="false">Rezultati!B94</f>
        <v>0</v>
      </c>
      <c r="E47" s="75"/>
      <c r="F47" s="75"/>
      <c r="G47" s="76" t="e">
        <f aca="false">'Individ reitings Bronze'!F47/'Individ reitings Bronze'!E47</f>
        <v>#DIV/0!</v>
      </c>
      <c r="H47" s="75"/>
      <c r="I47" s="75"/>
      <c r="J47" s="76" t="e">
        <f aca="false">'Individ reitings Bronze'!I47/'Individ reitings Bronze'!H47</f>
        <v>#DIV/0!</v>
      </c>
      <c r="K47" s="75"/>
      <c r="L47" s="75"/>
      <c r="M47" s="76" t="e">
        <f aca="false">'Individ reitings Bronze'!L47/'Individ reitings Bronze'!K47</f>
        <v>#DIV/0!</v>
      </c>
      <c r="N47" s="75" t="n">
        <f aca="false">Rezultati!BZ94</f>
        <v>0</v>
      </c>
      <c r="O47" s="75" t="n">
        <f aca="false">Rezultati!BY94</f>
        <v>0</v>
      </c>
      <c r="P47" s="76" t="e">
        <f aca="false">Rezultati!CB94</f>
        <v>#DIV/0!</v>
      </c>
      <c r="Q47" s="109" t="n">
        <f aca="false">'Individ reitings Bronze'!H47+'Individ reitings Bronze'!N47+'Individ reitings Bronze'!E47+'Individ reitings Bronze'!K47</f>
        <v>0</v>
      </c>
      <c r="R47" s="109" t="n">
        <f aca="false">'Individ reitings Bronze'!O47+'Individ reitings Bronze'!I47+'Individ reitings Bronze'!F47+'Individ reitings Bronze'!L47</f>
        <v>0</v>
      </c>
      <c r="S47" s="107" t="e">
        <f aca="false">'Individ reitings Bronze'!R47/'Individ reitings Bronze'!Q47</f>
        <v>#DIV/0!</v>
      </c>
    </row>
    <row r="48" customFormat="false" ht="17.35" hidden="true" customHeight="false" outlineLevel="0" collapsed="false">
      <c r="B48" s="80"/>
      <c r="C48" s="74" t="str">
        <f aca="false">Rezultati!A98</f>
        <v>NB Jaunie Spēki</v>
      </c>
      <c r="D48" s="74" t="n">
        <f aca="false">Rezultati!B98</f>
        <v>0</v>
      </c>
      <c r="E48" s="77"/>
      <c r="F48" s="77"/>
      <c r="G48" s="76" t="e">
        <f aca="false">'Individ reitings Bronze'!F48/'Individ reitings Bronze'!E48</f>
        <v>#DIV/0!</v>
      </c>
      <c r="H48" s="77"/>
      <c r="I48" s="77"/>
      <c r="J48" s="76" t="e">
        <f aca="false">'Individ reitings Bronze'!I48/'Individ reitings Bronze'!H48</f>
        <v>#DIV/0!</v>
      </c>
      <c r="K48" s="75"/>
      <c r="L48" s="75"/>
      <c r="M48" s="76" t="e">
        <f aca="false">'Individ reitings Bronze'!L48/'Individ reitings Bronze'!K48-8</f>
        <v>#DIV/0!</v>
      </c>
      <c r="N48" s="75" t="n">
        <f aca="false">Rezultati!BZ98</f>
        <v>0</v>
      </c>
      <c r="O48" s="75" t="n">
        <f aca="false">Rezultati!BY98</f>
        <v>0</v>
      </c>
      <c r="P48" s="76" t="e">
        <f aca="false">Rezultati!CB98</f>
        <v>#DIV/0!</v>
      </c>
      <c r="Q48" s="109" t="n">
        <f aca="false">'Individ reitings Bronze'!H48+'Individ reitings Bronze'!N48+'Individ reitings Bronze'!E48+'Individ reitings Bronze'!K48</f>
        <v>0</v>
      </c>
      <c r="R48" s="109" t="n">
        <f aca="false">'Individ reitings Bronze'!O48+'Individ reitings Bronze'!I48+'Individ reitings Bronze'!F48+'Individ reitings Bronze'!L48</f>
        <v>0</v>
      </c>
      <c r="S48" s="107" t="e">
        <f aca="false">'Individ reitings Bronze'!R48/'Individ reitings Bronze'!Q48</f>
        <v>#DIV/0!</v>
      </c>
    </row>
    <row r="49" customFormat="false" ht="16.15" hidden="true" customHeight="false" outlineLevel="0" collapsed="false">
      <c r="B49" s="80"/>
    </row>
    <row r="50" customFormat="false" ht="17.35" hidden="true" customHeight="false" outlineLevel="0" collapsed="false">
      <c r="B50" s="80"/>
      <c r="C50" s="74" t="str">
        <f aca="false">Rezultati!A90</f>
        <v>NB Jaunie Spēki</v>
      </c>
      <c r="D50" s="74" t="n">
        <f aca="false">Rezultati!B93</f>
        <v>0</v>
      </c>
      <c r="E50" s="77"/>
      <c r="F50" s="77"/>
      <c r="G50" s="110" t="e">
        <f aca="false">'Individ reitings Bronze'!F50/'Individ reitings Bronze'!E50</f>
        <v>#DIV/0!</v>
      </c>
      <c r="H50" s="77"/>
      <c r="I50" s="77"/>
      <c r="J50" s="76" t="e">
        <f aca="false">'Individ reitings Bronze'!I50/'Individ reitings Bronze'!H50</f>
        <v>#DIV/0!</v>
      </c>
      <c r="K50" s="76"/>
      <c r="L50" s="76"/>
      <c r="M50" s="76"/>
      <c r="N50" s="75" t="n">
        <f aca="false">Rezultati!BZ90</f>
        <v>16</v>
      </c>
      <c r="O50" s="75" t="n">
        <f aca="false">Rezultati!BY90</f>
        <v>1836</v>
      </c>
      <c r="P50" s="76" t="n">
        <f aca="false">Rezultati!CB90</f>
        <v>114.75</v>
      </c>
      <c r="Q50" s="109" t="n">
        <f aca="false">'Individ reitings Bronze'!H50+'Individ reitings Bronze'!N50+'Individ reitings Bronze'!E50+'Individ reitings Bronze'!K50</f>
        <v>16</v>
      </c>
      <c r="R50" s="109" t="n">
        <f aca="false">'Individ reitings Bronze'!O50+'Individ reitings Bronze'!I50+'Individ reitings Bronze'!F50+'Individ reitings Bronze'!L50</f>
        <v>1836</v>
      </c>
      <c r="S50" s="107" t="n">
        <f aca="false">'Individ reitings Bronze'!R50/'Individ reitings Bronze'!Q50</f>
        <v>114.75</v>
      </c>
    </row>
    <row r="51" customFormat="false" ht="17.35" hidden="true" customHeight="false" outlineLevel="0" collapsed="false">
      <c r="B51" s="80"/>
      <c r="C51" s="93" t="str">
        <f aca="false">Rezultati!A135</f>
        <v>Nopietni</v>
      </c>
      <c r="D51" s="93" t="n">
        <f aca="false">Rezultati!B135</f>
        <v>0</v>
      </c>
      <c r="E51" s="111"/>
      <c r="F51" s="111"/>
      <c r="G51" s="111"/>
      <c r="H51" s="75"/>
      <c r="I51" s="75"/>
      <c r="J51" s="76" t="e">
        <f aca="false">'Individ reitings Bronze'!I51/'Individ reitings Bronze'!H51</f>
        <v>#DIV/0!</v>
      </c>
      <c r="K51" s="76"/>
      <c r="L51" s="76"/>
      <c r="M51" s="76"/>
      <c r="N51" s="75" t="n">
        <f aca="false">Rezultati!BZ135</f>
        <v>0</v>
      </c>
      <c r="O51" s="75" t="n">
        <f aca="false">Rezultati!BY135</f>
        <v>0</v>
      </c>
      <c r="P51" s="76" t="e">
        <f aca="false">Rezultati!CB135</f>
        <v>#DIV/0!</v>
      </c>
      <c r="Q51" s="109" t="n">
        <f aca="false">'Individ reitings Bronze'!H51+'Individ reitings Bronze'!N51+'Individ reitings Bronze'!E51+'Individ reitings Bronze'!K51</f>
        <v>0</v>
      </c>
      <c r="R51" s="109" t="n">
        <f aca="false">'Individ reitings Bronze'!O51+'Individ reitings Bronze'!I51+'Individ reitings Bronze'!F51+'Individ reitings Bronze'!L51</f>
        <v>0</v>
      </c>
      <c r="S51" s="107" t="e">
        <f aca="false">'Individ reitings Bronze'!R51/'Individ reitings Bronze'!Q51</f>
        <v>#DIV/0!</v>
      </c>
    </row>
    <row r="52" customFormat="false" ht="17.35" hidden="true" customHeight="false" outlineLevel="0" collapsed="false">
      <c r="B52" s="80"/>
      <c r="C52" s="93" t="str">
        <f aca="false">Rezultati!CC131</f>
        <v>Nopietni</v>
      </c>
      <c r="D52" s="93" t="n">
        <f aca="false">Rezultati!CD136</f>
        <v>0</v>
      </c>
      <c r="H52" s="94"/>
      <c r="I52" s="94"/>
      <c r="J52" s="95" t="e">
        <f aca="false">'Individ reitings Bronze'!I52/'Individ reitings Bronze'!H52</f>
        <v>#DIV/0!</v>
      </c>
      <c r="K52" s="95"/>
      <c r="L52" s="95"/>
      <c r="M52" s="95"/>
      <c r="N52" s="94"/>
      <c r="O52" s="94"/>
      <c r="P52" s="95" t="e">
        <f aca="false">'Individ reitings Bronze'!O52/'Individ reitings Bronze'!N52-8</f>
        <v>#DIV/0!</v>
      </c>
      <c r="Q52" s="109" t="n">
        <f aca="false">'Individ reitings Bronze'!H52+'Individ reitings Bronze'!N52+'Individ reitings Bronze'!E52+'Individ reitings Bronze'!K52</f>
        <v>0</v>
      </c>
      <c r="R52" s="109" t="n">
        <f aca="false">'Individ reitings Bronze'!O52+'Individ reitings Bronze'!I52+'Individ reitings Bronze'!F52+'Individ reitings Bronze'!L52</f>
        <v>0</v>
      </c>
      <c r="S52" s="107" t="e">
        <f aca="false">'Individ reitings Bronze'!R52/'Individ reitings Bronze'!Q52</f>
        <v>#DIV/0!</v>
      </c>
    </row>
    <row r="53" customFormat="false" ht="22.05" hidden="true" customHeight="false" outlineLevel="0" collapsed="false">
      <c r="B53" s="80"/>
      <c r="C53" s="93" t="str">
        <f aca="false">Rezultati!A137</f>
        <v>Nopietni</v>
      </c>
      <c r="D53" s="93" t="n">
        <f aca="false">Rezultati!B137</f>
        <v>0</v>
      </c>
      <c r="E53" s="94"/>
      <c r="F53" s="94"/>
      <c r="G53" s="95" t="e">
        <f aca="false">'Individ reitings Bronze'!F53/'Individ reitings Bronze'!E53</f>
        <v>#DIV/0!</v>
      </c>
      <c r="H53" s="94"/>
      <c r="I53" s="94"/>
      <c r="J53" s="95" t="e">
        <f aca="false">'Individ reitings Bronze'!I53/'Individ reitings Bronze'!H53</f>
        <v>#DIV/0!</v>
      </c>
      <c r="K53" s="95"/>
      <c r="L53" s="95"/>
      <c r="M53" s="95"/>
      <c r="N53" s="94" t="n">
        <f aca="false">Rezultati!BZ137</f>
        <v>0</v>
      </c>
      <c r="O53" s="94" t="n">
        <f aca="false">Rezultati!BY137</f>
        <v>0</v>
      </c>
      <c r="P53" s="112" t="e">
        <f aca="false">Rezultati!CB137</f>
        <v>#DIV/0!</v>
      </c>
      <c r="Q53" s="109" t="n">
        <f aca="false">'Individ reitings Bronze'!H53+'Individ reitings Bronze'!N53+'Individ reitings Bronze'!E53+'Individ reitings Bronze'!K53</f>
        <v>0</v>
      </c>
      <c r="R53" s="109" t="n">
        <f aca="false">'Individ reitings Bronze'!O53+'Individ reitings Bronze'!I53+'Individ reitings Bronze'!F53+'Individ reitings Bronze'!L53</f>
        <v>0</v>
      </c>
      <c r="S53" s="107" t="e">
        <f aca="false">'Individ reitings Bronze'!R53/'Individ reitings Bronze'!Q53</f>
        <v>#DIV/0!</v>
      </c>
    </row>
    <row r="54" customFormat="false" ht="17.35" hidden="true" customHeight="false" outlineLevel="0" collapsed="false">
      <c r="B54" s="80"/>
      <c r="C54" s="93" t="str">
        <f aca="false">Rezultati!A139</f>
        <v>Nopietni</v>
      </c>
      <c r="D54" s="93" t="n">
        <f aca="false">Rezultati!B139</f>
        <v>0</v>
      </c>
      <c r="E54" s="94"/>
      <c r="F54" s="94"/>
      <c r="G54" s="95" t="e">
        <f aca="false">'Individ reitings Bronze'!F54/'Individ reitings Bronze'!E54</f>
        <v>#DIV/0!</v>
      </c>
      <c r="H54" s="94"/>
      <c r="I54" s="94"/>
      <c r="J54" s="95" t="e">
        <f aca="false">'Individ reitings Bronze'!I54/'Individ reitings Bronze'!H54</f>
        <v>#DIV/0!</v>
      </c>
      <c r="K54" s="95"/>
      <c r="L54" s="95"/>
      <c r="M54" s="95"/>
      <c r="N54" s="94" t="n">
        <f aca="false">Rezultati!BZ139</f>
        <v>0</v>
      </c>
      <c r="O54" s="94" t="n">
        <f aca="false">Rezultati!BY139</f>
        <v>0</v>
      </c>
      <c r="P54" s="95" t="e">
        <f aca="false">Rezultati!CB139</f>
        <v>#DIV/0!</v>
      </c>
      <c r="Q54" s="109" t="n">
        <f aca="false">'Individ reitings Bronze'!H54+'Individ reitings Bronze'!N54+'Individ reitings Bronze'!E54+'Individ reitings Bronze'!K54</f>
        <v>0</v>
      </c>
      <c r="R54" s="109" t="n">
        <f aca="false">'Individ reitings Bronze'!O54+'Individ reitings Bronze'!I54+'Individ reitings Bronze'!F54+'Individ reitings Bronze'!L54</f>
        <v>0</v>
      </c>
      <c r="S54" s="107" t="e">
        <f aca="false">'Individ reitings Bronze'!R54/'Individ reitings Bronze'!Q54</f>
        <v>#DIV/0!</v>
      </c>
    </row>
    <row r="55" customFormat="false" ht="17.35" hidden="true" customHeight="false" outlineLevel="0" collapsed="false">
      <c r="B55" s="80"/>
      <c r="C55" s="98" t="str">
        <f aca="false">Rezultati!A79</f>
        <v>RTU</v>
      </c>
      <c r="D55" s="98" t="n">
        <f aca="false">Rezultati!B79</f>
        <v>0</v>
      </c>
      <c r="E55" s="99"/>
      <c r="F55" s="99"/>
      <c r="G55" s="100" t="e">
        <f aca="false">'Individ reitings Bronze'!F55/'Individ reitings Bronze'!E55</f>
        <v>#DIV/0!</v>
      </c>
      <c r="H55" s="99"/>
      <c r="I55" s="99"/>
      <c r="J55" s="100" t="e">
        <f aca="false">'Individ reitings Bronze'!I55/'Individ reitings Bronze'!H55</f>
        <v>#DIV/0!</v>
      </c>
      <c r="K55" s="100"/>
      <c r="L55" s="100"/>
      <c r="M55" s="100"/>
      <c r="N55" s="99" t="n">
        <f aca="false">Rezultati!BZ79</f>
        <v>4</v>
      </c>
      <c r="O55" s="99" t="n">
        <f aca="false">Rezultati!BY79</f>
        <v>628</v>
      </c>
      <c r="P55" s="100" t="n">
        <f aca="false">Rezultati!CB79</f>
        <v>157</v>
      </c>
      <c r="Q55" s="109" t="n">
        <f aca="false">'Individ reitings Bronze'!H55+'Individ reitings Bronze'!N55+'Individ reitings Bronze'!E55+'Individ reitings Bronze'!K55</f>
        <v>4</v>
      </c>
      <c r="R55" s="109" t="n">
        <f aca="false">'Individ reitings Bronze'!O55+'Individ reitings Bronze'!I55+'Individ reitings Bronze'!F55+'Individ reitings Bronze'!L55</f>
        <v>628</v>
      </c>
      <c r="S55" s="107" t="n">
        <f aca="false">'Individ reitings Bronze'!R55/'Individ reitings Bronze'!Q55</f>
        <v>157</v>
      </c>
    </row>
    <row r="56" customFormat="false" ht="17.35" hidden="true" customHeight="false" outlineLevel="0" collapsed="false">
      <c r="B56" s="80"/>
      <c r="C56" s="113" t="str">
        <f aca="false">Rezultati!A77</f>
        <v>RTU</v>
      </c>
      <c r="D56" s="113" t="str">
        <f aca="false">Rezultati!B77</f>
        <v>Pieaicinātajs spēlētājs</v>
      </c>
      <c r="E56" s="114"/>
      <c r="F56" s="114"/>
      <c r="G56" s="115" t="e">
        <f aca="false">'Individ reitings Bronze'!F56/'Individ reitings Bronze'!E56</f>
        <v>#DIV/0!</v>
      </c>
      <c r="H56" s="114"/>
      <c r="I56" s="114"/>
      <c r="J56" s="115" t="e">
        <f aca="false">'Individ reitings Bronze'!I56/'Individ reitings Bronze'!H56</f>
        <v>#DIV/0!</v>
      </c>
      <c r="K56" s="115"/>
      <c r="L56" s="115"/>
      <c r="M56" s="115"/>
      <c r="N56" s="114" t="n">
        <f aca="false">Rezultati!BZ77</f>
        <v>20</v>
      </c>
      <c r="O56" s="114" t="n">
        <f aca="false">Rezultati!BY77</f>
        <v>3373</v>
      </c>
      <c r="P56" s="115" t="n">
        <f aca="false">Rezultati!CB77</f>
        <v>168.65</v>
      </c>
      <c r="Q56" s="109" t="n">
        <f aca="false">'Individ reitings Bronze'!H56+'Individ reitings Bronze'!N56+'Individ reitings Bronze'!E56+'Individ reitings Bronze'!K56</f>
        <v>20</v>
      </c>
      <c r="R56" s="109" t="n">
        <f aca="false">'Individ reitings Bronze'!O56+'Individ reitings Bronze'!I56+'Individ reitings Bronze'!F56+'Individ reitings Bronze'!L56</f>
        <v>3373</v>
      </c>
      <c r="S56" s="107" t="n">
        <f aca="false">'Individ reitings Bronze'!R56/'Individ reitings Bronze'!Q56</f>
        <v>168.65</v>
      </c>
    </row>
    <row r="57" customFormat="false" ht="17.35" hidden="true" customHeight="false" outlineLevel="0" collapsed="false">
      <c r="B57" s="80"/>
      <c r="C57" s="93" t="str">
        <f aca="false">Rezultati!A144</f>
        <v>Simple People (Molotov)</v>
      </c>
      <c r="D57" s="93" t="str">
        <f aca="false">Rezultati!B144</f>
        <v>Vlad</v>
      </c>
      <c r="E57" s="94"/>
      <c r="F57" s="94"/>
      <c r="G57" s="95" t="e">
        <f aca="false">'Individ reitings Bronze'!F57/'Individ reitings Bronze'!E57</f>
        <v>#DIV/0!</v>
      </c>
      <c r="H57" s="70"/>
      <c r="I57" s="70"/>
      <c r="J57" s="116" t="e">
        <f aca="false">'Individ reitings Bronze'!I57/'Individ reitings Bronze'!H57</f>
        <v>#DIV/0!</v>
      </c>
      <c r="K57" s="75"/>
      <c r="L57" s="75"/>
      <c r="M57" s="76" t="e">
        <f aca="false">'Individ reitings Bronze'!L57/'Individ reitings Bronze'!K57</f>
        <v>#DIV/0!</v>
      </c>
      <c r="N57" s="94" t="n">
        <f aca="false">Rezultati!BZ144</f>
        <v>0</v>
      </c>
      <c r="O57" s="94" t="n">
        <f aca="false">Rezultati!BY144</f>
        <v>0</v>
      </c>
      <c r="P57" s="95" t="e">
        <f aca="false">Rezultati!CB144</f>
        <v>#DIV/0!</v>
      </c>
      <c r="Q57" s="109" t="n">
        <f aca="false">'Individ reitings Bronze'!H57+'Individ reitings Bronze'!N57+'Individ reitings Bronze'!E57+'Individ reitings Bronze'!K57</f>
        <v>0</v>
      </c>
      <c r="R57" s="109" t="n">
        <f aca="false">'Individ reitings Bronze'!O57+'Individ reitings Bronze'!I57+'Individ reitings Bronze'!F57+'Individ reitings Bronze'!L57</f>
        <v>0</v>
      </c>
      <c r="S57" s="107" t="e">
        <f aca="false">'Individ reitings Bronze'!R57/'Individ reitings Bronze'!Q57</f>
        <v>#DIV/0!</v>
      </c>
    </row>
    <row r="58" customFormat="false" ht="17.35" hidden="true" customHeight="false" outlineLevel="0" collapsed="false">
      <c r="B58" s="80"/>
      <c r="C58" s="74" t="str">
        <f aca="false">Rezultati!A128</f>
        <v>VissParBoulingu.lv</v>
      </c>
      <c r="D58" s="74" t="n">
        <f aca="false">Rezultati!B128</f>
        <v>0</v>
      </c>
      <c r="E58" s="77"/>
      <c r="F58" s="77"/>
      <c r="G58" s="76" t="e">
        <f aca="false">'Individ reitings Bronze'!F58/'Individ reitings Bronze'!E58</f>
        <v>#DIV/0!</v>
      </c>
      <c r="H58" s="77"/>
      <c r="I58" s="77"/>
      <c r="J58" s="76" t="e">
        <f aca="false">'Individ reitings Bronze'!I58/'Individ reitings Bronze'!H58</f>
        <v>#DIV/0!</v>
      </c>
      <c r="K58" s="75"/>
      <c r="L58" s="75"/>
      <c r="M58" s="76" t="e">
        <f aca="false">'Individ reitings Bronze'!L58/'Individ reitings Bronze'!K58</f>
        <v>#DIV/0!</v>
      </c>
      <c r="N58" s="75" t="n">
        <f aca="false">Rezultati!BZ128</f>
        <v>0</v>
      </c>
      <c r="O58" s="75" t="n">
        <f aca="false">Rezultati!BY128</f>
        <v>0</v>
      </c>
      <c r="P58" s="76" t="e">
        <f aca="false">'Individ reitings Bronze'!O58/'Individ reitings Bronze'!N58</f>
        <v>#DIV/0!</v>
      </c>
      <c r="Q58" s="109" t="n">
        <f aca="false">'Individ reitings Bronze'!H58+'Individ reitings Bronze'!N58+'Individ reitings Bronze'!E58+'Individ reitings Bronze'!K58</f>
        <v>0</v>
      </c>
      <c r="R58" s="109" t="n">
        <f aca="false">'Individ reitings Bronze'!O58+'Individ reitings Bronze'!I58+'Individ reitings Bronze'!F58+'Individ reitings Bronze'!L58</f>
        <v>0</v>
      </c>
      <c r="S58" s="107" t="e">
        <f aca="false">'Individ reitings Bronze'!R58/'Individ reitings Bronze'!Q58</f>
        <v>#DIV/0!</v>
      </c>
    </row>
    <row r="59" customFormat="false" ht="17.35" hidden="true" customHeight="false" outlineLevel="0" collapsed="false">
      <c r="B59" s="80"/>
      <c r="C59" s="93" t="str">
        <f aca="false">Rezultati!A129</f>
        <v>VissParBoulingu.lv</v>
      </c>
      <c r="D59" s="93" t="n">
        <f aca="false">Rezultati!B129</f>
        <v>0</v>
      </c>
      <c r="E59" s="94"/>
      <c r="F59" s="94"/>
      <c r="G59" s="95" t="e">
        <f aca="false">'Individ reitings Bronze'!F59/'Individ reitings Bronze'!E59</f>
        <v>#DIV/0!</v>
      </c>
      <c r="H59" s="94"/>
      <c r="I59" s="94"/>
      <c r="J59" s="95" t="e">
        <f aca="false">'Individ reitings Bronze'!I59/'Individ reitings Bronze'!H59</f>
        <v>#DIV/0!</v>
      </c>
      <c r="K59" s="95"/>
      <c r="L59" s="95"/>
      <c r="M59" s="95"/>
      <c r="N59" s="94" t="n">
        <f aca="false">Rezultati!BZ129</f>
        <v>0</v>
      </c>
      <c r="O59" s="94" t="n">
        <f aca="false">Rezultati!BY129</f>
        <v>0</v>
      </c>
      <c r="P59" s="95" t="e">
        <f aca="false">Rezultati!CB129</f>
        <v>#DIV/0!</v>
      </c>
      <c r="Q59" s="109" t="n">
        <f aca="false">'Individ reitings Bronze'!H59+'Individ reitings Bronze'!N59+'Individ reitings Bronze'!E59+'Individ reitings Bronze'!K59</f>
        <v>0</v>
      </c>
      <c r="R59" s="109" t="n">
        <f aca="false">'Individ reitings Bronze'!O59+'Individ reitings Bronze'!I59+'Individ reitings Bronze'!F59+'Individ reitings Bronze'!L59</f>
        <v>0</v>
      </c>
      <c r="S59" s="107" t="e">
        <f aca="false">'Individ reitings Bronze'!R59/'Individ reitings Bronze'!Q59</f>
        <v>#DIV/0!</v>
      </c>
    </row>
    <row r="60" customFormat="false" ht="17.35" hidden="true" customHeight="false" outlineLevel="0" collapsed="false">
      <c r="B60" s="80"/>
      <c r="C60" s="93" t="str">
        <f aca="false">Rezultati!A130</f>
        <v>VissParBoulingu.lv</v>
      </c>
      <c r="D60" s="93" t="n">
        <f aca="false">Rezultati!B130</f>
        <v>0</v>
      </c>
      <c r="E60" s="94"/>
      <c r="F60" s="94"/>
      <c r="G60" s="95" t="e">
        <f aca="false">'Individ reitings Bronze'!F60/'Individ reitings Bronze'!E60</f>
        <v>#DIV/0!</v>
      </c>
      <c r="H60" s="95"/>
      <c r="I60" s="95"/>
      <c r="J60" s="116" t="e">
        <f aca="false">'Individ reitings Bronze'!I60/'Individ reitings Bronze'!H60</f>
        <v>#DIV/0!</v>
      </c>
      <c r="K60" s="116"/>
      <c r="L60" s="116"/>
      <c r="M60" s="116"/>
      <c r="N60" s="94" t="n">
        <f aca="false">Rezultati!BZ130</f>
        <v>0</v>
      </c>
      <c r="O60" s="94" t="n">
        <f aca="false">Rezultati!BY130</f>
        <v>0</v>
      </c>
      <c r="P60" s="95" t="e">
        <f aca="false">Rezultati!CB130</f>
        <v>#DIV/0!</v>
      </c>
      <c r="Q60" s="109" t="n">
        <f aca="false">'Individ reitings Bronze'!H60+'Individ reitings Bronze'!N60+'Individ reitings Bronze'!E60+'Individ reitings Bronze'!K60</f>
        <v>0</v>
      </c>
      <c r="R60" s="109" t="n">
        <f aca="false">'Individ reitings Bronze'!O60+'Individ reitings Bronze'!I60+'Individ reitings Bronze'!F60+'Individ reitings Bronze'!L60</f>
        <v>0</v>
      </c>
      <c r="S60" s="107" t="e">
        <f aca="false">'Individ reitings Bronze'!R60/'Individ reitings Bronze'!Q60</f>
        <v>#DIV/0!</v>
      </c>
    </row>
    <row r="61" customFormat="false" ht="17.35" hidden="true" customHeight="false" outlineLevel="0" collapsed="false">
      <c r="B61" s="80"/>
      <c r="C61" s="113" t="str">
        <f aca="false">Rezultati!A123</f>
        <v>VissParBoulingu.lv</v>
      </c>
      <c r="D61" s="113"/>
      <c r="E61" s="114"/>
      <c r="F61" s="114"/>
      <c r="G61" s="115" t="e">
        <f aca="false">'Individ reitings Bronze'!F61/'Individ reitings Bronze'!E61</f>
        <v>#DIV/0!</v>
      </c>
      <c r="H61" s="114"/>
      <c r="I61" s="114"/>
      <c r="J61" s="115" t="e">
        <f aca="false">'Individ reitings Bronze'!I61/'Individ reitings Bronze'!H61</f>
        <v>#DIV/0!</v>
      </c>
      <c r="K61" s="115"/>
      <c r="L61" s="115"/>
      <c r="M61" s="115"/>
      <c r="N61" s="114" t="n">
        <f aca="false">Rezultati!BZ128</f>
        <v>0</v>
      </c>
      <c r="O61" s="114" t="n">
        <f aca="false">Rezultati!BY128</f>
        <v>0</v>
      </c>
      <c r="P61" s="115" t="e">
        <f aca="false">Rezultati!CB128</f>
        <v>#DIV/0!</v>
      </c>
      <c r="Q61" s="109" t="n">
        <f aca="false">'Individ reitings Bronze'!H61+'Individ reitings Bronze'!N61+'Individ reitings Bronze'!E61+'Individ reitings Bronze'!K61</f>
        <v>0</v>
      </c>
      <c r="R61" s="109" t="n">
        <f aca="false">'Individ reitings Bronze'!O61+'Individ reitings Bronze'!I61+'Individ reitings Bronze'!F61+'Individ reitings Bronze'!L61</f>
        <v>0</v>
      </c>
      <c r="S61" s="107" t="e">
        <f aca="false">'Individ reitings Bronze'!R61/'Individ reitings Bronze'!Q61</f>
        <v>#DIV/0!</v>
      </c>
    </row>
    <row r="62" customFormat="false" ht="17.35" hidden="true" customHeight="false" outlineLevel="0" collapsed="false">
      <c r="B62" s="80"/>
      <c r="C62" s="60" t="str">
        <f aca="false">Rezultati!A103</f>
        <v>Wii Fit Plus</v>
      </c>
      <c r="D62" s="60" t="str">
        <f aca="false">Rezultati!B103</f>
        <v>Niks Mežiņš</v>
      </c>
      <c r="E62" s="61"/>
      <c r="F62" s="61"/>
      <c r="G62" s="62" t="e">
        <f aca="false">'Individ reitings Bronze'!F62/'Individ reitings Bronze'!E62</f>
        <v>#DIV/0!</v>
      </c>
      <c r="H62" s="61"/>
      <c r="I62" s="61"/>
      <c r="J62" s="62" t="e">
        <f aca="false">'Individ reitings Bronze'!I62/'Individ reitings Bronze'!H62-8</f>
        <v>#DIV/0!</v>
      </c>
      <c r="K62" s="62"/>
      <c r="L62" s="62"/>
      <c r="M62" s="62"/>
      <c r="N62" s="61" t="n">
        <f aca="false">Rezultati!BZ103</f>
        <v>0</v>
      </c>
      <c r="O62" s="61" t="n">
        <f aca="false">Rezultati!BY103</f>
        <v>0</v>
      </c>
      <c r="P62" s="62" t="e">
        <f aca="false">Rezultati!CB103</f>
        <v>#DIV/0!</v>
      </c>
      <c r="Q62" s="109" t="n">
        <f aca="false">'Individ reitings Bronze'!H62+'Individ reitings Bronze'!N62+'Individ reitings Bronze'!E62+'Individ reitings Bronze'!K62</f>
        <v>0</v>
      </c>
      <c r="R62" s="109" t="n">
        <f aca="false">'Individ reitings Bronze'!O62+'Individ reitings Bronze'!I62+'Individ reitings Bronze'!F62+'Individ reitings Bronze'!L62</f>
        <v>0</v>
      </c>
      <c r="S62" s="107" t="e">
        <f aca="false">'Individ reitings Bronze'!R62/'Individ reitings Bronze'!Q62</f>
        <v>#DIV/0!</v>
      </c>
    </row>
    <row r="63" customFormat="false" ht="17.35" hidden="true" customHeight="false" outlineLevel="0" collapsed="false">
      <c r="B63" s="80"/>
      <c r="C63" s="117" t="str">
        <f aca="false">Rezultati!A107</f>
        <v>Wii Fit Plus</v>
      </c>
      <c r="D63" s="117" t="str">
        <f aca="false">Rezultati!B107</f>
        <v>Patriks Piternieks</v>
      </c>
      <c r="E63" s="118"/>
      <c r="F63" s="118"/>
      <c r="G63" s="119" t="e">
        <f aca="false">'Individ reitings Bronze'!F63/'Individ reitings Bronze'!E63</f>
        <v>#DIV/0!</v>
      </c>
      <c r="H63" s="119"/>
      <c r="I63" s="119"/>
      <c r="J63" s="120" t="e">
        <f aca="false">'Individ reitings Bronze'!I63/'Individ reitings Bronze'!H63</f>
        <v>#DIV/0!</v>
      </c>
      <c r="K63" s="120"/>
      <c r="L63" s="120"/>
      <c r="M63" s="120"/>
      <c r="N63" s="118" t="n">
        <f aca="false">Rezultati!BZ107</f>
        <v>0</v>
      </c>
      <c r="O63" s="118" t="n">
        <f aca="false">Rezultati!BY107</f>
        <v>0</v>
      </c>
      <c r="P63" s="119" t="e">
        <f aca="false">Rezultati!CB107</f>
        <v>#DIV/0!</v>
      </c>
      <c r="Q63" s="109" t="n">
        <f aca="false">'Individ reitings Bronze'!H63+'Individ reitings Bronze'!N63+'Individ reitings Bronze'!E63+'Individ reitings Bronze'!K63</f>
        <v>0</v>
      </c>
      <c r="R63" s="109" t="n">
        <f aca="false">'Individ reitings Bronze'!O63+'Individ reitings Bronze'!I63+'Individ reitings Bronze'!F63+'Individ reitings Bronze'!L63</f>
        <v>0</v>
      </c>
      <c r="S63" s="107" t="e">
        <f aca="false">'Individ reitings Bronze'!R63/'Individ reitings Bronze'!Q63</f>
        <v>#DIV/0!</v>
      </c>
    </row>
    <row r="64" customFormat="false" ht="17.35" hidden="true" customHeight="false" outlineLevel="0" collapsed="false">
      <c r="B64" s="80" t="n">
        <v>34</v>
      </c>
      <c r="C64" s="117" t="str">
        <f aca="false">Rezultati!A114</f>
        <v>Zaļie Pumpuri</v>
      </c>
      <c r="D64" s="117" t="n">
        <f aca="false">Rezultati!B114</f>
        <v>0</v>
      </c>
      <c r="E64" s="118"/>
      <c r="F64" s="118"/>
      <c r="G64" s="119" t="e">
        <f aca="false">'Individ reitings Bronze'!F64/'Individ reitings Bronze'!E64</f>
        <v>#DIV/0!</v>
      </c>
      <c r="H64" s="119"/>
      <c r="I64" s="119"/>
      <c r="J64" s="119" t="e">
        <f aca="false">'Individ reitings Bronze'!I64/'Individ reitings Bronze'!H64</f>
        <v>#DIV/0!</v>
      </c>
      <c r="K64" s="119"/>
      <c r="L64" s="119"/>
      <c r="M64" s="119"/>
      <c r="N64" s="118" t="n">
        <f aca="false">Rezultati!BZ114</f>
        <v>0</v>
      </c>
      <c r="O64" s="118" t="n">
        <f aca="false">Rezultati!BY114</f>
        <v>0</v>
      </c>
      <c r="P64" s="119" t="e">
        <f aca="false">Rezultati!CB114</f>
        <v>#DIV/0!</v>
      </c>
      <c r="Q64" s="109" t="n">
        <f aca="false">'Individ reitings Bronze'!H64+'Individ reitings Bronze'!N64+'Individ reitings Bronze'!E64+'Individ reitings Bronze'!K64</f>
        <v>0</v>
      </c>
      <c r="R64" s="109" t="n">
        <f aca="false">'Individ reitings Bronze'!O64+'Individ reitings Bronze'!I64+'Individ reitings Bronze'!F64+'Individ reitings Bronze'!L64</f>
        <v>0</v>
      </c>
      <c r="S64" s="107" t="e">
        <f aca="false">'Individ reitings Bronze'!R64/'Individ reitings Bronze'!Q64</f>
        <v>#DIV/0!</v>
      </c>
    </row>
    <row r="65" customFormat="false" ht="17.35" hidden="true" customHeight="false" outlineLevel="0" collapsed="false">
      <c r="B65" s="80" t="n">
        <v>35</v>
      </c>
      <c r="C65" s="74" t="str">
        <f aca="false">Rezultati!A95</f>
        <v>NB Jaunie Spēki</v>
      </c>
      <c r="D65" s="74" t="n">
        <f aca="false">Rezultati!B95</f>
        <v>0</v>
      </c>
      <c r="E65" s="77"/>
      <c r="F65" s="77"/>
      <c r="G65" s="76" t="e">
        <f aca="false">'Individ reitings Bronze'!F65/'Individ reitings Bronze'!E65</f>
        <v>#DIV/0!</v>
      </c>
      <c r="H65" s="77"/>
      <c r="I65" s="77"/>
      <c r="J65" s="76" t="e">
        <f aca="false">'Individ reitings Bronze'!I65/'Individ reitings Bronze'!H65</f>
        <v>#DIV/0!</v>
      </c>
      <c r="K65" s="75"/>
      <c r="L65" s="75"/>
      <c r="M65" s="76" t="e">
        <f aca="false">'Individ reitings Bronze'!L65/'Individ reitings Bronze'!K65</f>
        <v>#DIV/0!</v>
      </c>
      <c r="N65" s="75" t="n">
        <f aca="false">Rezultati!BZ95 +4</f>
        <v>4</v>
      </c>
      <c r="O65" s="75" t="n">
        <f aca="false">Rezultati!BY95+731</f>
        <v>731</v>
      </c>
      <c r="P65" s="76" t="e">
        <f aca="false">Rezultati!CB95</f>
        <v>#DIV/0!</v>
      </c>
      <c r="Q65" s="77" t="n">
        <f aca="false">'Individ reitings Bronze'!H65+'Individ reitings Bronze'!N65+'Individ reitings Bronze'!E65+'Individ reitings Bronze'!K65</f>
        <v>4</v>
      </c>
      <c r="R65" s="77" t="n">
        <f aca="false">'Individ reitings Bronze'!O65+'Individ reitings Bronze'!I65+'Individ reitings Bronze'!F65+'Individ reitings Bronze'!L65</f>
        <v>731</v>
      </c>
      <c r="S65" s="76" t="n">
        <f aca="false">'Individ reitings Bronze'!R65/'Individ reitings Bronze'!Q65</f>
        <v>182.75</v>
      </c>
    </row>
    <row r="66" customFormat="false" ht="16.15" hidden="true" customHeight="false" outlineLevel="0" collapsed="false">
      <c r="B66" s="80" t="n">
        <v>36</v>
      </c>
    </row>
    <row r="67" customFormat="false" ht="16.15" hidden="true" customHeight="false" outlineLevel="0" collapsed="false">
      <c r="B67" s="80" t="n">
        <v>37</v>
      </c>
    </row>
    <row r="68" customFormat="false" ht="16.15" hidden="true" customHeight="false" outlineLevel="0" collapsed="false">
      <c r="B68" s="80" t="n">
        <v>38</v>
      </c>
    </row>
    <row r="69" customFormat="false" ht="16.15" hidden="true" customHeight="false" outlineLevel="0" collapsed="false">
      <c r="B69" s="80" t="n">
        <v>39</v>
      </c>
    </row>
    <row r="70" customFormat="false" ht="16.15" hidden="true" customHeight="false" outlineLevel="0" collapsed="false">
      <c r="B70" s="80" t="n">
        <v>40</v>
      </c>
    </row>
    <row r="71" customFormat="false" ht="16.15" hidden="true" customHeight="false" outlineLevel="0" collapsed="false">
      <c r="B71" s="80" t="n">
        <v>41</v>
      </c>
    </row>
    <row r="72" customFormat="false" ht="16.15" hidden="true" customHeight="false" outlineLevel="0" collapsed="false">
      <c r="B72" s="80" t="n">
        <v>45</v>
      </c>
    </row>
    <row r="73" customFormat="false" ht="16.15" hidden="true" customHeight="false" outlineLevel="0" collapsed="false">
      <c r="B73" s="80" t="n">
        <v>47</v>
      </c>
    </row>
    <row r="74" customFormat="false" ht="17.35" hidden="true" customHeight="false" outlineLevel="0" collapsed="false">
      <c r="Q74" s="109" t="n">
        <f aca="false">'Individ reitings Bronze'!H74+'Individ reitings Bronze'!N74+'Individ reitings Bronze'!E74+'Individ reitings Bronze'!K74</f>
        <v>0</v>
      </c>
      <c r="R74" s="109" t="n">
        <f aca="false">'Individ reitings Bronze'!O74+'Individ reitings Bronze'!I74+'Individ reitings Bronze'!F74+'Individ reitings Bronze'!L74</f>
        <v>0</v>
      </c>
      <c r="S74" s="107" t="e">
        <f aca="false">'Individ reitings Bronze'!R74/'Individ reitings Bronze'!Q74</f>
        <v>#DIV/0!</v>
      </c>
    </row>
    <row r="75" customFormat="false" ht="17.35" hidden="true" customHeight="false" outlineLevel="0" collapsed="false">
      <c r="B75" s="80" t="n">
        <v>49</v>
      </c>
      <c r="C75" s="93" t="str">
        <f aca="false">Rezultati!A113</f>
        <v>Zaļie Pumpuri</v>
      </c>
      <c r="D75" s="93" t="str">
        <f aca="false">Rezultati!B113</f>
        <v>Pieaicinātajs spēlētājs</v>
      </c>
      <c r="E75" s="94"/>
      <c r="F75" s="94"/>
      <c r="G75" s="95" t="e">
        <f aca="false">'Individ reitings Bronze'!F75/'Individ reitings Bronze'!E75</f>
        <v>#DIV/0!</v>
      </c>
      <c r="H75" s="95"/>
      <c r="I75" s="95"/>
      <c r="J75" s="116" t="e">
        <f aca="false">'Individ reitings Bronze'!I75/'Individ reitings Bronze'!H75</f>
        <v>#DIV/0!</v>
      </c>
      <c r="K75" s="116"/>
      <c r="L75" s="116"/>
      <c r="M75" s="116"/>
      <c r="N75" s="94" t="n">
        <f aca="false">Rezultati!BZ113</f>
        <v>4</v>
      </c>
      <c r="O75" s="94" t="n">
        <f aca="false">Rezultati!BY113</f>
        <v>719</v>
      </c>
      <c r="P75" s="95" t="n">
        <f aca="false">Rezultati!CB113</f>
        <v>179.75</v>
      </c>
      <c r="Q75" s="109" t="n">
        <f aca="false">'Individ reitings Bronze'!H75+'Individ reitings Bronze'!N75+'Individ reitings Bronze'!E75+'Individ reitings Bronze'!K75</f>
        <v>4</v>
      </c>
      <c r="R75" s="109" t="n">
        <f aca="false">'Individ reitings Bronze'!O75+'Individ reitings Bronze'!I75+'Individ reitings Bronze'!F75+'Individ reitings Bronze'!L75</f>
        <v>719</v>
      </c>
      <c r="S75" s="107" t="n">
        <f aca="false">'Individ reitings Bronze'!R75/'Individ reitings Bronze'!Q75</f>
        <v>179.75</v>
      </c>
    </row>
    <row r="76" customFormat="false" ht="16.15" hidden="true" customHeight="false" outlineLevel="0" collapsed="false">
      <c r="B76" s="80" t="n">
        <v>50</v>
      </c>
    </row>
    <row r="77" customFormat="false" ht="16.15" hidden="true" customHeight="false" outlineLevel="0" collapsed="false">
      <c r="B77" s="80" t="n">
        <v>51</v>
      </c>
    </row>
    <row r="78" customFormat="false" ht="12.8" hidden="false" customHeight="false" outlineLevel="0" collapsed="false">
      <c r="B78" s="48"/>
      <c r="C78" s="49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customFormat="false" ht="26.8" hidden="false" customHeight="true" outlineLevel="0" collapsed="false">
      <c r="B79" s="121" t="s">
        <v>31</v>
      </c>
      <c r="C79" s="121"/>
      <c r="D79" s="121"/>
      <c r="E79" s="51" t="s">
        <v>20</v>
      </c>
      <c r="F79" s="51"/>
      <c r="G79" s="51"/>
      <c r="H79" s="51" t="s">
        <v>21</v>
      </c>
      <c r="I79" s="51"/>
      <c r="J79" s="51"/>
      <c r="K79" s="52" t="s">
        <v>22</v>
      </c>
      <c r="L79" s="52"/>
      <c r="M79" s="52"/>
      <c r="N79" s="52" t="s">
        <v>23</v>
      </c>
      <c r="O79" s="52"/>
      <c r="P79" s="52"/>
      <c r="Q79" s="51" t="s">
        <v>24</v>
      </c>
      <c r="R79" s="51"/>
      <c r="S79" s="51"/>
    </row>
    <row r="80" customFormat="false" ht="82.5" hidden="false" customHeight="true" outlineLevel="0" collapsed="false">
      <c r="B80" s="83" t="s">
        <v>2</v>
      </c>
      <c r="C80" s="84" t="s">
        <v>3</v>
      </c>
      <c r="D80" s="85" t="s">
        <v>25</v>
      </c>
      <c r="E80" s="55" t="s">
        <v>26</v>
      </c>
      <c r="F80" s="56" t="s">
        <v>27</v>
      </c>
      <c r="G80" s="55" t="s">
        <v>28</v>
      </c>
      <c r="H80" s="55" t="s">
        <v>26</v>
      </c>
      <c r="I80" s="56" t="s">
        <v>27</v>
      </c>
      <c r="J80" s="55" t="s">
        <v>28</v>
      </c>
      <c r="K80" s="55" t="s">
        <v>26</v>
      </c>
      <c r="L80" s="56" t="s">
        <v>27</v>
      </c>
      <c r="M80" s="55" t="s">
        <v>28</v>
      </c>
      <c r="N80" s="55" t="s">
        <v>26</v>
      </c>
      <c r="O80" s="56" t="s">
        <v>27</v>
      </c>
      <c r="P80" s="55" t="s">
        <v>28</v>
      </c>
      <c r="Q80" s="57" t="s">
        <v>26</v>
      </c>
      <c r="R80" s="58" t="s">
        <v>27</v>
      </c>
      <c r="S80" s="57" t="s">
        <v>28</v>
      </c>
    </row>
    <row r="81" customFormat="false" ht="22.95" hidden="false" customHeight="true" outlineLevel="0" collapsed="false">
      <c r="B81" s="104" t="n">
        <v>1</v>
      </c>
      <c r="C81" s="60" t="str">
        <f aca="false">Rezultati!A73</f>
        <v>RTU</v>
      </c>
      <c r="D81" s="60" t="str">
        <f aca="false">Rezultati!B73</f>
        <v>Annija Celmiņa</v>
      </c>
      <c r="E81" s="61" t="n">
        <v>28</v>
      </c>
      <c r="F81" s="61" t="n">
        <v>4638</v>
      </c>
      <c r="G81" s="62" t="n">
        <f aca="false">'Individ reitings Bronze'!F81/'Individ reitings Bronze'!E81-8</f>
        <v>157.642857142857</v>
      </c>
      <c r="H81" s="61" t="n">
        <v>16</v>
      </c>
      <c r="I81" s="61" t="n">
        <v>2562</v>
      </c>
      <c r="J81" s="62" t="n">
        <f aca="false">'Individ reitings Bronze'!I81/'Individ reitings Bronze'!H81-8</f>
        <v>152.125</v>
      </c>
      <c r="K81" s="106" t="n">
        <v>28</v>
      </c>
      <c r="L81" s="106" t="n">
        <v>4605</v>
      </c>
      <c r="M81" s="62" t="n">
        <f aca="false">'Individ reitings Bronze'!L81/'Individ reitings Bronze'!K81-8</f>
        <v>156.464285714286</v>
      </c>
      <c r="N81" s="61" t="n">
        <f aca="false">Rezultati!BZ73</f>
        <v>28</v>
      </c>
      <c r="O81" s="61" t="n">
        <f aca="false">Rezultati!BY73</f>
        <v>4676</v>
      </c>
      <c r="P81" s="62" t="n">
        <f aca="false">Rezultati!CB73</f>
        <v>159</v>
      </c>
      <c r="Q81" s="63" t="n">
        <f aca="false">'Individ reitings Bronze'!H81+'Individ reitings Bronze'!N81+'Individ reitings Bronze'!E81+'Individ reitings Bronze'!K81</f>
        <v>100</v>
      </c>
      <c r="R81" s="63" t="n">
        <f aca="false">'Individ reitings Bronze'!O81+'Individ reitings Bronze'!I81+'Individ reitings Bronze'!F81+'Individ reitings Bronze'!L81</f>
        <v>16481</v>
      </c>
      <c r="S81" s="64" t="n">
        <f aca="false">'Individ reitings Bronze'!R81/'Individ reitings Bronze'!Q81-8</f>
        <v>156.81</v>
      </c>
    </row>
    <row r="82" customFormat="false" ht="22.95" hidden="false" customHeight="true" outlineLevel="0" collapsed="false">
      <c r="B82" s="104" t="n">
        <v>2</v>
      </c>
      <c r="C82" s="60" t="str">
        <f aca="false">Rezultati!A109</f>
        <v>Zaļie Pumpuri</v>
      </c>
      <c r="D82" s="60" t="str">
        <f aca="false">Rezultati!B109</f>
        <v>Guna Sedleniece</v>
      </c>
      <c r="E82" s="61" t="n">
        <v>27</v>
      </c>
      <c r="F82" s="61" t="n">
        <v>3674</v>
      </c>
      <c r="G82" s="62" t="n">
        <f aca="false">'Individ reitings Bronze'!F82/'Individ reitings Bronze'!E82-8</f>
        <v>128.074074074074</v>
      </c>
      <c r="H82" s="61" t="n">
        <v>28</v>
      </c>
      <c r="I82" s="61" t="n">
        <v>3720</v>
      </c>
      <c r="J82" s="62" t="n">
        <f aca="false">'Individ reitings Bronze'!I82/'Individ reitings Bronze'!H82-8</f>
        <v>124.857142857143</v>
      </c>
      <c r="K82" s="106" t="n">
        <v>25</v>
      </c>
      <c r="L82" s="106" t="n">
        <v>3109</v>
      </c>
      <c r="M82" s="62" t="n">
        <f aca="false">'Individ reitings Bronze'!L82/'Individ reitings Bronze'!K82-8</f>
        <v>116.36</v>
      </c>
      <c r="N82" s="61" t="n">
        <f aca="false">Rezultati!BZ109</f>
        <v>23</v>
      </c>
      <c r="O82" s="61" t="n">
        <f aca="false">Rezultati!BY109</f>
        <v>2929</v>
      </c>
      <c r="P82" s="62" t="n">
        <f aca="false">Rezultati!CB109</f>
        <v>119.347826086957</v>
      </c>
      <c r="Q82" s="63" t="n">
        <f aca="false">'Individ reitings Bronze'!H82+'Individ reitings Bronze'!N82+'Individ reitings Bronze'!E82+'Individ reitings Bronze'!K82</f>
        <v>103</v>
      </c>
      <c r="R82" s="63" t="n">
        <f aca="false">'Individ reitings Bronze'!O82+'Individ reitings Bronze'!I82+'Individ reitings Bronze'!F82+'Individ reitings Bronze'!L82</f>
        <v>13432</v>
      </c>
      <c r="S82" s="64" t="n">
        <f aca="false">'Individ reitings Bronze'!R82/'Individ reitings Bronze'!Q82-8</f>
        <v>122.407766990291</v>
      </c>
    </row>
    <row r="83" customFormat="false" ht="22.95" hidden="false" customHeight="true" outlineLevel="0" collapsed="false">
      <c r="B83" s="104" t="n">
        <v>3</v>
      </c>
      <c r="C83" s="60" t="str">
        <f aca="false">Rezultati!A74</f>
        <v>RTU</v>
      </c>
      <c r="D83" s="60" t="str">
        <f aca="false">Rezultati!B74</f>
        <v>Gunita Vasiļevska</v>
      </c>
      <c r="E83" s="61" t="n">
        <v>28</v>
      </c>
      <c r="F83" s="61" t="n">
        <v>3700</v>
      </c>
      <c r="G83" s="62" t="n">
        <f aca="false">'Individ reitings Bronze'!F83/'Individ reitings Bronze'!E83-8</f>
        <v>124.142857142857</v>
      </c>
      <c r="H83" s="61" t="n">
        <v>28</v>
      </c>
      <c r="I83" s="61" t="n">
        <v>3526</v>
      </c>
      <c r="J83" s="62" t="n">
        <f aca="false">'Individ reitings Bronze'!I83/'Individ reitings Bronze'!H83-8</f>
        <v>117.928571428571</v>
      </c>
      <c r="K83" s="106" t="n">
        <v>28</v>
      </c>
      <c r="L83" s="106" t="n">
        <v>3569</v>
      </c>
      <c r="M83" s="62" t="n">
        <f aca="false">'Individ reitings Bronze'!L83/'Individ reitings Bronze'!K83-8</f>
        <v>119.464285714286</v>
      </c>
      <c r="N83" s="61" t="n">
        <f aca="false">Rezultati!BZ74</f>
        <v>32</v>
      </c>
      <c r="O83" s="61" t="n">
        <f aca="false">Rezultati!BY74</f>
        <v>4160</v>
      </c>
      <c r="P83" s="62" t="n">
        <f aca="false">Rezultati!CB74</f>
        <v>122</v>
      </c>
      <c r="Q83" s="63" t="n">
        <f aca="false">'Individ reitings Bronze'!H83+'Individ reitings Bronze'!N83+'Individ reitings Bronze'!E83+'Individ reitings Bronze'!K83</f>
        <v>116</v>
      </c>
      <c r="R83" s="63" t="n">
        <f aca="false">'Individ reitings Bronze'!O83+'Individ reitings Bronze'!I83+'Individ reitings Bronze'!F83+'Individ reitings Bronze'!L83</f>
        <v>14955</v>
      </c>
      <c r="S83" s="64" t="n">
        <f aca="false">'Individ reitings Bronze'!R83/'Individ reitings Bronze'!Q83-8</f>
        <v>120.922413793103</v>
      </c>
    </row>
    <row r="84" customFormat="false" ht="22.95" hidden="false" customHeight="true" outlineLevel="0" collapsed="false">
      <c r="B84" s="108" t="n">
        <v>4</v>
      </c>
      <c r="C84" s="67" t="str">
        <f aca="false">Rezultati!A108</f>
        <v>Zaļie Pumpuri</v>
      </c>
      <c r="D84" s="67" t="str">
        <f aca="false">Rezultati!B108</f>
        <v>Indra Segliņa</v>
      </c>
      <c r="E84" s="68" t="n">
        <v>27</v>
      </c>
      <c r="F84" s="68" t="n">
        <v>3719</v>
      </c>
      <c r="G84" s="69" t="n">
        <f aca="false">'Individ reitings Bronze'!F84/'Individ reitings Bronze'!E84-8</f>
        <v>129.740740740741</v>
      </c>
      <c r="H84" s="68" t="n">
        <v>20</v>
      </c>
      <c r="I84" s="68" t="n">
        <v>2578</v>
      </c>
      <c r="J84" s="69" t="n">
        <f aca="false">'Individ reitings Bronze'!I84/'Individ reitings Bronze'!H84-8</f>
        <v>120.9</v>
      </c>
      <c r="K84" s="68" t="n">
        <v>21</v>
      </c>
      <c r="L84" s="68" t="n">
        <v>2418</v>
      </c>
      <c r="M84" s="69" t="n">
        <f aca="false">'Individ reitings Bronze'!L84/'Individ reitings Bronze'!K84-8</f>
        <v>107.142857142857</v>
      </c>
      <c r="N84" s="68" t="n">
        <f aca="false">Rezultati!BZ108</f>
        <v>29</v>
      </c>
      <c r="O84" s="68" t="n">
        <f aca="false">Rezultati!BY108</f>
        <v>3564</v>
      </c>
      <c r="P84" s="69" t="n">
        <f aca="false">Rezultati!CB108</f>
        <v>114.896551724138</v>
      </c>
      <c r="Q84" s="71" t="n">
        <f aca="false">'Individ reitings Bronze'!H84+'Individ reitings Bronze'!N84+'Individ reitings Bronze'!E84+'Individ reitings Bronze'!K84</f>
        <v>97</v>
      </c>
      <c r="R84" s="71" t="n">
        <f aca="false">'Individ reitings Bronze'!O84+'Individ reitings Bronze'!I84+'Individ reitings Bronze'!F84+'Individ reitings Bronze'!L84</f>
        <v>12279</v>
      </c>
      <c r="S84" s="72" t="n">
        <f aca="false">'Individ reitings Bronze'!R84/'Individ reitings Bronze'!Q84-8</f>
        <v>118.587628865979</v>
      </c>
    </row>
    <row r="85" customFormat="false" ht="22.95" hidden="false" customHeight="true" outlineLevel="0" collapsed="false">
      <c r="B85" s="108" t="n">
        <v>5</v>
      </c>
      <c r="C85" s="67" t="str">
        <f aca="false">Rezultati!A99</f>
        <v>Wii Fit Plus</v>
      </c>
      <c r="D85" s="67" t="str">
        <f aca="false">Rezultati!B99</f>
        <v>Nikola Ābola</v>
      </c>
      <c r="E85" s="68" t="n">
        <v>12</v>
      </c>
      <c r="F85" s="68" t="n">
        <v>1410</v>
      </c>
      <c r="G85" s="69" t="n">
        <f aca="false">'Individ reitings Bronze'!F85/'Individ reitings Bronze'!E85-8</f>
        <v>109.5</v>
      </c>
      <c r="H85" s="68" t="n">
        <v>28</v>
      </c>
      <c r="I85" s="68" t="n">
        <v>3387</v>
      </c>
      <c r="J85" s="69" t="n">
        <f aca="false">'Individ reitings Bronze'!I85/'Individ reitings Bronze'!H85-8</f>
        <v>112.964285714286</v>
      </c>
      <c r="K85" s="68" t="n">
        <v>24</v>
      </c>
      <c r="L85" s="68" t="n">
        <v>2958</v>
      </c>
      <c r="M85" s="69" t="n">
        <f aca="false">'Individ reitings Bronze'!L85/'Individ reitings Bronze'!K85-8</f>
        <v>115.25</v>
      </c>
      <c r="N85" s="68" t="n">
        <f aca="false">Rezultati!BZ99</f>
        <v>0</v>
      </c>
      <c r="O85" s="68" t="n">
        <f aca="false">Rezultati!BY99</f>
        <v>0</v>
      </c>
      <c r="P85" s="69" t="e">
        <f aca="false">Rezultati!CB99</f>
        <v>#DIV/0!</v>
      </c>
      <c r="Q85" s="71" t="n">
        <f aca="false">'Individ reitings Bronze'!H85+'Individ reitings Bronze'!N85+'Individ reitings Bronze'!E85+'Individ reitings Bronze'!K85</f>
        <v>64</v>
      </c>
      <c r="R85" s="71" t="n">
        <f aca="false">'Individ reitings Bronze'!O85+'Individ reitings Bronze'!I85+'Individ reitings Bronze'!F85+'Individ reitings Bronze'!L85</f>
        <v>7755</v>
      </c>
      <c r="S85" s="72" t="n">
        <f aca="false">'Individ reitings Bronze'!R85/'Individ reitings Bronze'!Q85-8</f>
        <v>113.171875</v>
      </c>
    </row>
    <row r="86" customFormat="false" ht="22.95" hidden="false" customHeight="true" outlineLevel="0" collapsed="false">
      <c r="B86" s="108"/>
      <c r="C86" s="74" t="str">
        <f aca="false">Rezultati!A123</f>
        <v>VissParBoulingu.lv</v>
      </c>
      <c r="D86" s="74" t="str">
        <f aca="false">Rezultati!B123</f>
        <v>Evija Vende-Priekule</v>
      </c>
      <c r="E86" s="75" t="n">
        <v>0</v>
      </c>
      <c r="F86" s="75" t="n">
        <v>0</v>
      </c>
      <c r="G86" s="76" t="e">
        <f aca="false">'Individ reitings Bronze'!F86/'Individ reitings Bronze'!E86-8</f>
        <v>#DIV/0!</v>
      </c>
      <c r="H86" s="75" t="n">
        <v>0</v>
      </c>
      <c r="I86" s="75" t="n">
        <v>0</v>
      </c>
      <c r="J86" s="76" t="e">
        <f aca="false">'Individ reitings Bronze'!I86/'Individ reitings Bronze'!H86-8</f>
        <v>#DIV/0!</v>
      </c>
      <c r="K86" s="75" t="n">
        <v>8</v>
      </c>
      <c r="L86" s="75" t="n">
        <v>1359</v>
      </c>
      <c r="M86" s="76" t="n">
        <f aca="false">'Individ reitings Bronze'!L86/'Individ reitings Bronze'!K86-8</f>
        <v>161.875</v>
      </c>
      <c r="N86" s="75" t="n">
        <f aca="false">Rezultati!BZ123</f>
        <v>28</v>
      </c>
      <c r="O86" s="75" t="n">
        <f aca="false">Rezultati!BY123</f>
        <v>4834</v>
      </c>
      <c r="P86" s="76" t="n">
        <f aca="false">Rezultati!CB123</f>
        <v>164.642857142857</v>
      </c>
      <c r="Q86" s="78" t="n">
        <f aca="false">'Individ reitings Bronze'!H86+'Individ reitings Bronze'!N86+'Individ reitings Bronze'!E86+'Individ reitings Bronze'!K86</f>
        <v>36</v>
      </c>
      <c r="R86" s="78" t="n">
        <f aca="false">'Individ reitings Bronze'!O86+'Individ reitings Bronze'!I86+'Individ reitings Bronze'!F86+'Individ reitings Bronze'!L86</f>
        <v>6193</v>
      </c>
      <c r="S86" s="79" t="n">
        <f aca="false">'Individ reitings Bronze'!R86/'Individ reitings Bronze'!Q86-8</f>
        <v>164.027777777778</v>
      </c>
    </row>
    <row r="87" customFormat="false" ht="22.95" hidden="false" customHeight="true" outlineLevel="0" collapsed="false">
      <c r="B87" s="122"/>
      <c r="C87" s="74" t="str">
        <f aca="false">Rezultati!A76</f>
        <v>RTU</v>
      </c>
      <c r="D87" s="74" t="str">
        <f aca="false">Rezultati!B76</f>
        <v>Zanda Zariņa</v>
      </c>
      <c r="E87" s="75" t="n">
        <v>0</v>
      </c>
      <c r="F87" s="75" t="n">
        <v>0</v>
      </c>
      <c r="G87" s="76" t="e">
        <f aca="false">'Individ reitings Bronze'!F87/'Individ reitings Bronze'!E87-8</f>
        <v>#DIV/0!</v>
      </c>
      <c r="H87" s="75" t="n">
        <v>0</v>
      </c>
      <c r="I87" s="75" t="n">
        <v>0</v>
      </c>
      <c r="J87" s="76" t="e">
        <f aca="false">'Individ reitings Bronze'!I87/'Individ reitings Bronze'!H87-8</f>
        <v>#DIV/0!</v>
      </c>
      <c r="K87" s="75" t="n">
        <v>4</v>
      </c>
      <c r="L87" s="75" t="n">
        <v>550</v>
      </c>
      <c r="M87" s="76" t="n">
        <f aca="false">'Individ reitings Bronze'!L87/'Individ reitings Bronze'!K87-8</f>
        <v>129.5</v>
      </c>
      <c r="N87" s="75" t="n">
        <f aca="false">Rezultati!BZ76</f>
        <v>0</v>
      </c>
      <c r="O87" s="75" t="n">
        <f aca="false">Rezultati!BY76</f>
        <v>0</v>
      </c>
      <c r="P87" s="76" t="e">
        <f aca="false">Rezultati!CB76</f>
        <v>#DIV/0!</v>
      </c>
      <c r="Q87" s="78" t="n">
        <f aca="false">'Individ reitings Bronze'!H87+'Individ reitings Bronze'!N87+'Individ reitings Bronze'!E87+'Individ reitings Bronze'!K87</f>
        <v>4</v>
      </c>
      <c r="R87" s="78" t="n">
        <f aca="false">'Individ reitings Bronze'!O87+'Individ reitings Bronze'!I87+'Individ reitings Bronze'!F87+'Individ reitings Bronze'!L87</f>
        <v>550</v>
      </c>
      <c r="S87" s="79" t="n">
        <f aca="false">'Individ reitings Bronze'!R87/'Individ reitings Bronze'!Q87-8</f>
        <v>129.5</v>
      </c>
    </row>
    <row r="88" customFormat="false" ht="22.95" hidden="false" customHeight="true" outlineLevel="0" collapsed="false">
      <c r="B88" s="122"/>
      <c r="C88" s="74" t="str">
        <f aca="false">Rezultati!A112</f>
        <v>Zaļie Pumpuri</v>
      </c>
      <c r="D88" s="74" t="str">
        <f aca="false">Rezultati!B112</f>
        <v>Jana Stafecka</v>
      </c>
      <c r="E88" s="75" t="n">
        <v>0</v>
      </c>
      <c r="F88" s="75" t="n">
        <v>0</v>
      </c>
      <c r="G88" s="76" t="e">
        <f aca="false">'Individ reitings Bronze'!F88/'Individ reitings Bronze'!E88-8</f>
        <v>#DIV/0!</v>
      </c>
      <c r="H88" s="75" t="n">
        <v>8</v>
      </c>
      <c r="I88" s="75" t="n">
        <v>910</v>
      </c>
      <c r="J88" s="76" t="n">
        <f aca="false">'Individ reitings Bronze'!I88/'Individ reitings Bronze'!H88-8</f>
        <v>105.75</v>
      </c>
      <c r="K88" s="75" t="n">
        <v>13</v>
      </c>
      <c r="L88" s="75" t="n">
        <v>1546</v>
      </c>
      <c r="M88" s="76" t="n">
        <f aca="false">'Individ reitings Bronze'!L88/'Individ reitings Bronze'!K88-8</f>
        <v>110.923076923077</v>
      </c>
      <c r="N88" s="75" t="n">
        <f aca="false">Rezultati!BZ112</f>
        <v>16</v>
      </c>
      <c r="O88" s="75" t="n">
        <f aca="false">Rezultati!BY112</f>
        <v>1863</v>
      </c>
      <c r="P88" s="76" t="n">
        <f aca="false">Rezultati!CB112</f>
        <v>108.4375</v>
      </c>
      <c r="Q88" s="78" t="n">
        <f aca="false">'Individ reitings Bronze'!H88+'Individ reitings Bronze'!N88+'Individ reitings Bronze'!E88+'Individ reitings Bronze'!K88</f>
        <v>37</v>
      </c>
      <c r="R88" s="78" t="n">
        <f aca="false">'Individ reitings Bronze'!O88+'Individ reitings Bronze'!I88+'Individ reitings Bronze'!F88+'Individ reitings Bronze'!L88</f>
        <v>4319</v>
      </c>
      <c r="S88" s="79" t="n">
        <f aca="false">'Individ reitings Bronze'!R88/'Individ reitings Bronze'!Q88-8</f>
        <v>108.72972972973</v>
      </c>
    </row>
    <row r="89" customFormat="false" ht="22.95" hidden="false" customHeight="true" outlineLevel="0" collapsed="false">
      <c r="B89" s="122"/>
      <c r="C89" s="74" t="str">
        <f aca="false">Rezultati!A105</f>
        <v>Wii Fit Plus</v>
      </c>
      <c r="D89" s="74" t="str">
        <f aca="false">Rezultati!B105</f>
        <v>Līva Landmane</v>
      </c>
      <c r="E89" s="75" t="n">
        <v>0</v>
      </c>
      <c r="F89" s="75" t="n">
        <v>0</v>
      </c>
      <c r="G89" s="76" t="e">
        <f aca="false">'Individ reitings Bronze'!F89/'Individ reitings Bronze'!E89-8</f>
        <v>#DIV/0!</v>
      </c>
      <c r="H89" s="75" t="n">
        <v>0</v>
      </c>
      <c r="I89" s="75" t="n">
        <v>0</v>
      </c>
      <c r="J89" s="76" t="e">
        <f aca="false">'Individ reitings Bronze'!I89/'Individ reitings Bronze'!H89-8</f>
        <v>#DIV/0!</v>
      </c>
      <c r="K89" s="75" t="n">
        <v>0</v>
      </c>
      <c r="L89" s="75" t="n">
        <v>0</v>
      </c>
      <c r="M89" s="76" t="e">
        <f aca="false">'Individ reitings Bronze'!L89/'Individ reitings Bronze'!K89-8</f>
        <v>#DIV/0!</v>
      </c>
      <c r="N89" s="75" t="n">
        <f aca="false">Rezultati!BZ105</f>
        <v>18</v>
      </c>
      <c r="O89" s="75" t="n">
        <f aca="false">Rezultati!BY105</f>
        <v>2101</v>
      </c>
      <c r="P89" s="76" t="n">
        <f aca="false">Rezultati!CB105</f>
        <v>108.722222222222</v>
      </c>
      <c r="Q89" s="78" t="n">
        <f aca="false">'Individ reitings Bronze'!H89+'Individ reitings Bronze'!N89+'Individ reitings Bronze'!E89+'Individ reitings Bronze'!K89</f>
        <v>18</v>
      </c>
      <c r="R89" s="78" t="n">
        <f aca="false">'Individ reitings Bronze'!O89+'Individ reitings Bronze'!I89+'Individ reitings Bronze'!F89+'Individ reitings Bronze'!L89</f>
        <v>2101</v>
      </c>
      <c r="S89" s="79" t="n">
        <f aca="false">'Individ reitings Bronze'!R89/'Individ reitings Bronze'!Q89-8</f>
        <v>108.722222222222</v>
      </c>
    </row>
    <row r="90" customFormat="false" ht="22.95" hidden="false" customHeight="true" outlineLevel="0" collapsed="false">
      <c r="B90" s="122"/>
      <c r="C90" s="74" t="str">
        <f aca="false">Rezultati!A87</f>
        <v>NB Jaunie Spēki</v>
      </c>
      <c r="D90" s="74" t="str">
        <f aca="false">Rezultati!B87</f>
        <v>Amanda Intsone</v>
      </c>
      <c r="E90" s="75" t="n">
        <v>0</v>
      </c>
      <c r="F90" s="75" t="n">
        <v>0</v>
      </c>
      <c r="G90" s="76" t="e">
        <f aca="false">'Individ reitings Bronze'!F90/'Individ reitings Bronze'!E90-8</f>
        <v>#DIV/0!</v>
      </c>
      <c r="H90" s="75" t="n">
        <v>0</v>
      </c>
      <c r="I90" s="75" t="n">
        <v>0</v>
      </c>
      <c r="J90" s="76" t="e">
        <f aca="false">'Individ reitings Bronze'!I90/'Individ reitings Bronze'!H90-8</f>
        <v>#DIV/0!</v>
      </c>
      <c r="K90" s="75" t="n">
        <v>0</v>
      </c>
      <c r="L90" s="75" t="n">
        <v>0</v>
      </c>
      <c r="M90" s="76" t="e">
        <f aca="false">'Individ reitings Bronze'!L90/'Individ reitings Bronze'!K90-8</f>
        <v>#DIV/0!</v>
      </c>
      <c r="N90" s="75" t="n">
        <f aca="false">Rezultati!BZ87</f>
        <v>16</v>
      </c>
      <c r="O90" s="75" t="n">
        <f aca="false">Rezultati!BY87</f>
        <v>1582</v>
      </c>
      <c r="P90" s="76" t="n">
        <f aca="false">Rezultati!CB87</f>
        <v>90.875</v>
      </c>
      <c r="Q90" s="78" t="n">
        <f aca="false">'Individ reitings Bronze'!H90+'Individ reitings Bronze'!N90+'Individ reitings Bronze'!E90+'Individ reitings Bronze'!K90</f>
        <v>16</v>
      </c>
      <c r="R90" s="78" t="n">
        <f aca="false">'Individ reitings Bronze'!O90+'Individ reitings Bronze'!I90+'Individ reitings Bronze'!F90+'Individ reitings Bronze'!L90</f>
        <v>1582</v>
      </c>
      <c r="S90" s="79" t="n">
        <f aca="false">'Individ reitings Bronze'!R90/'Individ reitings Bronze'!Q90-8</f>
        <v>90.875</v>
      </c>
    </row>
    <row r="91" customFormat="false" ht="22.95" hidden="false" customHeight="true" outlineLevel="0" collapsed="false">
      <c r="B91" s="122"/>
      <c r="C91" s="74" t="str">
        <f aca="false">Rezultati!A102</f>
        <v>Wii Fit Plus</v>
      </c>
      <c r="D91" s="74" t="str">
        <f aca="false">Rezultati!B102</f>
        <v>Eleonora Gergele</v>
      </c>
      <c r="E91" s="75" t="n">
        <v>4</v>
      </c>
      <c r="F91" s="75" t="n">
        <v>279</v>
      </c>
      <c r="G91" s="76" t="n">
        <f aca="false">'Individ reitings Bronze'!F91/'Individ reitings Bronze'!E91-8</f>
        <v>61.75</v>
      </c>
      <c r="H91" s="75" t="n">
        <v>0</v>
      </c>
      <c r="I91" s="75" t="n">
        <v>0</v>
      </c>
      <c r="J91" s="76" t="e">
        <f aca="false">'Individ reitings Bronze'!I91/'Individ reitings Bronze'!H91-8</f>
        <v>#DIV/0!</v>
      </c>
      <c r="K91" s="75" t="n">
        <v>0</v>
      </c>
      <c r="L91" s="75" t="n">
        <v>0</v>
      </c>
      <c r="M91" s="76" t="e">
        <f aca="false">'Individ reitings Bronze'!L91/'Individ reitings Bronze'!K91-8</f>
        <v>#DIV/0!</v>
      </c>
      <c r="N91" s="75" t="n">
        <f aca="false">Rezultati!BZ102</f>
        <v>0</v>
      </c>
      <c r="O91" s="75" t="n">
        <f aca="false">Rezultati!BY102</f>
        <v>0</v>
      </c>
      <c r="P91" s="76" t="e">
        <f aca="false">Rezultati!CB102</f>
        <v>#DIV/0!</v>
      </c>
      <c r="Q91" s="78" t="n">
        <f aca="false">'Individ reitings Bronze'!H91+'Individ reitings Bronze'!N91+'Individ reitings Bronze'!E91+'Individ reitings Bronze'!K91</f>
        <v>4</v>
      </c>
      <c r="R91" s="78" t="n">
        <f aca="false">'Individ reitings Bronze'!O91+'Individ reitings Bronze'!I91+'Individ reitings Bronze'!F91+'Individ reitings Bronze'!L91</f>
        <v>279</v>
      </c>
      <c r="S91" s="79" t="n">
        <f aca="false">'Individ reitings Bronze'!R91/'Individ reitings Bronze'!Q91-8</f>
        <v>61.75</v>
      </c>
    </row>
    <row r="92" customFormat="false" ht="15" hidden="true" customHeight="false" outlineLevel="0" collapsed="false">
      <c r="B92" s="122"/>
    </row>
    <row r="93" customFormat="false" ht="16.15" hidden="true" customHeight="false" outlineLevel="0" collapsed="false">
      <c r="B93" s="80"/>
    </row>
    <row r="94" customFormat="false" ht="37.85" hidden="true" customHeight="true" outlineLevel="0" collapsed="false">
      <c r="B94" s="122"/>
      <c r="C94" s="74"/>
      <c r="D94" s="74"/>
      <c r="E94" s="75"/>
      <c r="F94" s="75"/>
      <c r="G94" s="76"/>
      <c r="H94" s="75"/>
      <c r="I94" s="75"/>
      <c r="J94" s="76"/>
      <c r="K94" s="75"/>
      <c r="L94" s="75"/>
      <c r="M94" s="76"/>
      <c r="N94" s="75"/>
      <c r="O94" s="75"/>
      <c r="P94" s="76"/>
      <c r="Q94" s="77"/>
      <c r="R94" s="77"/>
      <c r="S94" s="76"/>
    </row>
    <row r="95" customFormat="false" ht="17.35" hidden="true" customHeight="false" outlineLevel="0" collapsed="false">
      <c r="B95" s="122"/>
      <c r="C95" s="74" t="str">
        <f aca="false">Rezultati!A80</f>
        <v>Lursoft</v>
      </c>
      <c r="D95" s="74" t="str">
        <f aca="false">Rezultati!B80</f>
        <v>Līga Lasmane</v>
      </c>
      <c r="E95" s="75" t="n">
        <v>0</v>
      </c>
      <c r="F95" s="75" t="n">
        <v>0</v>
      </c>
      <c r="G95" s="76" t="e">
        <f aca="false">'Individ reitings Bronze'!F95/'Individ reitings Bronze'!E95-8</f>
        <v>#DIV/0!</v>
      </c>
      <c r="H95" s="75" t="n">
        <v>0</v>
      </c>
      <c r="I95" s="75" t="n">
        <v>0</v>
      </c>
      <c r="J95" s="76" t="e">
        <f aca="false">'Individ reitings Bronze'!I95/'Individ reitings Bronze'!H95-8</f>
        <v>#DIV/0!</v>
      </c>
      <c r="K95" s="75" t="n">
        <v>0</v>
      </c>
      <c r="L95" s="75" t="n">
        <v>0</v>
      </c>
      <c r="M95" s="76" t="e">
        <f aca="false">'Individ reitings Bronze'!L95/'Individ reitings Bronze'!K95-8</f>
        <v>#DIV/0!</v>
      </c>
      <c r="N95" s="75" t="n">
        <f aca="false">Rezultati!BZ80</f>
        <v>0</v>
      </c>
      <c r="O95" s="75" t="n">
        <f aca="false">Rezultati!BY80</f>
        <v>0</v>
      </c>
      <c r="P95" s="76" t="e">
        <f aca="false">Rezultati!CB80</f>
        <v>#DIV/0!</v>
      </c>
      <c r="Q95" s="77" t="n">
        <f aca="false">'Individ reitings Bronze'!H95+'Individ reitings Bronze'!N95+'Individ reitings Bronze'!E95+'Individ reitings Bronze'!K95</f>
        <v>0</v>
      </c>
      <c r="R95" s="77" t="n">
        <f aca="false">'Individ reitings Bronze'!O95+'Individ reitings Bronze'!I95+'Individ reitings Bronze'!F95+'Individ reitings Bronze'!L95</f>
        <v>0</v>
      </c>
      <c r="S95" s="76" t="e">
        <f aca="false">'Individ reitings Bronze'!R95/'Individ reitings Bronze'!Q95-8</f>
        <v>#DIV/0!</v>
      </c>
    </row>
    <row r="96" customFormat="false" ht="17.35" hidden="true" customHeight="false" outlineLevel="0" collapsed="false">
      <c r="B96" s="122"/>
      <c r="C96" s="74" t="str">
        <f aca="false">Rezultati!A91</f>
        <v>NB Jaunie Spēki</v>
      </c>
      <c r="D96" s="74" t="n">
        <f aca="false">Rezultati!B91</f>
        <v>0</v>
      </c>
      <c r="E96" s="75" t="n">
        <v>0</v>
      </c>
      <c r="F96" s="75" t="n">
        <v>0</v>
      </c>
      <c r="G96" s="76" t="e">
        <f aca="false">'Individ reitings Bronze'!F96/'Individ reitings Bronze'!E96-8</f>
        <v>#DIV/0!</v>
      </c>
      <c r="H96" s="75" t="n">
        <v>0</v>
      </c>
      <c r="I96" s="75" t="n">
        <v>0</v>
      </c>
      <c r="J96" s="76" t="e">
        <f aca="false">'Individ reitings Bronze'!I96/'Individ reitings Bronze'!H96-8</f>
        <v>#DIV/0!</v>
      </c>
      <c r="K96" s="75" t="n">
        <v>0</v>
      </c>
      <c r="L96" s="75" t="n">
        <v>0</v>
      </c>
      <c r="M96" s="76" t="e">
        <f aca="false">'Individ reitings Bronze'!L96/'Individ reitings Bronze'!K96-8</f>
        <v>#DIV/0!</v>
      </c>
      <c r="N96" s="75" t="n">
        <f aca="false">Rezultati!BZ91</f>
        <v>0</v>
      </c>
      <c r="O96" s="75" t="n">
        <f aca="false">Rezultati!BY91</f>
        <v>0</v>
      </c>
      <c r="P96" s="76" t="e">
        <f aca="false">Rezultati!CB91</f>
        <v>#DIV/0!</v>
      </c>
      <c r="Q96" s="77" t="n">
        <f aca="false">'Individ reitings Bronze'!H96+'Individ reitings Bronze'!N96+'Individ reitings Bronze'!E96+'Individ reitings Bronze'!K96</f>
        <v>0</v>
      </c>
      <c r="R96" s="77" t="n">
        <f aca="false">'Individ reitings Bronze'!O96+'Individ reitings Bronze'!I96+'Individ reitings Bronze'!F96+'Individ reitings Bronze'!L96</f>
        <v>0</v>
      </c>
      <c r="S96" s="76" t="e">
        <f aca="false">'Individ reitings Bronze'!R96/'Individ reitings Bronze'!Q96-8</f>
        <v>#DIV/0!</v>
      </c>
    </row>
    <row r="97" customFormat="false" ht="17.35" hidden="true" customHeight="false" outlineLevel="0" collapsed="false">
      <c r="C97" s="60" t="str">
        <f aca="false">Rezultati!A120</f>
        <v>Bowling Sharks</v>
      </c>
      <c r="D97" s="60" t="str">
        <f aca="false">Rezultati!B120</f>
        <v>Svetlana Jemeļjanova</v>
      </c>
      <c r="E97" s="61" t="n">
        <v>16</v>
      </c>
      <c r="F97" s="61" t="n">
        <v>2779</v>
      </c>
      <c r="G97" s="62" t="n">
        <f aca="false">'Individ reitings Bronze'!F97/'Individ reitings Bronze'!E97-8</f>
        <v>165.6875</v>
      </c>
      <c r="H97" s="81" t="n">
        <v>28</v>
      </c>
      <c r="I97" s="81" t="n">
        <v>4725</v>
      </c>
      <c r="J97" s="62" t="n">
        <f aca="false">'Individ reitings Bronze'!I97/'Individ reitings Bronze'!H97-8</f>
        <v>160.75</v>
      </c>
      <c r="K97" s="106" t="n">
        <v>0</v>
      </c>
      <c r="L97" s="106" t="n">
        <v>0</v>
      </c>
      <c r="M97" s="62" t="e">
        <f aca="false">'Individ reitings Bronze'!L97/'Individ reitings Bronze'!K97-8</f>
        <v>#DIV/0!</v>
      </c>
      <c r="N97" s="61" t="n">
        <f aca="false">Rezultati!BZ120</f>
        <v>0</v>
      </c>
      <c r="O97" s="61" t="n">
        <f aca="false">Rezultati!BY120</f>
        <v>0</v>
      </c>
      <c r="P97" s="62" t="e">
        <f aca="false">Rezultati!CB120</f>
        <v>#DIV/0!</v>
      </c>
      <c r="Q97" s="109" t="n">
        <f aca="false">'Individ reitings Bronze'!H97+'Individ reitings Bronze'!N97+'Individ reitings Bronze'!E97+'Individ reitings Bronze'!K97</f>
        <v>44</v>
      </c>
      <c r="R97" s="109" t="n">
        <f aca="false">'Individ reitings Bronze'!O97+'Individ reitings Bronze'!I97+'Individ reitings Bronze'!F97+'Individ reitings Bronze'!L97</f>
        <v>7504</v>
      </c>
      <c r="S97" s="107" t="n">
        <f aca="false">'Individ reitings Bronze'!R97/'Individ reitings Bronze'!Q97-8</f>
        <v>162.545454545455</v>
      </c>
    </row>
  </sheetData>
  <mergeCells count="12">
    <mergeCell ref="B3:D3"/>
    <mergeCell ref="E3:G3"/>
    <mergeCell ref="H3:J3"/>
    <mergeCell ref="K3:M3"/>
    <mergeCell ref="N3:P3"/>
    <mergeCell ref="Q3:S3"/>
    <mergeCell ref="B79:D79"/>
    <mergeCell ref="E79:G79"/>
    <mergeCell ref="H79:J79"/>
    <mergeCell ref="K79:M79"/>
    <mergeCell ref="N79:P79"/>
    <mergeCell ref="Q79:S7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Y58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1" ySplit="4" topLeftCell="T5" activePane="bottomRight" state="frozen"/>
      <selection pane="topLeft" activeCell="A1" activeCellId="0" sqref="A1"/>
      <selection pane="topRight" activeCell="T1" activeCellId="0" sqref="T1"/>
      <selection pane="bottomLeft" activeCell="A5" activeCellId="0" sqref="A5"/>
      <selection pane="bottomRight" activeCell="W27" activeCellId="0" sqref="W27"/>
    </sheetView>
  </sheetViews>
  <sheetFormatPr defaultRowHeight="12.8"/>
  <cols>
    <col collapsed="false" hidden="false" max="1" min="1" style="0" width="37.5714285714286"/>
    <col collapsed="false" hidden="false" max="23" min="2" style="0" width="5.70408163265306"/>
    <col collapsed="false" hidden="false" max="25" min="24" style="0" width="5.57142857142857"/>
    <col collapsed="false" hidden="false" max="29" min="26" style="0" width="5.70408163265306"/>
    <col collapsed="false" hidden="false" max="73" min="30" style="0" width="6.00510204081633"/>
    <col collapsed="false" hidden="false" max="74" min="74" style="0" width="25.4234693877551"/>
    <col collapsed="false" hidden="false" max="77" min="75" style="0" width="8.70918367346939"/>
    <col collapsed="false" hidden="false" max="1025" min="78" style="0" width="14.4285714285714"/>
  </cols>
  <sheetData>
    <row r="1" customFormat="false" ht="12.75" hidden="false" customHeight="true" outlineLevel="0" collapsed="false">
      <c r="A1" s="48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48"/>
      <c r="BW1" s="65"/>
      <c r="BX1" s="65"/>
      <c r="BY1" s="65"/>
    </row>
    <row r="2" s="126" customFormat="true" ht="15" hidden="false" customHeight="false" outlineLevel="0" collapsed="false">
      <c r="A2" s="123"/>
      <c r="B2" s="124" t="str">
        <f aca="false">Punkti!A5</f>
        <v>Wii Sport Resort</v>
      </c>
      <c r="C2" s="124"/>
      <c r="D2" s="124"/>
      <c r="E2" s="124"/>
      <c r="F2" s="124" t="str">
        <f aca="false">Punkti!A8</f>
        <v>SIB</v>
      </c>
      <c r="G2" s="124"/>
      <c r="H2" s="124"/>
      <c r="I2" s="124"/>
      <c r="J2" s="124" t="str">
        <f aca="false">Punkti!A11</f>
        <v>X X X</v>
      </c>
      <c r="K2" s="124"/>
      <c r="L2" s="124"/>
      <c r="M2" s="124"/>
      <c r="N2" s="124" t="str">
        <f aca="false">Punkti!A14</f>
        <v>Šarmageddon</v>
      </c>
      <c r="O2" s="124"/>
      <c r="P2" s="124"/>
      <c r="Q2" s="124"/>
      <c r="R2" s="124" t="str">
        <f aca="false">Punkti!A17</f>
        <v>JBP</v>
      </c>
      <c r="S2" s="124"/>
      <c r="T2" s="124"/>
      <c r="U2" s="124"/>
      <c r="V2" s="124" t="str">
        <f aca="false">Punkti!A20</f>
        <v>ALDENS Holdings</v>
      </c>
      <c r="W2" s="124"/>
      <c r="X2" s="124"/>
      <c r="Y2" s="124"/>
      <c r="Z2" s="124" t="str">
        <f aca="false">Punkti!A23</f>
        <v>NB</v>
      </c>
      <c r="AA2" s="124"/>
      <c r="AB2" s="124"/>
      <c r="AC2" s="124"/>
      <c r="AD2" s="124" t="str">
        <f aca="false">Punkti!A26</f>
        <v>NB Lēdijas</v>
      </c>
      <c r="AE2" s="124"/>
      <c r="AF2" s="124"/>
      <c r="AG2" s="124"/>
      <c r="AH2" s="124" t="str">
        <f aca="false">Punkti!A29</f>
        <v>Mr Fixer (Molotov)</v>
      </c>
      <c r="AI2" s="124"/>
      <c r="AJ2" s="124"/>
      <c r="AK2" s="124"/>
      <c r="AL2" s="124" t="str">
        <f aca="false">Punkti!A32</f>
        <v>RTU</v>
      </c>
      <c r="AM2" s="124"/>
      <c r="AN2" s="124"/>
      <c r="AO2" s="124"/>
      <c r="AP2" s="124" t="str">
        <f aca="false">Punkti!A35</f>
        <v>Lursoft</v>
      </c>
      <c r="AQ2" s="124"/>
      <c r="AR2" s="124"/>
      <c r="AS2" s="124"/>
      <c r="AT2" s="124" t="str">
        <f aca="false">Punkti!A38</f>
        <v>NB Jaunie Spēki</v>
      </c>
      <c r="AU2" s="124"/>
      <c r="AV2" s="124"/>
      <c r="AW2" s="124"/>
      <c r="AX2" s="124" t="str">
        <f aca="false">Punkti!A41</f>
        <v>Wii Fit Plus</v>
      </c>
      <c r="AY2" s="124"/>
      <c r="AZ2" s="124"/>
      <c r="BA2" s="124"/>
      <c r="BB2" s="124" t="str">
        <f aca="false">Punkti!A44</f>
        <v>Zaļie Pumpuri</v>
      </c>
      <c r="BC2" s="124"/>
      <c r="BD2" s="124"/>
      <c r="BE2" s="124"/>
      <c r="BF2" s="124" t="str">
        <f aca="false">Punkti!A47</f>
        <v>Bowling Sharks</v>
      </c>
      <c r="BG2" s="124"/>
      <c r="BH2" s="124"/>
      <c r="BI2" s="124"/>
      <c r="BJ2" s="124" t="str">
        <f aca="false">Punkti!A50</f>
        <v>VissParBoulingu.lv</v>
      </c>
      <c r="BK2" s="124"/>
      <c r="BL2" s="124"/>
      <c r="BM2" s="124"/>
      <c r="BN2" s="124" t="str">
        <f aca="false">Punkti!A53</f>
        <v>Nopietni</v>
      </c>
      <c r="BO2" s="124"/>
      <c r="BP2" s="124"/>
      <c r="BQ2" s="124"/>
      <c r="BR2" s="124" t="str">
        <f aca="false">Punkti!BV56</f>
        <v>Simple People (Molotov)</v>
      </c>
      <c r="BS2" s="124"/>
      <c r="BT2" s="124"/>
      <c r="BU2" s="124"/>
      <c r="BV2" s="123"/>
      <c r="BW2" s="125"/>
      <c r="BX2" s="125"/>
      <c r="BY2" s="125"/>
    </row>
    <row r="3" customFormat="false" ht="12.75" hidden="false" customHeight="true" outlineLevel="0" collapsed="false">
      <c r="A3" s="127"/>
      <c r="B3" s="128" t="s">
        <v>6</v>
      </c>
      <c r="C3" s="128"/>
      <c r="D3" s="128"/>
      <c r="E3" s="128"/>
      <c r="F3" s="128" t="s">
        <v>6</v>
      </c>
      <c r="G3" s="128"/>
      <c r="H3" s="128"/>
      <c r="I3" s="128"/>
      <c r="J3" s="128" t="s">
        <v>6</v>
      </c>
      <c r="K3" s="128"/>
      <c r="L3" s="128"/>
      <c r="M3" s="128"/>
      <c r="N3" s="128" t="s">
        <v>6</v>
      </c>
      <c r="O3" s="128"/>
      <c r="P3" s="128"/>
      <c r="Q3" s="128"/>
      <c r="R3" s="128" t="s">
        <v>6</v>
      </c>
      <c r="S3" s="128"/>
      <c r="T3" s="128"/>
      <c r="U3" s="128"/>
      <c r="V3" s="128" t="s">
        <v>6</v>
      </c>
      <c r="W3" s="128"/>
      <c r="X3" s="128"/>
      <c r="Y3" s="128"/>
      <c r="Z3" s="128" t="s">
        <v>6</v>
      </c>
      <c r="AA3" s="128"/>
      <c r="AB3" s="128"/>
      <c r="AC3" s="128"/>
      <c r="AD3" s="128" t="s">
        <v>6</v>
      </c>
      <c r="AE3" s="128"/>
      <c r="AF3" s="128"/>
      <c r="AG3" s="128"/>
      <c r="AH3" s="128" t="s">
        <v>6</v>
      </c>
      <c r="AI3" s="128"/>
      <c r="AJ3" s="128"/>
      <c r="AK3" s="128"/>
      <c r="AL3" s="128" t="s">
        <v>6</v>
      </c>
      <c r="AM3" s="128"/>
      <c r="AN3" s="128"/>
      <c r="AO3" s="128"/>
      <c r="AP3" s="128" t="s">
        <v>6</v>
      </c>
      <c r="AQ3" s="128"/>
      <c r="AR3" s="128"/>
      <c r="AS3" s="128"/>
      <c r="AT3" s="128" t="s">
        <v>6</v>
      </c>
      <c r="AU3" s="128"/>
      <c r="AV3" s="128"/>
      <c r="AW3" s="128"/>
      <c r="AX3" s="128" t="s">
        <v>6</v>
      </c>
      <c r="AY3" s="128"/>
      <c r="AZ3" s="128"/>
      <c r="BA3" s="128"/>
      <c r="BB3" s="128" t="s">
        <v>6</v>
      </c>
      <c r="BC3" s="128"/>
      <c r="BD3" s="128"/>
      <c r="BE3" s="128"/>
      <c r="BF3" s="128" t="s">
        <v>6</v>
      </c>
      <c r="BG3" s="128"/>
      <c r="BH3" s="128"/>
      <c r="BI3" s="128"/>
      <c r="BJ3" s="128" t="s">
        <v>6</v>
      </c>
      <c r="BK3" s="128"/>
      <c r="BL3" s="128"/>
      <c r="BM3" s="128"/>
      <c r="BN3" s="128" t="s">
        <v>6</v>
      </c>
      <c r="BO3" s="128"/>
      <c r="BP3" s="128"/>
      <c r="BQ3" s="128"/>
      <c r="BR3" s="128" t="s">
        <v>6</v>
      </c>
      <c r="BS3" s="128"/>
      <c r="BT3" s="128"/>
      <c r="BU3" s="128"/>
      <c r="BV3" s="127"/>
      <c r="BW3" s="65"/>
      <c r="BX3" s="65"/>
      <c r="BY3" s="65"/>
    </row>
    <row r="4" customFormat="false" ht="12.75" hidden="false" customHeight="true" outlineLevel="0" collapsed="false">
      <c r="A4" s="127"/>
      <c r="B4" s="129" t="s">
        <v>32</v>
      </c>
      <c r="C4" s="129" t="s">
        <v>33</v>
      </c>
      <c r="D4" s="129" t="s">
        <v>34</v>
      </c>
      <c r="E4" s="129" t="s">
        <v>35</v>
      </c>
      <c r="F4" s="129" t="s">
        <v>32</v>
      </c>
      <c r="G4" s="129" t="s">
        <v>33</v>
      </c>
      <c r="H4" s="129" t="s">
        <v>34</v>
      </c>
      <c r="I4" s="129" t="s">
        <v>35</v>
      </c>
      <c r="J4" s="129" t="s">
        <v>32</v>
      </c>
      <c r="K4" s="129" t="s">
        <v>33</v>
      </c>
      <c r="L4" s="129" t="s">
        <v>34</v>
      </c>
      <c r="M4" s="129" t="s">
        <v>35</v>
      </c>
      <c r="N4" s="129" t="s">
        <v>32</v>
      </c>
      <c r="O4" s="129" t="s">
        <v>33</v>
      </c>
      <c r="P4" s="129" t="s">
        <v>34</v>
      </c>
      <c r="Q4" s="129" t="s">
        <v>35</v>
      </c>
      <c r="R4" s="129" t="s">
        <v>32</v>
      </c>
      <c r="S4" s="129" t="s">
        <v>33</v>
      </c>
      <c r="T4" s="129" t="s">
        <v>34</v>
      </c>
      <c r="U4" s="129" t="s">
        <v>35</v>
      </c>
      <c r="V4" s="129" t="s">
        <v>32</v>
      </c>
      <c r="W4" s="129" t="s">
        <v>33</v>
      </c>
      <c r="X4" s="129" t="s">
        <v>34</v>
      </c>
      <c r="Y4" s="129" t="s">
        <v>35</v>
      </c>
      <c r="Z4" s="129" t="s">
        <v>32</v>
      </c>
      <c r="AA4" s="129" t="s">
        <v>33</v>
      </c>
      <c r="AB4" s="129" t="s">
        <v>34</v>
      </c>
      <c r="AC4" s="129" t="s">
        <v>35</v>
      </c>
      <c r="AD4" s="129" t="s">
        <v>32</v>
      </c>
      <c r="AE4" s="129" t="s">
        <v>33</v>
      </c>
      <c r="AF4" s="129" t="s">
        <v>34</v>
      </c>
      <c r="AG4" s="129" t="s">
        <v>35</v>
      </c>
      <c r="AH4" s="129" t="s">
        <v>32</v>
      </c>
      <c r="AI4" s="129" t="s">
        <v>33</v>
      </c>
      <c r="AJ4" s="129" t="s">
        <v>34</v>
      </c>
      <c r="AK4" s="129" t="s">
        <v>35</v>
      </c>
      <c r="AL4" s="129" t="s">
        <v>32</v>
      </c>
      <c r="AM4" s="129" t="s">
        <v>33</v>
      </c>
      <c r="AN4" s="129" t="s">
        <v>34</v>
      </c>
      <c r="AO4" s="129" t="s">
        <v>35</v>
      </c>
      <c r="AP4" s="129" t="s">
        <v>32</v>
      </c>
      <c r="AQ4" s="129" t="s">
        <v>33</v>
      </c>
      <c r="AR4" s="129" t="s">
        <v>34</v>
      </c>
      <c r="AS4" s="129" t="s">
        <v>35</v>
      </c>
      <c r="AT4" s="129" t="s">
        <v>32</v>
      </c>
      <c r="AU4" s="129" t="s">
        <v>33</v>
      </c>
      <c r="AV4" s="129" t="s">
        <v>34</v>
      </c>
      <c r="AW4" s="129" t="s">
        <v>35</v>
      </c>
      <c r="AX4" s="129" t="s">
        <v>32</v>
      </c>
      <c r="AY4" s="129" t="s">
        <v>33</v>
      </c>
      <c r="AZ4" s="129" t="s">
        <v>34</v>
      </c>
      <c r="BA4" s="129" t="s">
        <v>35</v>
      </c>
      <c r="BB4" s="129" t="s">
        <v>32</v>
      </c>
      <c r="BC4" s="129" t="s">
        <v>33</v>
      </c>
      <c r="BD4" s="129" t="s">
        <v>34</v>
      </c>
      <c r="BE4" s="129" t="s">
        <v>35</v>
      </c>
      <c r="BF4" s="129" t="s">
        <v>32</v>
      </c>
      <c r="BG4" s="129" t="s">
        <v>33</v>
      </c>
      <c r="BH4" s="129" t="s">
        <v>34</v>
      </c>
      <c r="BI4" s="129" t="s">
        <v>35</v>
      </c>
      <c r="BJ4" s="129" t="s">
        <v>32</v>
      </c>
      <c r="BK4" s="129" t="s">
        <v>33</v>
      </c>
      <c r="BL4" s="129" t="s">
        <v>34</v>
      </c>
      <c r="BM4" s="129" t="s">
        <v>35</v>
      </c>
      <c r="BN4" s="129" t="s">
        <v>32</v>
      </c>
      <c r="BO4" s="129" t="s">
        <v>33</v>
      </c>
      <c r="BP4" s="129" t="s">
        <v>34</v>
      </c>
      <c r="BQ4" s="129" t="s">
        <v>35</v>
      </c>
      <c r="BR4" s="129" t="s">
        <v>32</v>
      </c>
      <c r="BS4" s="129" t="s">
        <v>33</v>
      </c>
      <c r="BT4" s="129" t="s">
        <v>34</v>
      </c>
      <c r="BU4" s="129" t="s">
        <v>35</v>
      </c>
      <c r="BV4" s="127"/>
      <c r="BW4" s="130" t="s">
        <v>36</v>
      </c>
      <c r="BX4" s="130" t="s">
        <v>37</v>
      </c>
      <c r="BY4" s="65"/>
    </row>
    <row r="5" customFormat="false" ht="19.5" hidden="false" customHeight="true" outlineLevel="0" collapsed="false">
      <c r="A5" s="131" t="s">
        <v>38</v>
      </c>
      <c r="B5" s="132"/>
      <c r="C5" s="133"/>
      <c r="D5" s="133"/>
      <c r="E5" s="134"/>
      <c r="F5" s="135" t="n">
        <v>2</v>
      </c>
      <c r="G5" s="136" t="n">
        <v>0</v>
      </c>
      <c r="H5" s="136" t="n">
        <v>2</v>
      </c>
      <c r="I5" s="136" t="n">
        <v>0</v>
      </c>
      <c r="J5" s="135" t="n">
        <v>0</v>
      </c>
      <c r="K5" s="136" t="n">
        <v>0</v>
      </c>
      <c r="L5" s="136" t="n">
        <v>0</v>
      </c>
      <c r="M5" s="136" t="n">
        <v>0</v>
      </c>
      <c r="N5" s="135" t="n">
        <v>0</v>
      </c>
      <c r="O5" s="136" t="n">
        <v>0</v>
      </c>
      <c r="P5" s="136" t="n">
        <v>0</v>
      </c>
      <c r="Q5" s="136" t="n">
        <v>0</v>
      </c>
      <c r="R5" s="135" t="n">
        <v>0</v>
      </c>
      <c r="S5" s="136" t="n">
        <v>0</v>
      </c>
      <c r="T5" s="136" t="n">
        <v>0</v>
      </c>
      <c r="U5" s="136" t="n">
        <v>0</v>
      </c>
      <c r="V5" s="135" t="n">
        <v>0</v>
      </c>
      <c r="W5" s="136" t="n">
        <v>0</v>
      </c>
      <c r="X5" s="136" t="n">
        <v>0</v>
      </c>
      <c r="Y5" s="136" t="n">
        <v>0</v>
      </c>
      <c r="Z5" s="135" t="n">
        <v>0</v>
      </c>
      <c r="AA5" s="136" t="n">
        <v>0</v>
      </c>
      <c r="AB5" s="136" t="n">
        <v>0</v>
      </c>
      <c r="AC5" s="136" t="n">
        <v>2</v>
      </c>
      <c r="AD5" s="135" t="n">
        <v>0</v>
      </c>
      <c r="AE5" s="136" t="n">
        <v>2</v>
      </c>
      <c r="AF5" s="136" t="n">
        <v>0</v>
      </c>
      <c r="AG5" s="136" t="n">
        <v>0</v>
      </c>
      <c r="AH5" s="135" t="n">
        <v>0</v>
      </c>
      <c r="AI5" s="136" t="n">
        <v>0</v>
      </c>
      <c r="AJ5" s="136" t="n">
        <v>0</v>
      </c>
      <c r="AK5" s="136" t="n">
        <v>0</v>
      </c>
      <c r="AL5" s="137"/>
      <c r="AM5" s="138"/>
      <c r="AN5" s="138"/>
      <c r="AO5" s="138"/>
      <c r="AP5" s="137"/>
      <c r="AQ5" s="138"/>
      <c r="AR5" s="138"/>
      <c r="AS5" s="138"/>
      <c r="AT5" s="137"/>
      <c r="AU5" s="138"/>
      <c r="AV5" s="138"/>
      <c r="AW5" s="138"/>
      <c r="AX5" s="137"/>
      <c r="AY5" s="138"/>
      <c r="AZ5" s="138"/>
      <c r="BA5" s="138"/>
      <c r="BB5" s="137"/>
      <c r="BC5" s="138"/>
      <c r="BD5" s="138"/>
      <c r="BE5" s="138"/>
      <c r="BF5" s="137"/>
      <c r="BG5" s="138"/>
      <c r="BH5" s="138"/>
      <c r="BI5" s="138"/>
      <c r="BJ5" s="137"/>
      <c r="BK5" s="138"/>
      <c r="BL5" s="138"/>
      <c r="BM5" s="138"/>
      <c r="BN5" s="137"/>
      <c r="BO5" s="138"/>
      <c r="BP5" s="138"/>
      <c r="BQ5" s="138"/>
      <c r="BR5" s="137"/>
      <c r="BS5" s="138"/>
      <c r="BT5" s="138"/>
      <c r="BU5" s="138"/>
      <c r="BV5" s="139" t="str">
        <f aca="false">Punkti!A5</f>
        <v>Wii Sport Resort</v>
      </c>
      <c r="BW5" s="140" t="n">
        <f aca="false">SUM(Punkti!B5:BU5)</f>
        <v>8</v>
      </c>
      <c r="BX5" s="140" t="n">
        <f aca="false">SUM(Punkti!B6:BU6)</f>
        <v>0</v>
      </c>
      <c r="BY5" s="25"/>
    </row>
    <row r="6" customFormat="false" ht="19.5" hidden="false" customHeight="true" outlineLevel="0" collapsed="false">
      <c r="A6" s="131"/>
      <c r="B6" s="141"/>
      <c r="C6" s="142"/>
      <c r="D6" s="142"/>
      <c r="E6" s="143"/>
      <c r="F6" s="141" t="n">
        <v>0</v>
      </c>
      <c r="G6" s="142"/>
      <c r="H6" s="142"/>
      <c r="I6" s="142"/>
      <c r="J6" s="141" t="n">
        <v>0</v>
      </c>
      <c r="K6" s="142"/>
      <c r="L6" s="142"/>
      <c r="M6" s="142"/>
      <c r="N6" s="141" t="n">
        <v>0</v>
      </c>
      <c r="O6" s="142"/>
      <c r="P6" s="142"/>
      <c r="Q6" s="142"/>
      <c r="R6" s="141" t="n">
        <v>0</v>
      </c>
      <c r="S6" s="142"/>
      <c r="T6" s="142"/>
      <c r="U6" s="142"/>
      <c r="V6" s="141" t="n">
        <v>0</v>
      </c>
      <c r="W6" s="142"/>
      <c r="X6" s="142"/>
      <c r="Y6" s="142"/>
      <c r="Z6" s="141" t="n">
        <v>0</v>
      </c>
      <c r="AA6" s="142"/>
      <c r="AB6" s="142"/>
      <c r="AC6" s="142"/>
      <c r="AD6" s="141" t="n">
        <v>0</v>
      </c>
      <c r="AE6" s="142"/>
      <c r="AF6" s="142"/>
      <c r="AG6" s="142"/>
      <c r="AH6" s="141" t="n">
        <v>0</v>
      </c>
      <c r="AI6" s="142"/>
      <c r="AJ6" s="142"/>
      <c r="AK6" s="142"/>
      <c r="AL6" s="144"/>
      <c r="AM6" s="145"/>
      <c r="AN6" s="145"/>
      <c r="AO6" s="145"/>
      <c r="AP6" s="144"/>
      <c r="AQ6" s="145"/>
      <c r="AR6" s="145"/>
      <c r="AS6" s="145"/>
      <c r="AT6" s="144"/>
      <c r="AU6" s="145"/>
      <c r="AV6" s="145"/>
      <c r="AW6" s="145"/>
      <c r="AX6" s="144"/>
      <c r="AY6" s="145"/>
      <c r="AZ6" s="145"/>
      <c r="BA6" s="145"/>
      <c r="BB6" s="144"/>
      <c r="BC6" s="145"/>
      <c r="BD6" s="145"/>
      <c r="BE6" s="145"/>
      <c r="BF6" s="144"/>
      <c r="BG6" s="145"/>
      <c r="BH6" s="145"/>
      <c r="BI6" s="145"/>
      <c r="BJ6" s="144"/>
      <c r="BK6" s="145"/>
      <c r="BL6" s="145"/>
      <c r="BM6" s="145"/>
      <c r="BN6" s="144"/>
      <c r="BO6" s="145"/>
      <c r="BP6" s="145"/>
      <c r="BQ6" s="145"/>
      <c r="BR6" s="144"/>
      <c r="BS6" s="145"/>
      <c r="BT6" s="145"/>
      <c r="BU6" s="145"/>
      <c r="BV6" s="139"/>
      <c r="BW6" s="140"/>
      <c r="BX6" s="140"/>
      <c r="BY6" s="25"/>
    </row>
    <row r="7" customFormat="false" ht="19.5" hidden="false" customHeight="true" outlineLevel="0" collapsed="false">
      <c r="A7" s="131"/>
      <c r="B7" s="146"/>
      <c r="C7" s="147"/>
      <c r="D7" s="147"/>
      <c r="E7" s="148"/>
      <c r="F7" s="149"/>
      <c r="G7" s="150"/>
      <c r="H7" s="150"/>
      <c r="I7" s="150"/>
      <c r="J7" s="149"/>
      <c r="K7" s="150"/>
      <c r="L7" s="150"/>
      <c r="M7" s="150"/>
      <c r="N7" s="149"/>
      <c r="O7" s="150"/>
      <c r="P7" s="150"/>
      <c r="Q7" s="150"/>
      <c r="R7" s="149"/>
      <c r="S7" s="150"/>
      <c r="T7" s="150"/>
      <c r="U7" s="150"/>
      <c r="V7" s="149"/>
      <c r="W7" s="150"/>
      <c r="X7" s="150"/>
      <c r="Y7" s="150"/>
      <c r="Z7" s="149"/>
      <c r="AA7" s="150"/>
      <c r="AB7" s="150"/>
      <c r="AC7" s="150"/>
      <c r="AD7" s="149"/>
      <c r="AE7" s="150"/>
      <c r="AF7" s="150"/>
      <c r="AG7" s="150"/>
      <c r="AH7" s="149"/>
      <c r="AI7" s="150"/>
      <c r="AJ7" s="150"/>
      <c r="AK7" s="150"/>
      <c r="AL7" s="151"/>
      <c r="AM7" s="152"/>
      <c r="AN7" s="152"/>
      <c r="AO7" s="152"/>
      <c r="AP7" s="151"/>
      <c r="AQ7" s="152"/>
      <c r="AR7" s="152"/>
      <c r="AS7" s="152"/>
      <c r="AT7" s="151"/>
      <c r="AU7" s="152"/>
      <c r="AV7" s="152"/>
      <c r="AW7" s="152"/>
      <c r="AX7" s="151"/>
      <c r="AY7" s="152"/>
      <c r="AZ7" s="152"/>
      <c r="BA7" s="152"/>
      <c r="BB7" s="151"/>
      <c r="BC7" s="152"/>
      <c r="BD7" s="152"/>
      <c r="BE7" s="152"/>
      <c r="BF7" s="151"/>
      <c r="BG7" s="152"/>
      <c r="BH7" s="152"/>
      <c r="BI7" s="152"/>
      <c r="BJ7" s="151"/>
      <c r="BK7" s="152"/>
      <c r="BL7" s="152"/>
      <c r="BM7" s="152"/>
      <c r="BN7" s="151"/>
      <c r="BO7" s="152"/>
      <c r="BP7" s="152"/>
      <c r="BQ7" s="152"/>
      <c r="BR7" s="151"/>
      <c r="BS7" s="152"/>
      <c r="BT7" s="152"/>
      <c r="BU7" s="152"/>
      <c r="BV7" s="139"/>
      <c r="BW7" s="140"/>
      <c r="BX7" s="140"/>
      <c r="BY7" s="25"/>
    </row>
    <row r="8" customFormat="false" ht="19.5" hidden="false" customHeight="true" outlineLevel="0" collapsed="false">
      <c r="A8" s="131" t="s">
        <v>39</v>
      </c>
      <c r="B8" s="135" t="n">
        <v>0</v>
      </c>
      <c r="C8" s="136" t="n">
        <v>2</v>
      </c>
      <c r="D8" s="136" t="n">
        <v>0</v>
      </c>
      <c r="E8" s="136" t="n">
        <v>2</v>
      </c>
      <c r="F8" s="132"/>
      <c r="G8" s="153"/>
      <c r="H8" s="153"/>
      <c r="I8" s="153"/>
      <c r="J8" s="135" t="n">
        <v>2</v>
      </c>
      <c r="K8" s="136" t="n">
        <v>0</v>
      </c>
      <c r="L8" s="136" t="n">
        <v>0</v>
      </c>
      <c r="M8" s="136" t="n">
        <v>0</v>
      </c>
      <c r="N8" s="135" t="n">
        <v>2</v>
      </c>
      <c r="O8" s="136" t="n">
        <v>0</v>
      </c>
      <c r="P8" s="136" t="n">
        <v>0</v>
      </c>
      <c r="Q8" s="136" t="n">
        <v>2</v>
      </c>
      <c r="R8" s="135" t="n">
        <v>0</v>
      </c>
      <c r="S8" s="136" t="n">
        <v>0</v>
      </c>
      <c r="T8" s="136" t="n">
        <v>0</v>
      </c>
      <c r="U8" s="136" t="n">
        <v>0</v>
      </c>
      <c r="V8" s="135" t="n">
        <v>0</v>
      </c>
      <c r="W8" s="136" t="n">
        <v>0</v>
      </c>
      <c r="X8" s="136" t="n">
        <v>0</v>
      </c>
      <c r="Y8" s="136" t="n">
        <v>0</v>
      </c>
      <c r="Z8" s="135" t="n">
        <v>2</v>
      </c>
      <c r="AA8" s="136" t="n">
        <v>2</v>
      </c>
      <c r="AB8" s="136" t="n">
        <v>0</v>
      </c>
      <c r="AC8" s="136" t="n">
        <v>2</v>
      </c>
      <c r="AD8" s="135" t="n">
        <v>0</v>
      </c>
      <c r="AE8" s="136" t="n">
        <v>0</v>
      </c>
      <c r="AF8" s="136" t="n">
        <v>0</v>
      </c>
      <c r="AG8" s="136" t="n">
        <v>0</v>
      </c>
      <c r="AH8" s="135" t="n">
        <v>2</v>
      </c>
      <c r="AI8" s="136" t="n">
        <v>0</v>
      </c>
      <c r="AJ8" s="136" t="n">
        <v>2</v>
      </c>
      <c r="AK8" s="136" t="n">
        <v>2</v>
      </c>
      <c r="AL8" s="137"/>
      <c r="AM8" s="138"/>
      <c r="AN8" s="138"/>
      <c r="AO8" s="138"/>
      <c r="AP8" s="137"/>
      <c r="AQ8" s="138"/>
      <c r="AR8" s="138"/>
      <c r="AS8" s="138"/>
      <c r="AT8" s="137"/>
      <c r="AU8" s="138"/>
      <c r="AV8" s="138"/>
      <c r="AW8" s="138"/>
      <c r="AX8" s="137"/>
      <c r="AY8" s="138"/>
      <c r="AZ8" s="138"/>
      <c r="BA8" s="138"/>
      <c r="BB8" s="137"/>
      <c r="BC8" s="138"/>
      <c r="BD8" s="138"/>
      <c r="BE8" s="138"/>
      <c r="BF8" s="137"/>
      <c r="BG8" s="138"/>
      <c r="BH8" s="138"/>
      <c r="BI8" s="138"/>
      <c r="BJ8" s="137"/>
      <c r="BK8" s="138"/>
      <c r="BL8" s="138"/>
      <c r="BM8" s="138"/>
      <c r="BN8" s="137"/>
      <c r="BO8" s="138"/>
      <c r="BP8" s="138"/>
      <c r="BQ8" s="138"/>
      <c r="BR8" s="137"/>
      <c r="BS8" s="138"/>
      <c r="BT8" s="138"/>
      <c r="BU8" s="138"/>
      <c r="BV8" s="139" t="str">
        <f aca="false">Punkti!A8</f>
        <v>SIB</v>
      </c>
      <c r="BW8" s="140" t="n">
        <f aca="false">SUM(Punkti!B8:BU8)</f>
        <v>22</v>
      </c>
      <c r="BX8" s="140" t="n">
        <f aca="false">SUM(Punkti!B9:BU9)</f>
        <v>6</v>
      </c>
      <c r="BY8" s="25"/>
    </row>
    <row r="9" customFormat="false" ht="19.5" hidden="false" customHeight="true" outlineLevel="0" collapsed="false">
      <c r="A9" s="131"/>
      <c r="B9" s="141" t="n">
        <v>2</v>
      </c>
      <c r="C9" s="142"/>
      <c r="D9" s="142"/>
      <c r="E9" s="142"/>
      <c r="F9" s="141"/>
      <c r="G9" s="142"/>
      <c r="H9" s="142"/>
      <c r="I9" s="142"/>
      <c r="J9" s="141" t="n">
        <v>0</v>
      </c>
      <c r="K9" s="142"/>
      <c r="L9" s="142"/>
      <c r="M9" s="142"/>
      <c r="N9" s="141" t="n">
        <v>0</v>
      </c>
      <c r="O9" s="142"/>
      <c r="P9" s="142"/>
      <c r="Q9" s="142"/>
      <c r="R9" s="141" t="n">
        <v>0</v>
      </c>
      <c r="S9" s="142"/>
      <c r="T9" s="142"/>
      <c r="U9" s="142"/>
      <c r="V9" s="141" t="n">
        <v>0</v>
      </c>
      <c r="W9" s="142"/>
      <c r="X9" s="142"/>
      <c r="Y9" s="142"/>
      <c r="Z9" s="141" t="n">
        <v>2</v>
      </c>
      <c r="AA9" s="142"/>
      <c r="AB9" s="142"/>
      <c r="AC9" s="142"/>
      <c r="AD9" s="141" t="n">
        <v>0</v>
      </c>
      <c r="AE9" s="142"/>
      <c r="AF9" s="142"/>
      <c r="AG9" s="142"/>
      <c r="AH9" s="141" t="n">
        <v>2</v>
      </c>
      <c r="AI9" s="142"/>
      <c r="AJ9" s="142"/>
      <c r="AK9" s="142"/>
      <c r="AL9" s="144"/>
      <c r="AM9" s="145"/>
      <c r="AN9" s="145"/>
      <c r="AO9" s="145"/>
      <c r="AP9" s="144"/>
      <c r="AQ9" s="145"/>
      <c r="AR9" s="145"/>
      <c r="AS9" s="145"/>
      <c r="AT9" s="144"/>
      <c r="AU9" s="145"/>
      <c r="AV9" s="145"/>
      <c r="AW9" s="145"/>
      <c r="AX9" s="144"/>
      <c r="AY9" s="145"/>
      <c r="AZ9" s="145"/>
      <c r="BA9" s="145"/>
      <c r="BB9" s="144"/>
      <c r="BC9" s="145"/>
      <c r="BD9" s="145"/>
      <c r="BE9" s="145"/>
      <c r="BF9" s="144"/>
      <c r="BG9" s="145"/>
      <c r="BH9" s="145"/>
      <c r="BI9" s="145"/>
      <c r="BJ9" s="144"/>
      <c r="BK9" s="145"/>
      <c r="BL9" s="145"/>
      <c r="BM9" s="145"/>
      <c r="BN9" s="144"/>
      <c r="BO9" s="145"/>
      <c r="BP9" s="145"/>
      <c r="BQ9" s="145"/>
      <c r="BR9" s="144"/>
      <c r="BS9" s="145"/>
      <c r="BT9" s="145"/>
      <c r="BU9" s="145"/>
      <c r="BV9" s="139"/>
      <c r="BW9" s="140"/>
      <c r="BX9" s="140"/>
      <c r="BY9" s="25"/>
    </row>
    <row r="10" customFormat="false" ht="19.5" hidden="false" customHeight="true" outlineLevel="0" collapsed="false">
      <c r="A10" s="131"/>
      <c r="B10" s="149"/>
      <c r="C10" s="150"/>
      <c r="D10" s="150"/>
      <c r="E10" s="150"/>
      <c r="F10" s="146"/>
      <c r="G10" s="147"/>
      <c r="H10" s="147"/>
      <c r="I10" s="147"/>
      <c r="J10" s="149"/>
      <c r="K10" s="150"/>
      <c r="L10" s="150"/>
      <c r="M10" s="150"/>
      <c r="N10" s="149"/>
      <c r="O10" s="150"/>
      <c r="P10" s="150"/>
      <c r="Q10" s="150"/>
      <c r="R10" s="149"/>
      <c r="S10" s="150"/>
      <c r="T10" s="150"/>
      <c r="U10" s="150"/>
      <c r="V10" s="149"/>
      <c r="W10" s="150"/>
      <c r="X10" s="150"/>
      <c r="Y10" s="150"/>
      <c r="Z10" s="149"/>
      <c r="AA10" s="150"/>
      <c r="AB10" s="150"/>
      <c r="AC10" s="150"/>
      <c r="AD10" s="149"/>
      <c r="AE10" s="150"/>
      <c r="AF10" s="150"/>
      <c r="AG10" s="150"/>
      <c r="AH10" s="149"/>
      <c r="AI10" s="150"/>
      <c r="AJ10" s="150"/>
      <c r="AK10" s="150"/>
      <c r="AL10" s="151"/>
      <c r="AM10" s="152"/>
      <c r="AN10" s="152"/>
      <c r="AO10" s="152"/>
      <c r="AP10" s="151"/>
      <c r="AQ10" s="152"/>
      <c r="AR10" s="152"/>
      <c r="AS10" s="152"/>
      <c r="AT10" s="151"/>
      <c r="AU10" s="152"/>
      <c r="AV10" s="152"/>
      <c r="AW10" s="152"/>
      <c r="AX10" s="151"/>
      <c r="AY10" s="152"/>
      <c r="AZ10" s="152"/>
      <c r="BA10" s="152"/>
      <c r="BB10" s="151"/>
      <c r="BC10" s="152"/>
      <c r="BD10" s="152"/>
      <c r="BE10" s="152"/>
      <c r="BF10" s="151"/>
      <c r="BG10" s="152"/>
      <c r="BH10" s="152"/>
      <c r="BI10" s="152"/>
      <c r="BJ10" s="151"/>
      <c r="BK10" s="152"/>
      <c r="BL10" s="152"/>
      <c r="BM10" s="152"/>
      <c r="BN10" s="151"/>
      <c r="BO10" s="152"/>
      <c r="BP10" s="152"/>
      <c r="BQ10" s="152"/>
      <c r="BR10" s="151"/>
      <c r="BS10" s="152"/>
      <c r="BT10" s="152"/>
      <c r="BU10" s="152"/>
      <c r="BV10" s="139"/>
      <c r="BW10" s="140"/>
      <c r="BX10" s="140"/>
      <c r="BY10" s="25"/>
    </row>
    <row r="11" customFormat="false" ht="19.5" hidden="false" customHeight="true" outlineLevel="0" collapsed="false">
      <c r="A11" s="131" t="s">
        <v>40</v>
      </c>
      <c r="B11" s="135" t="n">
        <v>2</v>
      </c>
      <c r="C11" s="136" t="n">
        <v>2</v>
      </c>
      <c r="D11" s="136" t="n">
        <v>2</v>
      </c>
      <c r="E11" s="136" t="n">
        <v>2</v>
      </c>
      <c r="F11" s="135" t="n">
        <v>0</v>
      </c>
      <c r="G11" s="136" t="n">
        <v>2</v>
      </c>
      <c r="H11" s="136" t="n">
        <v>2</v>
      </c>
      <c r="I11" s="136" t="n">
        <v>2</v>
      </c>
      <c r="J11" s="132"/>
      <c r="K11" s="153"/>
      <c r="L11" s="153"/>
      <c r="M11" s="153"/>
      <c r="N11" s="135" t="n">
        <v>2</v>
      </c>
      <c r="O11" s="136" t="n">
        <v>2</v>
      </c>
      <c r="P11" s="136" t="n">
        <v>0</v>
      </c>
      <c r="Q11" s="136" t="n">
        <v>0</v>
      </c>
      <c r="R11" s="135" t="n">
        <v>0</v>
      </c>
      <c r="S11" s="136" t="n">
        <v>0</v>
      </c>
      <c r="T11" s="136" t="n">
        <v>2</v>
      </c>
      <c r="U11" s="136" t="n">
        <v>0</v>
      </c>
      <c r="V11" s="135" t="n">
        <v>0</v>
      </c>
      <c r="W11" s="136" t="n">
        <v>0</v>
      </c>
      <c r="X11" s="136" t="n">
        <v>2</v>
      </c>
      <c r="Y11" s="136" t="n">
        <v>0</v>
      </c>
      <c r="Z11" s="135" t="n">
        <v>0</v>
      </c>
      <c r="AA11" s="136" t="n">
        <v>0</v>
      </c>
      <c r="AB11" s="136" t="n">
        <v>0</v>
      </c>
      <c r="AC11" s="136" t="n">
        <v>2</v>
      </c>
      <c r="AD11" s="135" t="n">
        <v>2</v>
      </c>
      <c r="AE11" s="136" t="n">
        <v>2</v>
      </c>
      <c r="AF11" s="136" t="n">
        <v>0</v>
      </c>
      <c r="AG11" s="136" t="n">
        <v>0</v>
      </c>
      <c r="AH11" s="135" t="n">
        <v>0</v>
      </c>
      <c r="AI11" s="136" t="n">
        <v>2</v>
      </c>
      <c r="AJ11" s="136" t="n">
        <v>0</v>
      </c>
      <c r="AK11" s="136" t="n">
        <v>0</v>
      </c>
      <c r="AL11" s="137"/>
      <c r="AM11" s="138"/>
      <c r="AN11" s="138"/>
      <c r="AO11" s="138"/>
      <c r="AP11" s="137"/>
      <c r="AQ11" s="138"/>
      <c r="AR11" s="138"/>
      <c r="AS11" s="138"/>
      <c r="AT11" s="137"/>
      <c r="AU11" s="138"/>
      <c r="AV11" s="138"/>
      <c r="AW11" s="138"/>
      <c r="AX11" s="137"/>
      <c r="AY11" s="138"/>
      <c r="AZ11" s="138"/>
      <c r="BA11" s="138"/>
      <c r="BB11" s="137"/>
      <c r="BC11" s="138"/>
      <c r="BD11" s="138"/>
      <c r="BE11" s="138"/>
      <c r="BF11" s="137"/>
      <c r="BG11" s="138"/>
      <c r="BH11" s="138"/>
      <c r="BI11" s="138"/>
      <c r="BJ11" s="137"/>
      <c r="BK11" s="138"/>
      <c r="BL11" s="138"/>
      <c r="BM11" s="138"/>
      <c r="BN11" s="137"/>
      <c r="BO11" s="138"/>
      <c r="BP11" s="138"/>
      <c r="BQ11" s="138"/>
      <c r="BR11" s="137"/>
      <c r="BS11" s="138"/>
      <c r="BT11" s="138"/>
      <c r="BU11" s="138"/>
      <c r="BV11" s="139" t="str">
        <f aca="false">Punkti!A11</f>
        <v>X X X</v>
      </c>
      <c r="BW11" s="140" t="n">
        <f aca="false">SUM(Punkti!B11:BU11)</f>
        <v>30</v>
      </c>
      <c r="BX11" s="140" t="n">
        <f aca="false">SUM(Punkti!B12:BU12)</f>
        <v>4</v>
      </c>
      <c r="BY11" s="25"/>
    </row>
    <row r="12" customFormat="false" ht="19.5" hidden="false" customHeight="true" outlineLevel="0" collapsed="false">
      <c r="A12" s="131"/>
      <c r="B12" s="141" t="n">
        <v>2</v>
      </c>
      <c r="C12" s="142"/>
      <c r="D12" s="142"/>
      <c r="E12" s="142"/>
      <c r="F12" s="141" t="n">
        <v>2</v>
      </c>
      <c r="G12" s="142"/>
      <c r="H12" s="142"/>
      <c r="I12" s="142"/>
      <c r="J12" s="141"/>
      <c r="K12" s="142"/>
      <c r="L12" s="142"/>
      <c r="M12" s="142"/>
      <c r="N12" s="141" t="n">
        <v>0</v>
      </c>
      <c r="O12" s="142"/>
      <c r="P12" s="142"/>
      <c r="Q12" s="142"/>
      <c r="R12" s="141" t="n">
        <v>0</v>
      </c>
      <c r="S12" s="142"/>
      <c r="T12" s="142"/>
      <c r="U12" s="142"/>
      <c r="V12" s="141" t="n">
        <v>0</v>
      </c>
      <c r="W12" s="142"/>
      <c r="X12" s="142"/>
      <c r="Y12" s="142"/>
      <c r="Z12" s="141" t="n">
        <v>0</v>
      </c>
      <c r="AA12" s="142"/>
      <c r="AB12" s="142"/>
      <c r="AC12" s="142"/>
      <c r="AD12" s="141" t="n">
        <v>0</v>
      </c>
      <c r="AE12" s="142"/>
      <c r="AF12" s="142"/>
      <c r="AG12" s="142"/>
      <c r="AH12" s="141" t="n">
        <v>0</v>
      </c>
      <c r="AI12" s="142"/>
      <c r="AJ12" s="142"/>
      <c r="AK12" s="142"/>
      <c r="AL12" s="144"/>
      <c r="AM12" s="145"/>
      <c r="AN12" s="145"/>
      <c r="AO12" s="145"/>
      <c r="AP12" s="144"/>
      <c r="AQ12" s="145"/>
      <c r="AR12" s="145"/>
      <c r="AS12" s="145"/>
      <c r="AT12" s="144"/>
      <c r="AU12" s="145"/>
      <c r="AV12" s="145"/>
      <c r="AW12" s="145"/>
      <c r="AX12" s="144"/>
      <c r="AY12" s="145"/>
      <c r="AZ12" s="145"/>
      <c r="BA12" s="145"/>
      <c r="BB12" s="144"/>
      <c r="BC12" s="145"/>
      <c r="BD12" s="145"/>
      <c r="BE12" s="145"/>
      <c r="BF12" s="144"/>
      <c r="BG12" s="145"/>
      <c r="BH12" s="145"/>
      <c r="BI12" s="145"/>
      <c r="BJ12" s="144"/>
      <c r="BK12" s="145"/>
      <c r="BL12" s="145"/>
      <c r="BM12" s="145"/>
      <c r="BN12" s="144"/>
      <c r="BO12" s="145"/>
      <c r="BP12" s="145"/>
      <c r="BQ12" s="145"/>
      <c r="BR12" s="144"/>
      <c r="BS12" s="145"/>
      <c r="BT12" s="145"/>
      <c r="BU12" s="145"/>
      <c r="BV12" s="139"/>
      <c r="BW12" s="140"/>
      <c r="BX12" s="140"/>
      <c r="BY12" s="25"/>
    </row>
    <row r="13" customFormat="false" ht="19.5" hidden="false" customHeight="true" outlineLevel="0" collapsed="false">
      <c r="A13" s="131"/>
      <c r="B13" s="149"/>
      <c r="C13" s="150"/>
      <c r="D13" s="150"/>
      <c r="E13" s="150"/>
      <c r="F13" s="149"/>
      <c r="G13" s="150"/>
      <c r="H13" s="150"/>
      <c r="I13" s="150"/>
      <c r="J13" s="146"/>
      <c r="K13" s="147"/>
      <c r="L13" s="147"/>
      <c r="M13" s="147"/>
      <c r="N13" s="149"/>
      <c r="O13" s="150"/>
      <c r="P13" s="150"/>
      <c r="Q13" s="150"/>
      <c r="R13" s="149"/>
      <c r="S13" s="150"/>
      <c r="T13" s="150"/>
      <c r="U13" s="150"/>
      <c r="V13" s="149"/>
      <c r="W13" s="150"/>
      <c r="X13" s="150"/>
      <c r="Y13" s="150"/>
      <c r="Z13" s="149"/>
      <c r="AA13" s="150"/>
      <c r="AB13" s="150"/>
      <c r="AC13" s="150"/>
      <c r="AD13" s="149"/>
      <c r="AE13" s="150"/>
      <c r="AF13" s="150"/>
      <c r="AG13" s="150"/>
      <c r="AH13" s="149"/>
      <c r="AI13" s="150"/>
      <c r="AJ13" s="150"/>
      <c r="AK13" s="150"/>
      <c r="AL13" s="151"/>
      <c r="AM13" s="152"/>
      <c r="AN13" s="152"/>
      <c r="AO13" s="152"/>
      <c r="AP13" s="151"/>
      <c r="AQ13" s="152"/>
      <c r="AR13" s="152"/>
      <c r="AS13" s="152"/>
      <c r="AT13" s="151"/>
      <c r="AU13" s="152"/>
      <c r="AV13" s="152"/>
      <c r="AW13" s="152"/>
      <c r="AX13" s="151"/>
      <c r="AY13" s="152"/>
      <c r="AZ13" s="152"/>
      <c r="BA13" s="152"/>
      <c r="BB13" s="151"/>
      <c r="BC13" s="152"/>
      <c r="BD13" s="152"/>
      <c r="BE13" s="152"/>
      <c r="BF13" s="151"/>
      <c r="BG13" s="152"/>
      <c r="BH13" s="152"/>
      <c r="BI13" s="152"/>
      <c r="BJ13" s="151"/>
      <c r="BK13" s="152"/>
      <c r="BL13" s="152"/>
      <c r="BM13" s="152"/>
      <c r="BN13" s="151"/>
      <c r="BO13" s="152"/>
      <c r="BP13" s="152"/>
      <c r="BQ13" s="152"/>
      <c r="BR13" s="151"/>
      <c r="BS13" s="152"/>
      <c r="BT13" s="152"/>
      <c r="BU13" s="152"/>
      <c r="BV13" s="139"/>
      <c r="BW13" s="140"/>
      <c r="BX13" s="140"/>
      <c r="BY13" s="25"/>
    </row>
    <row r="14" customFormat="false" ht="19.5" hidden="false" customHeight="true" outlineLevel="0" collapsed="false">
      <c r="A14" s="154" t="s">
        <v>29</v>
      </c>
      <c r="B14" s="135" t="n">
        <v>2</v>
      </c>
      <c r="C14" s="136" t="n">
        <v>2</v>
      </c>
      <c r="D14" s="136" t="n">
        <v>2</v>
      </c>
      <c r="E14" s="136" t="n">
        <v>2</v>
      </c>
      <c r="F14" s="135" t="n">
        <v>0</v>
      </c>
      <c r="G14" s="136" t="n">
        <v>2</v>
      </c>
      <c r="H14" s="136" t="n">
        <v>2</v>
      </c>
      <c r="I14" s="136" t="n">
        <v>0</v>
      </c>
      <c r="J14" s="135" t="n">
        <v>0</v>
      </c>
      <c r="K14" s="136" t="n">
        <v>0</v>
      </c>
      <c r="L14" s="136" t="n">
        <v>2</v>
      </c>
      <c r="M14" s="136" t="n">
        <v>2</v>
      </c>
      <c r="N14" s="132"/>
      <c r="O14" s="153"/>
      <c r="P14" s="153"/>
      <c r="Q14" s="153"/>
      <c r="R14" s="135" t="n">
        <v>0</v>
      </c>
      <c r="S14" s="136" t="n">
        <v>2</v>
      </c>
      <c r="T14" s="136" t="n">
        <v>2</v>
      </c>
      <c r="U14" s="136" t="n">
        <v>2</v>
      </c>
      <c r="V14" s="135" t="n">
        <v>0</v>
      </c>
      <c r="W14" s="136" t="n">
        <v>0</v>
      </c>
      <c r="X14" s="136" t="n">
        <v>0</v>
      </c>
      <c r="Y14" s="136" t="n">
        <v>0</v>
      </c>
      <c r="Z14" s="135" t="n">
        <v>0</v>
      </c>
      <c r="AA14" s="136" t="n">
        <v>0</v>
      </c>
      <c r="AB14" s="136" t="n">
        <v>0</v>
      </c>
      <c r="AC14" s="136" t="n">
        <v>0</v>
      </c>
      <c r="AD14" s="135" t="n">
        <v>2</v>
      </c>
      <c r="AE14" s="136" t="n">
        <v>0</v>
      </c>
      <c r="AF14" s="136" t="n">
        <v>2</v>
      </c>
      <c r="AG14" s="136" t="n">
        <v>0</v>
      </c>
      <c r="AH14" s="135" t="n">
        <v>0</v>
      </c>
      <c r="AI14" s="136" t="n">
        <v>0</v>
      </c>
      <c r="AJ14" s="136" t="n">
        <v>0</v>
      </c>
      <c r="AK14" s="136" t="n">
        <v>0</v>
      </c>
      <c r="AL14" s="137"/>
      <c r="AM14" s="138"/>
      <c r="AN14" s="138"/>
      <c r="AO14" s="138"/>
      <c r="AP14" s="137"/>
      <c r="AQ14" s="138"/>
      <c r="AR14" s="138"/>
      <c r="AS14" s="138"/>
      <c r="AT14" s="137"/>
      <c r="AU14" s="138"/>
      <c r="AV14" s="138"/>
      <c r="AW14" s="138"/>
      <c r="AX14" s="137"/>
      <c r="AY14" s="138"/>
      <c r="AZ14" s="138"/>
      <c r="BA14" s="138"/>
      <c r="BB14" s="137"/>
      <c r="BC14" s="138"/>
      <c r="BD14" s="138"/>
      <c r="BE14" s="138"/>
      <c r="BF14" s="137"/>
      <c r="BG14" s="138"/>
      <c r="BH14" s="138"/>
      <c r="BI14" s="138"/>
      <c r="BJ14" s="137"/>
      <c r="BK14" s="138"/>
      <c r="BL14" s="138"/>
      <c r="BM14" s="138"/>
      <c r="BN14" s="137"/>
      <c r="BO14" s="138"/>
      <c r="BP14" s="138"/>
      <c r="BQ14" s="138"/>
      <c r="BR14" s="137"/>
      <c r="BS14" s="138"/>
      <c r="BT14" s="138"/>
      <c r="BU14" s="138"/>
      <c r="BV14" s="139" t="str">
        <f aca="false">Punkti!A14</f>
        <v>Šarmageddon</v>
      </c>
      <c r="BW14" s="140" t="n">
        <f aca="false">SUM(Punkti!B14:BU14)</f>
        <v>26</v>
      </c>
      <c r="BX14" s="140" t="n">
        <f aca="false">SUM(Punkti!B15:BU15)</f>
        <v>8</v>
      </c>
      <c r="BY14" s="25"/>
    </row>
    <row r="15" customFormat="false" ht="19.5" hidden="false" customHeight="true" outlineLevel="0" collapsed="false">
      <c r="A15" s="154"/>
      <c r="B15" s="141" t="n">
        <v>2</v>
      </c>
      <c r="C15" s="142"/>
      <c r="D15" s="142"/>
      <c r="E15" s="142"/>
      <c r="F15" s="141" t="n">
        <v>2</v>
      </c>
      <c r="G15" s="142"/>
      <c r="H15" s="142"/>
      <c r="I15" s="142"/>
      <c r="J15" s="141" t="n">
        <v>2</v>
      </c>
      <c r="K15" s="142"/>
      <c r="L15" s="142"/>
      <c r="M15" s="142"/>
      <c r="N15" s="141"/>
      <c r="O15" s="142"/>
      <c r="P15" s="142"/>
      <c r="Q15" s="142"/>
      <c r="R15" s="141" t="n">
        <v>2</v>
      </c>
      <c r="S15" s="142"/>
      <c r="T15" s="142"/>
      <c r="U15" s="142"/>
      <c r="V15" s="141" t="n">
        <v>0</v>
      </c>
      <c r="W15" s="142"/>
      <c r="X15" s="142"/>
      <c r="Y15" s="142"/>
      <c r="Z15" s="141" t="n">
        <v>0</v>
      </c>
      <c r="AA15" s="142"/>
      <c r="AB15" s="142"/>
      <c r="AC15" s="142"/>
      <c r="AD15" s="141" t="n">
        <v>0</v>
      </c>
      <c r="AE15" s="142"/>
      <c r="AF15" s="142"/>
      <c r="AG15" s="142"/>
      <c r="AH15" s="141" t="n">
        <v>0</v>
      </c>
      <c r="AI15" s="142"/>
      <c r="AJ15" s="142"/>
      <c r="AK15" s="142"/>
      <c r="AL15" s="144"/>
      <c r="AM15" s="145"/>
      <c r="AN15" s="145"/>
      <c r="AO15" s="145"/>
      <c r="AP15" s="144"/>
      <c r="AQ15" s="145"/>
      <c r="AR15" s="145"/>
      <c r="AS15" s="145"/>
      <c r="AT15" s="144"/>
      <c r="AU15" s="145"/>
      <c r="AV15" s="145"/>
      <c r="AW15" s="145"/>
      <c r="AX15" s="144"/>
      <c r="AY15" s="145"/>
      <c r="AZ15" s="145"/>
      <c r="BA15" s="145"/>
      <c r="BB15" s="144"/>
      <c r="BC15" s="145"/>
      <c r="BD15" s="145"/>
      <c r="BE15" s="145"/>
      <c r="BF15" s="144"/>
      <c r="BG15" s="145"/>
      <c r="BH15" s="145"/>
      <c r="BI15" s="145"/>
      <c r="BJ15" s="144"/>
      <c r="BK15" s="145"/>
      <c r="BL15" s="145"/>
      <c r="BM15" s="145"/>
      <c r="BN15" s="144"/>
      <c r="BO15" s="145"/>
      <c r="BP15" s="145"/>
      <c r="BQ15" s="145"/>
      <c r="BR15" s="144"/>
      <c r="BS15" s="145"/>
      <c r="BT15" s="145"/>
      <c r="BU15" s="145"/>
      <c r="BV15" s="139"/>
      <c r="BW15" s="140"/>
      <c r="BX15" s="140"/>
      <c r="BY15" s="25"/>
    </row>
    <row r="16" customFormat="false" ht="19.5" hidden="false" customHeight="true" outlineLevel="0" collapsed="false">
      <c r="A16" s="154"/>
      <c r="B16" s="149"/>
      <c r="C16" s="150"/>
      <c r="D16" s="150"/>
      <c r="E16" s="150"/>
      <c r="F16" s="149"/>
      <c r="G16" s="150"/>
      <c r="H16" s="150"/>
      <c r="I16" s="150"/>
      <c r="J16" s="149"/>
      <c r="K16" s="150"/>
      <c r="L16" s="150"/>
      <c r="M16" s="155"/>
      <c r="N16" s="141"/>
      <c r="O16" s="142"/>
      <c r="P16" s="142"/>
      <c r="Q16" s="142"/>
      <c r="R16" s="149"/>
      <c r="S16" s="150"/>
      <c r="T16" s="150"/>
      <c r="U16" s="150"/>
      <c r="V16" s="149"/>
      <c r="W16" s="150"/>
      <c r="X16" s="150"/>
      <c r="Y16" s="150"/>
      <c r="Z16" s="149"/>
      <c r="AA16" s="150"/>
      <c r="AB16" s="150"/>
      <c r="AC16" s="150"/>
      <c r="AD16" s="149"/>
      <c r="AE16" s="150"/>
      <c r="AF16" s="150"/>
      <c r="AG16" s="150"/>
      <c r="AH16" s="149"/>
      <c r="AI16" s="150"/>
      <c r="AJ16" s="150"/>
      <c r="AK16" s="150"/>
      <c r="AL16" s="151"/>
      <c r="AM16" s="152"/>
      <c r="AN16" s="152"/>
      <c r="AO16" s="152"/>
      <c r="AP16" s="151"/>
      <c r="AQ16" s="152"/>
      <c r="AR16" s="152"/>
      <c r="AS16" s="152"/>
      <c r="AT16" s="151"/>
      <c r="AU16" s="152"/>
      <c r="AV16" s="152"/>
      <c r="AW16" s="152"/>
      <c r="AX16" s="151"/>
      <c r="AY16" s="152"/>
      <c r="AZ16" s="152"/>
      <c r="BA16" s="152"/>
      <c r="BB16" s="151"/>
      <c r="BC16" s="152"/>
      <c r="BD16" s="152"/>
      <c r="BE16" s="152"/>
      <c r="BF16" s="151"/>
      <c r="BG16" s="152"/>
      <c r="BH16" s="152"/>
      <c r="BI16" s="152"/>
      <c r="BJ16" s="151"/>
      <c r="BK16" s="152"/>
      <c r="BL16" s="152"/>
      <c r="BM16" s="152"/>
      <c r="BN16" s="151"/>
      <c r="BO16" s="152"/>
      <c r="BP16" s="152"/>
      <c r="BQ16" s="152"/>
      <c r="BR16" s="151"/>
      <c r="BS16" s="152"/>
      <c r="BT16" s="152"/>
      <c r="BU16" s="152"/>
      <c r="BV16" s="139"/>
      <c r="BW16" s="140"/>
      <c r="BX16" s="140"/>
      <c r="BY16" s="25"/>
    </row>
    <row r="17" customFormat="false" ht="19.5" hidden="false" customHeight="true" outlineLevel="0" collapsed="false">
      <c r="A17" s="156" t="s">
        <v>41</v>
      </c>
      <c r="B17" s="135" t="n">
        <v>2</v>
      </c>
      <c r="C17" s="136" t="n">
        <v>2</v>
      </c>
      <c r="D17" s="136" t="n">
        <v>2</v>
      </c>
      <c r="E17" s="136" t="n">
        <v>2</v>
      </c>
      <c r="F17" s="135" t="n">
        <v>2</v>
      </c>
      <c r="G17" s="136" t="n">
        <v>2</v>
      </c>
      <c r="H17" s="136" t="n">
        <v>2</v>
      </c>
      <c r="I17" s="136" t="n">
        <v>2</v>
      </c>
      <c r="J17" s="135" t="n">
        <v>2</v>
      </c>
      <c r="K17" s="136" t="n">
        <v>2</v>
      </c>
      <c r="L17" s="136" t="n">
        <v>0</v>
      </c>
      <c r="M17" s="136" t="n">
        <v>2</v>
      </c>
      <c r="N17" s="135" t="n">
        <v>2</v>
      </c>
      <c r="O17" s="136" t="n">
        <v>0</v>
      </c>
      <c r="P17" s="136" t="n">
        <v>0</v>
      </c>
      <c r="Q17" s="136" t="n">
        <v>0</v>
      </c>
      <c r="R17" s="132"/>
      <c r="S17" s="153"/>
      <c r="T17" s="153"/>
      <c r="U17" s="153"/>
      <c r="V17" s="135" t="n">
        <v>0</v>
      </c>
      <c r="W17" s="136" t="n">
        <v>0</v>
      </c>
      <c r="X17" s="136" t="n">
        <v>2</v>
      </c>
      <c r="Y17" s="136" t="n">
        <v>0</v>
      </c>
      <c r="Z17" s="135" t="n">
        <v>2</v>
      </c>
      <c r="AA17" s="136" t="n">
        <v>2</v>
      </c>
      <c r="AB17" s="136" t="n">
        <v>2</v>
      </c>
      <c r="AC17" s="136" t="n">
        <v>0</v>
      </c>
      <c r="AD17" s="135" t="n">
        <v>2</v>
      </c>
      <c r="AE17" s="136" t="n">
        <v>2</v>
      </c>
      <c r="AF17" s="136" t="n">
        <v>2</v>
      </c>
      <c r="AG17" s="136" t="n">
        <v>0</v>
      </c>
      <c r="AH17" s="135" t="n">
        <v>2</v>
      </c>
      <c r="AI17" s="136" t="n">
        <v>2</v>
      </c>
      <c r="AJ17" s="136" t="n">
        <v>0</v>
      </c>
      <c r="AK17" s="136" t="n">
        <v>2</v>
      </c>
      <c r="AL17" s="137"/>
      <c r="AM17" s="138"/>
      <c r="AN17" s="138"/>
      <c r="AO17" s="138"/>
      <c r="AP17" s="137"/>
      <c r="AQ17" s="138"/>
      <c r="AR17" s="138"/>
      <c r="AS17" s="138"/>
      <c r="AT17" s="137"/>
      <c r="AU17" s="138"/>
      <c r="AV17" s="138"/>
      <c r="AW17" s="138"/>
      <c r="AX17" s="137"/>
      <c r="AY17" s="138"/>
      <c r="AZ17" s="138"/>
      <c r="BA17" s="138"/>
      <c r="BB17" s="137"/>
      <c r="BC17" s="138"/>
      <c r="BD17" s="138"/>
      <c r="BE17" s="138"/>
      <c r="BF17" s="137"/>
      <c r="BG17" s="138"/>
      <c r="BH17" s="138"/>
      <c r="BI17" s="138"/>
      <c r="BJ17" s="137"/>
      <c r="BK17" s="138"/>
      <c r="BL17" s="138"/>
      <c r="BM17" s="138"/>
      <c r="BN17" s="137"/>
      <c r="BO17" s="138"/>
      <c r="BP17" s="138"/>
      <c r="BQ17" s="138"/>
      <c r="BR17" s="137"/>
      <c r="BS17" s="138"/>
      <c r="BT17" s="138"/>
      <c r="BU17" s="138"/>
      <c r="BV17" s="139" t="str">
        <f aca="false">Punkti!A17</f>
        <v>JBP</v>
      </c>
      <c r="BW17" s="140" t="n">
        <f aca="false">SUM(Punkti!B17:BU17)</f>
        <v>44</v>
      </c>
      <c r="BX17" s="140" t="n">
        <f aca="false">SUM(Punkti!B18:BU18)</f>
        <v>12</v>
      </c>
      <c r="BY17" s="25"/>
    </row>
    <row r="18" customFormat="false" ht="19.5" hidden="false" customHeight="true" outlineLevel="0" collapsed="false">
      <c r="A18" s="156"/>
      <c r="B18" s="141" t="n">
        <v>2</v>
      </c>
      <c r="C18" s="142"/>
      <c r="D18" s="142"/>
      <c r="E18" s="142"/>
      <c r="F18" s="141" t="n">
        <v>2</v>
      </c>
      <c r="G18" s="142"/>
      <c r="H18" s="142"/>
      <c r="I18" s="142"/>
      <c r="J18" s="141" t="n">
        <v>2</v>
      </c>
      <c r="K18" s="142"/>
      <c r="L18" s="142"/>
      <c r="M18" s="142"/>
      <c r="N18" s="141" t="n">
        <v>0</v>
      </c>
      <c r="O18" s="142"/>
      <c r="P18" s="142"/>
      <c r="Q18" s="142"/>
      <c r="R18" s="141"/>
      <c r="S18" s="142"/>
      <c r="T18" s="142"/>
      <c r="U18" s="142"/>
      <c r="V18" s="141" t="n">
        <v>0</v>
      </c>
      <c r="W18" s="142"/>
      <c r="X18" s="142"/>
      <c r="Y18" s="142"/>
      <c r="Z18" s="141" t="n">
        <v>2</v>
      </c>
      <c r="AA18" s="142"/>
      <c r="AB18" s="142"/>
      <c r="AC18" s="142"/>
      <c r="AD18" s="141" t="n">
        <v>2</v>
      </c>
      <c r="AE18" s="142"/>
      <c r="AF18" s="142"/>
      <c r="AG18" s="142"/>
      <c r="AH18" s="141" t="n">
        <v>2</v>
      </c>
      <c r="AI18" s="142"/>
      <c r="AJ18" s="142"/>
      <c r="AK18" s="142"/>
      <c r="AL18" s="144"/>
      <c r="AM18" s="145"/>
      <c r="AN18" s="145"/>
      <c r="AO18" s="145"/>
      <c r="AP18" s="144"/>
      <c r="AQ18" s="145"/>
      <c r="AR18" s="145"/>
      <c r="AS18" s="145"/>
      <c r="AT18" s="144"/>
      <c r="AU18" s="145"/>
      <c r="AV18" s="145"/>
      <c r="AW18" s="145"/>
      <c r="AX18" s="144"/>
      <c r="AY18" s="145"/>
      <c r="AZ18" s="145"/>
      <c r="BA18" s="145"/>
      <c r="BB18" s="144"/>
      <c r="BC18" s="145"/>
      <c r="BD18" s="145"/>
      <c r="BE18" s="145"/>
      <c r="BF18" s="144"/>
      <c r="BG18" s="145"/>
      <c r="BH18" s="145"/>
      <c r="BI18" s="145"/>
      <c r="BJ18" s="144"/>
      <c r="BK18" s="145"/>
      <c r="BL18" s="145"/>
      <c r="BM18" s="145"/>
      <c r="BN18" s="144"/>
      <c r="BO18" s="145"/>
      <c r="BP18" s="145"/>
      <c r="BQ18" s="145"/>
      <c r="BR18" s="144"/>
      <c r="BS18" s="145"/>
      <c r="BT18" s="145"/>
      <c r="BU18" s="145"/>
      <c r="BV18" s="139"/>
      <c r="BW18" s="140"/>
      <c r="BX18" s="140"/>
      <c r="BY18" s="25"/>
    </row>
    <row r="19" customFormat="false" ht="19.5" hidden="false" customHeight="true" outlineLevel="0" collapsed="false">
      <c r="A19" s="156"/>
      <c r="B19" s="149"/>
      <c r="C19" s="150"/>
      <c r="D19" s="150"/>
      <c r="E19" s="150"/>
      <c r="F19" s="149"/>
      <c r="G19" s="150"/>
      <c r="H19" s="150"/>
      <c r="I19" s="150"/>
      <c r="J19" s="149"/>
      <c r="K19" s="150"/>
      <c r="L19" s="150"/>
      <c r="M19" s="150"/>
      <c r="N19" s="149"/>
      <c r="O19" s="150"/>
      <c r="P19" s="150"/>
      <c r="Q19" s="150"/>
      <c r="R19" s="141"/>
      <c r="S19" s="142"/>
      <c r="T19" s="142"/>
      <c r="U19" s="142"/>
      <c r="V19" s="149"/>
      <c r="W19" s="150"/>
      <c r="X19" s="150"/>
      <c r="Y19" s="150"/>
      <c r="Z19" s="149"/>
      <c r="AA19" s="150"/>
      <c r="AB19" s="150"/>
      <c r="AC19" s="150"/>
      <c r="AD19" s="149"/>
      <c r="AE19" s="150"/>
      <c r="AF19" s="150"/>
      <c r="AG19" s="150"/>
      <c r="AH19" s="149"/>
      <c r="AI19" s="150"/>
      <c r="AJ19" s="150"/>
      <c r="AK19" s="150"/>
      <c r="AL19" s="151"/>
      <c r="AM19" s="152"/>
      <c r="AN19" s="152"/>
      <c r="AO19" s="152"/>
      <c r="AP19" s="151"/>
      <c r="AQ19" s="152"/>
      <c r="AR19" s="152"/>
      <c r="AS19" s="152"/>
      <c r="AT19" s="151"/>
      <c r="AU19" s="152"/>
      <c r="AV19" s="152"/>
      <c r="AW19" s="152"/>
      <c r="AX19" s="151"/>
      <c r="AY19" s="152"/>
      <c r="AZ19" s="152"/>
      <c r="BA19" s="152"/>
      <c r="BB19" s="151"/>
      <c r="BC19" s="152"/>
      <c r="BD19" s="152"/>
      <c r="BE19" s="152"/>
      <c r="BF19" s="151"/>
      <c r="BG19" s="152"/>
      <c r="BH19" s="152"/>
      <c r="BI19" s="152"/>
      <c r="BJ19" s="151"/>
      <c r="BK19" s="152"/>
      <c r="BL19" s="152"/>
      <c r="BM19" s="152"/>
      <c r="BN19" s="151"/>
      <c r="BO19" s="152"/>
      <c r="BP19" s="152"/>
      <c r="BQ19" s="152"/>
      <c r="BR19" s="151"/>
      <c r="BS19" s="152"/>
      <c r="BT19" s="152"/>
      <c r="BU19" s="152"/>
      <c r="BV19" s="139"/>
      <c r="BW19" s="140"/>
      <c r="BX19" s="140"/>
      <c r="BY19" s="25"/>
    </row>
    <row r="20" customFormat="false" ht="19.5" hidden="false" customHeight="true" outlineLevel="0" collapsed="false">
      <c r="A20" s="154" t="s">
        <v>42</v>
      </c>
      <c r="B20" s="135" t="n">
        <v>2</v>
      </c>
      <c r="C20" s="136" t="n">
        <v>2</v>
      </c>
      <c r="D20" s="136" t="n">
        <v>2</v>
      </c>
      <c r="E20" s="136" t="n">
        <v>2</v>
      </c>
      <c r="F20" s="135" t="n">
        <v>2</v>
      </c>
      <c r="G20" s="136" t="n">
        <v>2</v>
      </c>
      <c r="H20" s="136" t="n">
        <v>2</v>
      </c>
      <c r="I20" s="136" t="n">
        <v>2</v>
      </c>
      <c r="J20" s="135" t="n">
        <v>2</v>
      </c>
      <c r="K20" s="136" t="n">
        <v>2</v>
      </c>
      <c r="L20" s="136" t="n">
        <v>0</v>
      </c>
      <c r="M20" s="136" t="n">
        <v>2</v>
      </c>
      <c r="N20" s="135" t="n">
        <v>2</v>
      </c>
      <c r="O20" s="136" t="n">
        <v>2</v>
      </c>
      <c r="P20" s="136" t="n">
        <v>2</v>
      </c>
      <c r="Q20" s="136" t="n">
        <v>2</v>
      </c>
      <c r="R20" s="135" t="n">
        <v>2</v>
      </c>
      <c r="S20" s="136" t="n">
        <v>2</v>
      </c>
      <c r="T20" s="136" t="n">
        <v>0</v>
      </c>
      <c r="U20" s="136" t="n">
        <v>2</v>
      </c>
      <c r="V20" s="132"/>
      <c r="W20" s="133"/>
      <c r="X20" s="133"/>
      <c r="Y20" s="134"/>
      <c r="Z20" s="135" t="n">
        <v>0</v>
      </c>
      <c r="AA20" s="136" t="n">
        <v>2</v>
      </c>
      <c r="AB20" s="136" t="n">
        <v>2</v>
      </c>
      <c r="AC20" s="136" t="n">
        <v>0</v>
      </c>
      <c r="AD20" s="135" t="n">
        <v>0</v>
      </c>
      <c r="AE20" s="136" t="n">
        <v>2</v>
      </c>
      <c r="AF20" s="136" t="n">
        <v>2</v>
      </c>
      <c r="AG20" s="136" t="n">
        <v>2</v>
      </c>
      <c r="AH20" s="135" t="n">
        <v>0</v>
      </c>
      <c r="AI20" s="136" t="n">
        <v>0</v>
      </c>
      <c r="AJ20" s="136" t="n">
        <v>2</v>
      </c>
      <c r="AK20" s="136" t="n">
        <v>2</v>
      </c>
      <c r="AL20" s="137"/>
      <c r="AM20" s="138"/>
      <c r="AN20" s="138"/>
      <c r="AO20" s="138"/>
      <c r="AP20" s="137"/>
      <c r="AQ20" s="138"/>
      <c r="AR20" s="138"/>
      <c r="AS20" s="138"/>
      <c r="AT20" s="137"/>
      <c r="AU20" s="138"/>
      <c r="AV20" s="138"/>
      <c r="AW20" s="138"/>
      <c r="AX20" s="137"/>
      <c r="AY20" s="138"/>
      <c r="AZ20" s="138"/>
      <c r="BA20" s="138"/>
      <c r="BB20" s="137"/>
      <c r="BC20" s="138"/>
      <c r="BD20" s="138"/>
      <c r="BE20" s="138"/>
      <c r="BF20" s="137"/>
      <c r="BG20" s="138"/>
      <c r="BH20" s="138"/>
      <c r="BI20" s="138"/>
      <c r="BJ20" s="137"/>
      <c r="BK20" s="138"/>
      <c r="BL20" s="138"/>
      <c r="BM20" s="138"/>
      <c r="BN20" s="137"/>
      <c r="BO20" s="138"/>
      <c r="BP20" s="138"/>
      <c r="BQ20" s="138"/>
      <c r="BR20" s="137"/>
      <c r="BS20" s="138"/>
      <c r="BT20" s="138"/>
      <c r="BU20" s="138"/>
      <c r="BV20" s="139" t="str">
        <f aca="false">Punkti!A20</f>
        <v>ALDENS Holdings</v>
      </c>
      <c r="BW20" s="140" t="n">
        <f aca="false">SUM(Punkti!B20:BU20)</f>
        <v>50</v>
      </c>
      <c r="BX20" s="140" t="n">
        <f aca="false">SUM(Punkti!B21:BU21)</f>
        <v>12</v>
      </c>
      <c r="BY20" s="25"/>
    </row>
    <row r="21" customFormat="false" ht="19.5" hidden="false" customHeight="true" outlineLevel="0" collapsed="false">
      <c r="A21" s="154"/>
      <c r="B21" s="141" t="n">
        <v>2</v>
      </c>
      <c r="C21" s="142"/>
      <c r="D21" s="142"/>
      <c r="E21" s="142"/>
      <c r="F21" s="141" t="n">
        <v>2</v>
      </c>
      <c r="G21" s="142"/>
      <c r="H21" s="142"/>
      <c r="I21" s="142"/>
      <c r="J21" s="141" t="n">
        <v>2</v>
      </c>
      <c r="K21" s="142"/>
      <c r="L21" s="142"/>
      <c r="M21" s="142"/>
      <c r="N21" s="141" t="n">
        <v>2</v>
      </c>
      <c r="O21" s="142"/>
      <c r="P21" s="142"/>
      <c r="Q21" s="142"/>
      <c r="R21" s="141" t="n">
        <v>2</v>
      </c>
      <c r="S21" s="142"/>
      <c r="T21" s="142"/>
      <c r="U21" s="142"/>
      <c r="V21" s="141"/>
      <c r="W21" s="142"/>
      <c r="X21" s="142"/>
      <c r="Y21" s="143"/>
      <c r="Z21" s="141" t="n">
        <v>2</v>
      </c>
      <c r="AA21" s="142"/>
      <c r="AB21" s="142"/>
      <c r="AC21" s="142"/>
      <c r="AD21" s="141" t="n">
        <v>0</v>
      </c>
      <c r="AE21" s="142"/>
      <c r="AF21" s="142"/>
      <c r="AG21" s="142"/>
      <c r="AH21" s="141" t="n">
        <v>0</v>
      </c>
      <c r="AI21" s="142"/>
      <c r="AJ21" s="142"/>
      <c r="AK21" s="142"/>
      <c r="AL21" s="144"/>
      <c r="AM21" s="145"/>
      <c r="AN21" s="145"/>
      <c r="AO21" s="145"/>
      <c r="AP21" s="144"/>
      <c r="AQ21" s="145"/>
      <c r="AR21" s="145"/>
      <c r="AS21" s="145"/>
      <c r="AT21" s="144"/>
      <c r="AU21" s="145"/>
      <c r="AV21" s="145"/>
      <c r="AW21" s="145"/>
      <c r="AX21" s="144"/>
      <c r="AY21" s="145"/>
      <c r="AZ21" s="145"/>
      <c r="BA21" s="145"/>
      <c r="BB21" s="144"/>
      <c r="BC21" s="145"/>
      <c r="BD21" s="145"/>
      <c r="BE21" s="145"/>
      <c r="BF21" s="144"/>
      <c r="BG21" s="145"/>
      <c r="BH21" s="145"/>
      <c r="BI21" s="145"/>
      <c r="BJ21" s="144"/>
      <c r="BK21" s="145"/>
      <c r="BL21" s="145"/>
      <c r="BM21" s="145"/>
      <c r="BN21" s="144"/>
      <c r="BO21" s="145"/>
      <c r="BP21" s="145"/>
      <c r="BQ21" s="145"/>
      <c r="BR21" s="144"/>
      <c r="BS21" s="145"/>
      <c r="BT21" s="145"/>
      <c r="BU21" s="145"/>
      <c r="BV21" s="139"/>
      <c r="BW21" s="140"/>
      <c r="BX21" s="140"/>
      <c r="BY21" s="25"/>
    </row>
    <row r="22" customFormat="false" ht="19.5" hidden="false" customHeight="true" outlineLevel="0" collapsed="false">
      <c r="A22" s="154"/>
      <c r="B22" s="149"/>
      <c r="C22" s="150"/>
      <c r="D22" s="150"/>
      <c r="E22" s="150"/>
      <c r="F22" s="149"/>
      <c r="G22" s="150"/>
      <c r="H22" s="150"/>
      <c r="I22" s="150"/>
      <c r="J22" s="149"/>
      <c r="K22" s="150"/>
      <c r="L22" s="150"/>
      <c r="M22" s="150"/>
      <c r="N22" s="149"/>
      <c r="O22" s="150"/>
      <c r="P22" s="150"/>
      <c r="Q22" s="150"/>
      <c r="R22" s="149"/>
      <c r="S22" s="150"/>
      <c r="T22" s="150"/>
      <c r="U22" s="150"/>
      <c r="V22" s="146"/>
      <c r="W22" s="147"/>
      <c r="X22" s="147"/>
      <c r="Y22" s="148"/>
      <c r="Z22" s="149"/>
      <c r="AA22" s="150"/>
      <c r="AB22" s="150"/>
      <c r="AC22" s="150"/>
      <c r="AD22" s="149"/>
      <c r="AE22" s="150"/>
      <c r="AF22" s="150"/>
      <c r="AG22" s="150"/>
      <c r="AH22" s="149"/>
      <c r="AI22" s="150"/>
      <c r="AJ22" s="150"/>
      <c r="AK22" s="150"/>
      <c r="AL22" s="151"/>
      <c r="AM22" s="152"/>
      <c r="AN22" s="152"/>
      <c r="AO22" s="152"/>
      <c r="AP22" s="151"/>
      <c r="AQ22" s="152"/>
      <c r="AR22" s="152"/>
      <c r="AS22" s="152"/>
      <c r="AT22" s="151"/>
      <c r="AU22" s="152"/>
      <c r="AV22" s="152"/>
      <c r="AW22" s="152"/>
      <c r="AX22" s="151"/>
      <c r="AY22" s="152"/>
      <c r="AZ22" s="152"/>
      <c r="BA22" s="152"/>
      <c r="BB22" s="151"/>
      <c r="BC22" s="152"/>
      <c r="BD22" s="152"/>
      <c r="BE22" s="152"/>
      <c r="BF22" s="151"/>
      <c r="BG22" s="152"/>
      <c r="BH22" s="152"/>
      <c r="BI22" s="152"/>
      <c r="BJ22" s="151"/>
      <c r="BK22" s="152"/>
      <c r="BL22" s="152"/>
      <c r="BM22" s="152"/>
      <c r="BN22" s="151"/>
      <c r="BO22" s="152"/>
      <c r="BP22" s="152"/>
      <c r="BQ22" s="152"/>
      <c r="BR22" s="151"/>
      <c r="BS22" s="152"/>
      <c r="BT22" s="152"/>
      <c r="BU22" s="152"/>
      <c r="BV22" s="139"/>
      <c r="BW22" s="140"/>
      <c r="BX22" s="140"/>
      <c r="BY22" s="25"/>
    </row>
    <row r="23" customFormat="false" ht="19.5" hidden="false" customHeight="true" outlineLevel="0" collapsed="false">
      <c r="A23" s="156" t="s">
        <v>43</v>
      </c>
      <c r="B23" s="135" t="n">
        <v>2</v>
      </c>
      <c r="C23" s="136" t="n">
        <v>2</v>
      </c>
      <c r="D23" s="136" t="n">
        <v>2</v>
      </c>
      <c r="E23" s="136" t="n">
        <v>0</v>
      </c>
      <c r="F23" s="135" t="n">
        <v>0</v>
      </c>
      <c r="G23" s="136" t="n">
        <v>0</v>
      </c>
      <c r="H23" s="136" t="n">
        <v>2</v>
      </c>
      <c r="I23" s="136" t="n">
        <v>0</v>
      </c>
      <c r="J23" s="135" t="n">
        <v>2</v>
      </c>
      <c r="K23" s="136" t="n">
        <v>2</v>
      </c>
      <c r="L23" s="136" t="n">
        <v>2</v>
      </c>
      <c r="M23" s="136" t="n">
        <v>0</v>
      </c>
      <c r="N23" s="135" t="n">
        <v>2</v>
      </c>
      <c r="O23" s="136" t="n">
        <v>2</v>
      </c>
      <c r="P23" s="136" t="n">
        <v>2</v>
      </c>
      <c r="Q23" s="136" t="n">
        <v>2</v>
      </c>
      <c r="R23" s="135" t="n">
        <v>0</v>
      </c>
      <c r="S23" s="136" t="n">
        <v>0</v>
      </c>
      <c r="T23" s="136" t="n">
        <v>0</v>
      </c>
      <c r="U23" s="136" t="n">
        <v>2</v>
      </c>
      <c r="V23" s="135" t="n">
        <v>2</v>
      </c>
      <c r="W23" s="136" t="n">
        <v>0</v>
      </c>
      <c r="X23" s="136" t="n">
        <v>0</v>
      </c>
      <c r="Y23" s="136" t="n">
        <v>2</v>
      </c>
      <c r="Z23" s="132"/>
      <c r="AA23" s="133"/>
      <c r="AB23" s="133"/>
      <c r="AC23" s="134"/>
      <c r="AD23" s="135" t="n">
        <v>2</v>
      </c>
      <c r="AE23" s="136" t="n">
        <v>2</v>
      </c>
      <c r="AF23" s="136" t="n">
        <v>2</v>
      </c>
      <c r="AG23" s="136" t="n">
        <v>0</v>
      </c>
      <c r="AH23" s="135" t="n">
        <v>0</v>
      </c>
      <c r="AI23" s="136" t="n">
        <v>0</v>
      </c>
      <c r="AJ23" s="136" t="n">
        <v>0</v>
      </c>
      <c r="AK23" s="136" t="n">
        <v>2</v>
      </c>
      <c r="AL23" s="137"/>
      <c r="AM23" s="138"/>
      <c r="AN23" s="138"/>
      <c r="AO23" s="138"/>
      <c r="AP23" s="137"/>
      <c r="AQ23" s="138"/>
      <c r="AR23" s="138"/>
      <c r="AS23" s="138"/>
      <c r="AT23" s="137"/>
      <c r="AU23" s="138"/>
      <c r="AV23" s="138"/>
      <c r="AW23" s="138"/>
      <c r="AX23" s="137"/>
      <c r="AY23" s="138"/>
      <c r="AZ23" s="138"/>
      <c r="BA23" s="138"/>
      <c r="BB23" s="137"/>
      <c r="BC23" s="138"/>
      <c r="BD23" s="138"/>
      <c r="BE23" s="138"/>
      <c r="BF23" s="137"/>
      <c r="BG23" s="138"/>
      <c r="BH23" s="138"/>
      <c r="BI23" s="138"/>
      <c r="BJ23" s="137"/>
      <c r="BK23" s="138"/>
      <c r="BL23" s="138"/>
      <c r="BM23" s="138"/>
      <c r="BN23" s="137"/>
      <c r="BO23" s="138"/>
      <c r="BP23" s="138"/>
      <c r="BQ23" s="138"/>
      <c r="BR23" s="137"/>
      <c r="BS23" s="138"/>
      <c r="BT23" s="138"/>
      <c r="BU23" s="138"/>
      <c r="BV23" s="139" t="str">
        <f aca="false">Punkti!A23</f>
        <v>NB</v>
      </c>
      <c r="BW23" s="140" t="n">
        <f aca="false">SUM(Punkti!B23:BU23)</f>
        <v>36</v>
      </c>
      <c r="BX23" s="140" t="n">
        <f aca="false">SUM(Punkti!B24:BU24)</f>
        <v>8</v>
      </c>
      <c r="BY23" s="25"/>
    </row>
    <row r="24" customFormat="false" ht="19.5" hidden="false" customHeight="true" outlineLevel="0" collapsed="false">
      <c r="A24" s="156"/>
      <c r="B24" s="141" t="n">
        <v>2</v>
      </c>
      <c r="C24" s="142"/>
      <c r="D24" s="142"/>
      <c r="E24" s="142"/>
      <c r="F24" s="141" t="n">
        <v>0</v>
      </c>
      <c r="G24" s="142"/>
      <c r="H24" s="142"/>
      <c r="I24" s="142"/>
      <c r="J24" s="141" t="n">
        <v>2</v>
      </c>
      <c r="K24" s="142"/>
      <c r="L24" s="142"/>
      <c r="M24" s="142"/>
      <c r="N24" s="141" t="n">
        <v>2</v>
      </c>
      <c r="O24" s="142"/>
      <c r="P24" s="142"/>
      <c r="Q24" s="142"/>
      <c r="R24" s="141" t="n">
        <v>0</v>
      </c>
      <c r="S24" s="142"/>
      <c r="T24" s="142"/>
      <c r="U24" s="142"/>
      <c r="V24" s="141" t="n">
        <v>0</v>
      </c>
      <c r="W24" s="142"/>
      <c r="X24" s="142"/>
      <c r="Y24" s="142"/>
      <c r="Z24" s="141"/>
      <c r="AA24" s="142"/>
      <c r="AB24" s="142"/>
      <c r="AC24" s="143"/>
      <c r="AD24" s="141" t="n">
        <v>2</v>
      </c>
      <c r="AE24" s="142"/>
      <c r="AF24" s="142"/>
      <c r="AG24" s="142"/>
      <c r="AH24" s="141" t="n">
        <v>0</v>
      </c>
      <c r="AI24" s="142"/>
      <c r="AJ24" s="142"/>
      <c r="AK24" s="142"/>
      <c r="AL24" s="144"/>
      <c r="AM24" s="145"/>
      <c r="AN24" s="145"/>
      <c r="AO24" s="145"/>
      <c r="AP24" s="144"/>
      <c r="AQ24" s="145"/>
      <c r="AR24" s="145"/>
      <c r="AS24" s="145"/>
      <c r="AT24" s="144"/>
      <c r="AU24" s="145"/>
      <c r="AV24" s="145"/>
      <c r="AW24" s="145"/>
      <c r="AX24" s="144"/>
      <c r="AY24" s="145"/>
      <c r="AZ24" s="145"/>
      <c r="BA24" s="145"/>
      <c r="BB24" s="144"/>
      <c r="BC24" s="145"/>
      <c r="BD24" s="145"/>
      <c r="BE24" s="145"/>
      <c r="BF24" s="144"/>
      <c r="BG24" s="145"/>
      <c r="BH24" s="145"/>
      <c r="BI24" s="145"/>
      <c r="BJ24" s="144"/>
      <c r="BK24" s="145"/>
      <c r="BL24" s="145"/>
      <c r="BM24" s="145"/>
      <c r="BN24" s="144"/>
      <c r="BO24" s="145"/>
      <c r="BP24" s="145"/>
      <c r="BQ24" s="145"/>
      <c r="BR24" s="144"/>
      <c r="BS24" s="145"/>
      <c r="BT24" s="145"/>
      <c r="BU24" s="145"/>
      <c r="BV24" s="139"/>
      <c r="BW24" s="140"/>
      <c r="BX24" s="140"/>
      <c r="BY24" s="25"/>
    </row>
    <row r="25" customFormat="false" ht="19.5" hidden="false" customHeight="true" outlineLevel="0" collapsed="false">
      <c r="A25" s="156"/>
      <c r="B25" s="149"/>
      <c r="C25" s="150"/>
      <c r="D25" s="150"/>
      <c r="E25" s="150"/>
      <c r="F25" s="149"/>
      <c r="G25" s="150"/>
      <c r="H25" s="150"/>
      <c r="I25" s="150"/>
      <c r="J25" s="149"/>
      <c r="K25" s="150"/>
      <c r="L25" s="150"/>
      <c r="M25" s="150"/>
      <c r="N25" s="149"/>
      <c r="O25" s="150"/>
      <c r="P25" s="150"/>
      <c r="Q25" s="150"/>
      <c r="R25" s="149"/>
      <c r="S25" s="150"/>
      <c r="T25" s="150"/>
      <c r="U25" s="150"/>
      <c r="V25" s="149"/>
      <c r="W25" s="150"/>
      <c r="X25" s="150"/>
      <c r="Y25" s="150"/>
      <c r="Z25" s="146"/>
      <c r="AA25" s="147"/>
      <c r="AB25" s="147"/>
      <c r="AC25" s="148"/>
      <c r="AD25" s="149"/>
      <c r="AE25" s="150"/>
      <c r="AF25" s="150"/>
      <c r="AG25" s="150"/>
      <c r="AH25" s="149"/>
      <c r="AI25" s="150"/>
      <c r="AJ25" s="150"/>
      <c r="AK25" s="150"/>
      <c r="AL25" s="151"/>
      <c r="AM25" s="152"/>
      <c r="AN25" s="152"/>
      <c r="AO25" s="152"/>
      <c r="AP25" s="151"/>
      <c r="AQ25" s="152"/>
      <c r="AR25" s="152"/>
      <c r="AS25" s="152"/>
      <c r="AT25" s="151"/>
      <c r="AU25" s="152"/>
      <c r="AV25" s="152"/>
      <c r="AW25" s="152"/>
      <c r="AX25" s="151"/>
      <c r="AY25" s="152"/>
      <c r="AZ25" s="152"/>
      <c r="BA25" s="152"/>
      <c r="BB25" s="151"/>
      <c r="BC25" s="152"/>
      <c r="BD25" s="152"/>
      <c r="BE25" s="152"/>
      <c r="BF25" s="151"/>
      <c r="BG25" s="152"/>
      <c r="BH25" s="152"/>
      <c r="BI25" s="152"/>
      <c r="BJ25" s="151"/>
      <c r="BK25" s="152"/>
      <c r="BL25" s="152"/>
      <c r="BM25" s="152"/>
      <c r="BN25" s="151"/>
      <c r="BO25" s="152"/>
      <c r="BP25" s="152"/>
      <c r="BQ25" s="152"/>
      <c r="BR25" s="151"/>
      <c r="BS25" s="152"/>
      <c r="BT25" s="152"/>
      <c r="BU25" s="152"/>
      <c r="BV25" s="139"/>
      <c r="BW25" s="140"/>
      <c r="BX25" s="140"/>
      <c r="BY25" s="25"/>
    </row>
    <row r="26" customFormat="false" ht="19.5" hidden="false" customHeight="true" outlineLevel="0" collapsed="false">
      <c r="A26" s="156" t="s">
        <v>44</v>
      </c>
      <c r="B26" s="135" t="n">
        <v>2</v>
      </c>
      <c r="C26" s="136" t="n">
        <v>0</v>
      </c>
      <c r="D26" s="136" t="n">
        <v>2</v>
      </c>
      <c r="E26" s="136" t="n">
        <v>2</v>
      </c>
      <c r="F26" s="135" t="n">
        <v>2</v>
      </c>
      <c r="G26" s="136" t="n">
        <v>2</v>
      </c>
      <c r="H26" s="136" t="n">
        <v>2</v>
      </c>
      <c r="I26" s="136" t="n">
        <v>2</v>
      </c>
      <c r="J26" s="135" t="n">
        <v>0</v>
      </c>
      <c r="K26" s="136" t="n">
        <v>0</v>
      </c>
      <c r="L26" s="136" t="n">
        <v>2</v>
      </c>
      <c r="M26" s="136" t="n">
        <v>2</v>
      </c>
      <c r="N26" s="135" t="n">
        <v>0</v>
      </c>
      <c r="O26" s="136" t="n">
        <v>2</v>
      </c>
      <c r="P26" s="136" t="n">
        <v>0</v>
      </c>
      <c r="Q26" s="136" t="n">
        <v>2</v>
      </c>
      <c r="R26" s="135" t="n">
        <v>0</v>
      </c>
      <c r="S26" s="136" t="n">
        <v>0</v>
      </c>
      <c r="T26" s="136" t="n">
        <v>0</v>
      </c>
      <c r="U26" s="136" t="n">
        <v>2</v>
      </c>
      <c r="V26" s="135" t="n">
        <v>2</v>
      </c>
      <c r="W26" s="136" t="n">
        <v>0</v>
      </c>
      <c r="X26" s="136" t="n">
        <v>0</v>
      </c>
      <c r="Y26" s="136" t="n">
        <v>0</v>
      </c>
      <c r="Z26" s="135" t="n">
        <v>0</v>
      </c>
      <c r="AA26" s="136" t="n">
        <v>0</v>
      </c>
      <c r="AB26" s="136" t="n">
        <v>0</v>
      </c>
      <c r="AC26" s="136" t="n">
        <v>2</v>
      </c>
      <c r="AD26" s="132"/>
      <c r="AE26" s="133"/>
      <c r="AF26" s="133"/>
      <c r="AG26" s="134"/>
      <c r="AH26" s="135" t="n">
        <v>0</v>
      </c>
      <c r="AI26" s="136" t="n">
        <v>0</v>
      </c>
      <c r="AJ26" s="136" t="n">
        <v>0</v>
      </c>
      <c r="AK26" s="136" t="n">
        <v>0</v>
      </c>
      <c r="AL26" s="137"/>
      <c r="AM26" s="138"/>
      <c r="AN26" s="138"/>
      <c r="AO26" s="138"/>
      <c r="AP26" s="137"/>
      <c r="AQ26" s="138"/>
      <c r="AR26" s="138"/>
      <c r="AS26" s="138"/>
      <c r="AT26" s="137"/>
      <c r="AU26" s="138"/>
      <c r="AV26" s="138"/>
      <c r="AW26" s="138"/>
      <c r="AX26" s="137"/>
      <c r="AY26" s="138"/>
      <c r="AZ26" s="138"/>
      <c r="BA26" s="138"/>
      <c r="BB26" s="137"/>
      <c r="BC26" s="138"/>
      <c r="BD26" s="138"/>
      <c r="BE26" s="138"/>
      <c r="BF26" s="137"/>
      <c r="BG26" s="138"/>
      <c r="BH26" s="138"/>
      <c r="BI26" s="138"/>
      <c r="BJ26" s="137"/>
      <c r="BK26" s="138"/>
      <c r="BL26" s="138"/>
      <c r="BM26" s="138"/>
      <c r="BN26" s="137"/>
      <c r="BO26" s="138"/>
      <c r="BP26" s="138"/>
      <c r="BQ26" s="138"/>
      <c r="BR26" s="137"/>
      <c r="BS26" s="138"/>
      <c r="BT26" s="138"/>
      <c r="BU26" s="138"/>
      <c r="BV26" s="139" t="str">
        <f aca="false">Punkti!A26</f>
        <v>NB Lēdijas</v>
      </c>
      <c r="BW26" s="140" t="n">
        <f aca="false">SUM(Punkti!B26:BU26)</f>
        <v>28</v>
      </c>
      <c r="BX26" s="140" t="n">
        <f aca="false">SUM(Punkti!B27:BU27)</f>
        <v>10</v>
      </c>
      <c r="BY26" s="25"/>
    </row>
    <row r="27" customFormat="false" ht="19.5" hidden="false" customHeight="true" outlineLevel="0" collapsed="false">
      <c r="A27" s="156"/>
      <c r="B27" s="141" t="n">
        <v>2</v>
      </c>
      <c r="C27" s="142"/>
      <c r="D27" s="142"/>
      <c r="E27" s="142"/>
      <c r="F27" s="141" t="n">
        <v>2</v>
      </c>
      <c r="G27" s="142"/>
      <c r="H27" s="142"/>
      <c r="I27" s="142"/>
      <c r="J27" s="141" t="n">
        <v>2</v>
      </c>
      <c r="K27" s="142"/>
      <c r="L27" s="142"/>
      <c r="M27" s="142"/>
      <c r="N27" s="141" t="n">
        <v>2</v>
      </c>
      <c r="O27" s="142"/>
      <c r="P27" s="142"/>
      <c r="Q27" s="142"/>
      <c r="R27" s="141" t="n">
        <v>0</v>
      </c>
      <c r="S27" s="142"/>
      <c r="T27" s="142"/>
      <c r="U27" s="142"/>
      <c r="V27" s="141" t="n">
        <v>2</v>
      </c>
      <c r="W27" s="142"/>
      <c r="X27" s="142"/>
      <c r="Y27" s="142"/>
      <c r="Z27" s="141" t="n">
        <v>0</v>
      </c>
      <c r="AA27" s="142"/>
      <c r="AB27" s="142"/>
      <c r="AC27" s="142"/>
      <c r="AD27" s="141"/>
      <c r="AE27" s="142"/>
      <c r="AF27" s="142"/>
      <c r="AG27" s="143"/>
      <c r="AH27" s="141" t="n">
        <v>0</v>
      </c>
      <c r="AI27" s="142"/>
      <c r="AJ27" s="142"/>
      <c r="AK27" s="142"/>
      <c r="AL27" s="144"/>
      <c r="AM27" s="145"/>
      <c r="AN27" s="145"/>
      <c r="AO27" s="145"/>
      <c r="AP27" s="144"/>
      <c r="AQ27" s="145"/>
      <c r="AR27" s="145"/>
      <c r="AS27" s="145"/>
      <c r="AT27" s="144"/>
      <c r="AU27" s="145"/>
      <c r="AV27" s="145"/>
      <c r="AW27" s="145"/>
      <c r="AX27" s="144"/>
      <c r="AY27" s="145"/>
      <c r="AZ27" s="145"/>
      <c r="BA27" s="145"/>
      <c r="BB27" s="144"/>
      <c r="BC27" s="145"/>
      <c r="BD27" s="145"/>
      <c r="BE27" s="145"/>
      <c r="BF27" s="144"/>
      <c r="BG27" s="145"/>
      <c r="BH27" s="145"/>
      <c r="BI27" s="145"/>
      <c r="BJ27" s="144"/>
      <c r="BK27" s="145"/>
      <c r="BL27" s="145"/>
      <c r="BM27" s="145"/>
      <c r="BN27" s="144"/>
      <c r="BO27" s="145"/>
      <c r="BP27" s="145"/>
      <c r="BQ27" s="145"/>
      <c r="BR27" s="144"/>
      <c r="BS27" s="145"/>
      <c r="BT27" s="145"/>
      <c r="BU27" s="145"/>
      <c r="BV27" s="139"/>
      <c r="BW27" s="140"/>
      <c r="BX27" s="140"/>
      <c r="BY27" s="25"/>
    </row>
    <row r="28" customFormat="false" ht="19.5" hidden="false" customHeight="true" outlineLevel="0" collapsed="false">
      <c r="A28" s="156"/>
      <c r="B28" s="149"/>
      <c r="C28" s="150"/>
      <c r="D28" s="150"/>
      <c r="E28" s="150"/>
      <c r="F28" s="149"/>
      <c r="G28" s="150"/>
      <c r="H28" s="150"/>
      <c r="I28" s="150"/>
      <c r="J28" s="149"/>
      <c r="K28" s="150"/>
      <c r="L28" s="150"/>
      <c r="M28" s="150"/>
      <c r="N28" s="149"/>
      <c r="O28" s="150"/>
      <c r="P28" s="150"/>
      <c r="Q28" s="150"/>
      <c r="R28" s="149"/>
      <c r="S28" s="150"/>
      <c r="T28" s="150"/>
      <c r="U28" s="150"/>
      <c r="V28" s="149"/>
      <c r="W28" s="150"/>
      <c r="X28" s="150"/>
      <c r="Y28" s="150"/>
      <c r="Z28" s="149"/>
      <c r="AA28" s="150"/>
      <c r="AB28" s="150"/>
      <c r="AC28" s="150"/>
      <c r="AD28" s="146"/>
      <c r="AE28" s="147"/>
      <c r="AF28" s="147"/>
      <c r="AG28" s="148"/>
      <c r="AH28" s="149"/>
      <c r="AI28" s="150"/>
      <c r="AJ28" s="150"/>
      <c r="AK28" s="150"/>
      <c r="AL28" s="151"/>
      <c r="AM28" s="152"/>
      <c r="AN28" s="152"/>
      <c r="AO28" s="152"/>
      <c r="AP28" s="151"/>
      <c r="AQ28" s="152"/>
      <c r="AR28" s="152"/>
      <c r="AS28" s="152"/>
      <c r="AT28" s="151"/>
      <c r="AU28" s="152"/>
      <c r="AV28" s="152"/>
      <c r="AW28" s="152"/>
      <c r="AX28" s="151"/>
      <c r="AY28" s="152"/>
      <c r="AZ28" s="152"/>
      <c r="BA28" s="152"/>
      <c r="BB28" s="151"/>
      <c r="BC28" s="152"/>
      <c r="BD28" s="152"/>
      <c r="BE28" s="152"/>
      <c r="BF28" s="151"/>
      <c r="BG28" s="152"/>
      <c r="BH28" s="152"/>
      <c r="BI28" s="152"/>
      <c r="BJ28" s="151"/>
      <c r="BK28" s="152"/>
      <c r="BL28" s="152"/>
      <c r="BM28" s="152"/>
      <c r="BN28" s="151"/>
      <c r="BO28" s="152"/>
      <c r="BP28" s="152"/>
      <c r="BQ28" s="152"/>
      <c r="BR28" s="151"/>
      <c r="BS28" s="152"/>
      <c r="BT28" s="152"/>
      <c r="BU28" s="152"/>
      <c r="BV28" s="139"/>
      <c r="BW28" s="140"/>
      <c r="BX28" s="140"/>
      <c r="BY28" s="25"/>
    </row>
    <row r="29" customFormat="false" ht="19.5" hidden="false" customHeight="true" outlineLevel="0" collapsed="false">
      <c r="A29" s="156" t="s">
        <v>45</v>
      </c>
      <c r="B29" s="135" t="n">
        <v>2</v>
      </c>
      <c r="C29" s="136" t="n">
        <v>2</v>
      </c>
      <c r="D29" s="136" t="n">
        <v>2</v>
      </c>
      <c r="E29" s="136" t="n">
        <v>2</v>
      </c>
      <c r="F29" s="135" t="n">
        <v>0</v>
      </c>
      <c r="G29" s="136" t="n">
        <v>2</v>
      </c>
      <c r="H29" s="136" t="n">
        <v>0</v>
      </c>
      <c r="I29" s="136" t="n">
        <v>0</v>
      </c>
      <c r="J29" s="135" t="n">
        <v>2</v>
      </c>
      <c r="K29" s="136" t="n">
        <v>0</v>
      </c>
      <c r="L29" s="136" t="n">
        <v>2</v>
      </c>
      <c r="M29" s="136" t="n">
        <v>2</v>
      </c>
      <c r="N29" s="135" t="n">
        <v>2</v>
      </c>
      <c r="O29" s="136" t="n">
        <v>2</v>
      </c>
      <c r="P29" s="136" t="n">
        <v>2</v>
      </c>
      <c r="Q29" s="136" t="n">
        <v>2</v>
      </c>
      <c r="R29" s="135" t="n">
        <v>0</v>
      </c>
      <c r="S29" s="136" t="n">
        <v>0</v>
      </c>
      <c r="T29" s="136" t="n">
        <v>2</v>
      </c>
      <c r="U29" s="136" t="n">
        <v>0</v>
      </c>
      <c r="V29" s="135" t="n">
        <v>2</v>
      </c>
      <c r="W29" s="136" t="n">
        <v>2</v>
      </c>
      <c r="X29" s="136" t="n">
        <v>0</v>
      </c>
      <c r="Y29" s="136" t="n">
        <v>0</v>
      </c>
      <c r="Z29" s="135" t="n">
        <v>2</v>
      </c>
      <c r="AA29" s="136" t="n">
        <v>2</v>
      </c>
      <c r="AB29" s="136" t="n">
        <v>2</v>
      </c>
      <c r="AC29" s="136" t="n">
        <v>0</v>
      </c>
      <c r="AD29" s="135" t="n">
        <v>2</v>
      </c>
      <c r="AE29" s="136" t="n">
        <v>2</v>
      </c>
      <c r="AF29" s="136" t="n">
        <v>2</v>
      </c>
      <c r="AG29" s="136" t="n">
        <v>2</v>
      </c>
      <c r="AH29" s="132"/>
      <c r="AI29" s="133"/>
      <c r="AJ29" s="133"/>
      <c r="AK29" s="134"/>
      <c r="AL29" s="137"/>
      <c r="AM29" s="138"/>
      <c r="AN29" s="138"/>
      <c r="AO29" s="138"/>
      <c r="AP29" s="137"/>
      <c r="AQ29" s="138"/>
      <c r="AR29" s="138"/>
      <c r="AS29" s="138"/>
      <c r="AT29" s="137"/>
      <c r="AU29" s="138"/>
      <c r="AV29" s="138"/>
      <c r="AW29" s="138"/>
      <c r="AX29" s="137"/>
      <c r="AY29" s="138"/>
      <c r="AZ29" s="138"/>
      <c r="BA29" s="138"/>
      <c r="BB29" s="137"/>
      <c r="BC29" s="138"/>
      <c r="BD29" s="138"/>
      <c r="BE29" s="138"/>
      <c r="BF29" s="137"/>
      <c r="BG29" s="138"/>
      <c r="BH29" s="138"/>
      <c r="BI29" s="138"/>
      <c r="BJ29" s="137"/>
      <c r="BK29" s="138"/>
      <c r="BL29" s="138"/>
      <c r="BM29" s="138"/>
      <c r="BN29" s="137"/>
      <c r="BO29" s="138"/>
      <c r="BP29" s="138"/>
      <c r="BQ29" s="138"/>
      <c r="BR29" s="137"/>
      <c r="BS29" s="138"/>
      <c r="BT29" s="138"/>
      <c r="BU29" s="138"/>
      <c r="BV29" s="139" t="str">
        <f aca="false">Punkti!A29</f>
        <v>Mr Fixer (Molotov)</v>
      </c>
      <c r="BW29" s="140" t="n">
        <f aca="false">SUM(Punkti!B29:BU29)</f>
        <v>44</v>
      </c>
      <c r="BX29" s="140" t="n">
        <f aca="false">SUM(Punkti!B30:BU30)</f>
        <v>12</v>
      </c>
      <c r="BY29" s="25"/>
    </row>
    <row r="30" customFormat="false" ht="19.5" hidden="false" customHeight="true" outlineLevel="0" collapsed="false">
      <c r="A30" s="156"/>
      <c r="B30" s="141" t="n">
        <v>2</v>
      </c>
      <c r="C30" s="142"/>
      <c r="D30" s="142"/>
      <c r="E30" s="142"/>
      <c r="F30" s="141" t="n">
        <v>0</v>
      </c>
      <c r="G30" s="142"/>
      <c r="H30" s="142"/>
      <c r="I30" s="142"/>
      <c r="J30" s="141" t="n">
        <v>2</v>
      </c>
      <c r="K30" s="142"/>
      <c r="L30" s="142"/>
      <c r="M30" s="142"/>
      <c r="N30" s="141" t="n">
        <v>2</v>
      </c>
      <c r="O30" s="142"/>
      <c r="P30" s="142"/>
      <c r="Q30" s="142"/>
      <c r="R30" s="141" t="n">
        <v>0</v>
      </c>
      <c r="S30" s="142"/>
      <c r="T30" s="142"/>
      <c r="U30" s="142"/>
      <c r="V30" s="141" t="n">
        <v>2</v>
      </c>
      <c r="W30" s="142"/>
      <c r="X30" s="142"/>
      <c r="Y30" s="142"/>
      <c r="Z30" s="141" t="n">
        <v>2</v>
      </c>
      <c r="AA30" s="142"/>
      <c r="AB30" s="142"/>
      <c r="AC30" s="142"/>
      <c r="AD30" s="141" t="n">
        <v>2</v>
      </c>
      <c r="AE30" s="142"/>
      <c r="AF30" s="142"/>
      <c r="AG30" s="142"/>
      <c r="AH30" s="141"/>
      <c r="AI30" s="142"/>
      <c r="AJ30" s="142"/>
      <c r="AK30" s="143"/>
      <c r="AL30" s="144"/>
      <c r="AM30" s="145"/>
      <c r="AN30" s="145"/>
      <c r="AO30" s="145"/>
      <c r="AP30" s="144"/>
      <c r="AQ30" s="145"/>
      <c r="AR30" s="145"/>
      <c r="AS30" s="145"/>
      <c r="AT30" s="144"/>
      <c r="AU30" s="145"/>
      <c r="AV30" s="145"/>
      <c r="AW30" s="145"/>
      <c r="AX30" s="144"/>
      <c r="AY30" s="145"/>
      <c r="AZ30" s="145"/>
      <c r="BA30" s="145"/>
      <c r="BB30" s="144"/>
      <c r="BC30" s="145"/>
      <c r="BD30" s="145"/>
      <c r="BE30" s="145"/>
      <c r="BF30" s="144"/>
      <c r="BG30" s="145"/>
      <c r="BH30" s="145"/>
      <c r="BI30" s="145"/>
      <c r="BJ30" s="144"/>
      <c r="BK30" s="145"/>
      <c r="BL30" s="145"/>
      <c r="BM30" s="145"/>
      <c r="BN30" s="144"/>
      <c r="BO30" s="145"/>
      <c r="BP30" s="145"/>
      <c r="BQ30" s="145"/>
      <c r="BR30" s="144"/>
      <c r="BS30" s="145"/>
      <c r="BT30" s="145"/>
      <c r="BU30" s="145"/>
      <c r="BV30" s="139"/>
      <c r="BW30" s="140"/>
      <c r="BX30" s="140"/>
      <c r="BY30" s="25"/>
    </row>
    <row r="31" customFormat="false" ht="19.5" hidden="false" customHeight="true" outlineLevel="0" collapsed="false">
      <c r="A31" s="156"/>
      <c r="B31" s="149"/>
      <c r="C31" s="150"/>
      <c r="D31" s="150"/>
      <c r="E31" s="150"/>
      <c r="F31" s="149"/>
      <c r="G31" s="150"/>
      <c r="H31" s="150"/>
      <c r="I31" s="150"/>
      <c r="J31" s="149"/>
      <c r="K31" s="150"/>
      <c r="L31" s="150"/>
      <c r="M31" s="150"/>
      <c r="N31" s="149"/>
      <c r="O31" s="150"/>
      <c r="P31" s="150"/>
      <c r="Q31" s="150"/>
      <c r="R31" s="149"/>
      <c r="S31" s="150"/>
      <c r="T31" s="150"/>
      <c r="U31" s="150"/>
      <c r="V31" s="149"/>
      <c r="W31" s="150"/>
      <c r="X31" s="150"/>
      <c r="Y31" s="150"/>
      <c r="Z31" s="149"/>
      <c r="AA31" s="150"/>
      <c r="AB31" s="150"/>
      <c r="AC31" s="150"/>
      <c r="AD31" s="149"/>
      <c r="AE31" s="150"/>
      <c r="AF31" s="150"/>
      <c r="AG31" s="150"/>
      <c r="AH31" s="146"/>
      <c r="AI31" s="147"/>
      <c r="AJ31" s="147"/>
      <c r="AK31" s="148"/>
      <c r="AL31" s="151"/>
      <c r="AM31" s="152"/>
      <c r="AN31" s="152"/>
      <c r="AO31" s="152"/>
      <c r="AP31" s="151"/>
      <c r="AQ31" s="152"/>
      <c r="AR31" s="152"/>
      <c r="AS31" s="152"/>
      <c r="AT31" s="151"/>
      <c r="AU31" s="152"/>
      <c r="AV31" s="152"/>
      <c r="AW31" s="152"/>
      <c r="AX31" s="151"/>
      <c r="AY31" s="152"/>
      <c r="AZ31" s="152"/>
      <c r="BA31" s="152"/>
      <c r="BB31" s="151"/>
      <c r="BC31" s="152"/>
      <c r="BD31" s="152"/>
      <c r="BE31" s="152"/>
      <c r="BF31" s="151"/>
      <c r="BG31" s="152"/>
      <c r="BH31" s="152"/>
      <c r="BI31" s="152"/>
      <c r="BJ31" s="151"/>
      <c r="BK31" s="152"/>
      <c r="BL31" s="152"/>
      <c r="BM31" s="152"/>
      <c r="BN31" s="151"/>
      <c r="BO31" s="152"/>
      <c r="BP31" s="152"/>
      <c r="BQ31" s="152"/>
      <c r="BR31" s="151"/>
      <c r="BS31" s="152"/>
      <c r="BT31" s="152"/>
      <c r="BU31" s="152"/>
      <c r="BV31" s="139"/>
      <c r="BW31" s="140"/>
      <c r="BX31" s="140"/>
      <c r="BY31" s="25"/>
    </row>
    <row r="32" customFormat="false" ht="19.5" hidden="false" customHeight="true" outlineLevel="0" collapsed="false">
      <c r="A32" s="157" t="s">
        <v>46</v>
      </c>
      <c r="B32" s="137"/>
      <c r="C32" s="138"/>
      <c r="D32" s="138"/>
      <c r="E32" s="138"/>
      <c r="F32" s="137"/>
      <c r="G32" s="138"/>
      <c r="H32" s="138"/>
      <c r="I32" s="138"/>
      <c r="J32" s="137"/>
      <c r="K32" s="138"/>
      <c r="L32" s="138"/>
      <c r="M32" s="138"/>
      <c r="N32" s="137"/>
      <c r="O32" s="138"/>
      <c r="P32" s="138"/>
      <c r="Q32" s="138"/>
      <c r="R32" s="137"/>
      <c r="S32" s="138"/>
      <c r="T32" s="138"/>
      <c r="U32" s="138"/>
      <c r="V32" s="137"/>
      <c r="W32" s="138"/>
      <c r="X32" s="138"/>
      <c r="Y32" s="138"/>
      <c r="Z32" s="137"/>
      <c r="AA32" s="138"/>
      <c r="AB32" s="138"/>
      <c r="AC32" s="138"/>
      <c r="AD32" s="137"/>
      <c r="AE32" s="138"/>
      <c r="AF32" s="138"/>
      <c r="AG32" s="138"/>
      <c r="AH32" s="137"/>
      <c r="AI32" s="138"/>
      <c r="AJ32" s="138"/>
      <c r="AK32" s="138"/>
      <c r="AL32" s="158"/>
      <c r="AM32" s="159"/>
      <c r="AN32" s="159"/>
      <c r="AO32" s="160"/>
      <c r="AP32" s="161" t="n">
        <v>0</v>
      </c>
      <c r="AQ32" s="162" t="n">
        <v>2</v>
      </c>
      <c r="AR32" s="162" t="n">
        <v>2</v>
      </c>
      <c r="AS32" s="162" t="n">
        <v>1</v>
      </c>
      <c r="AT32" s="161" t="n">
        <v>2</v>
      </c>
      <c r="AU32" s="162" t="n">
        <v>2</v>
      </c>
      <c r="AV32" s="162" t="n">
        <v>0</v>
      </c>
      <c r="AW32" s="162" t="n">
        <v>2</v>
      </c>
      <c r="AX32" s="161" t="n">
        <v>2</v>
      </c>
      <c r="AY32" s="162" t="n">
        <v>0</v>
      </c>
      <c r="AZ32" s="162" t="n">
        <v>2</v>
      </c>
      <c r="BA32" s="162" t="n">
        <v>2</v>
      </c>
      <c r="BB32" s="161" t="n">
        <v>2</v>
      </c>
      <c r="BC32" s="162" t="n">
        <v>2</v>
      </c>
      <c r="BD32" s="162" t="n">
        <v>2</v>
      </c>
      <c r="BE32" s="162" t="n">
        <v>2</v>
      </c>
      <c r="BF32" s="161" t="n">
        <v>2</v>
      </c>
      <c r="BG32" s="162" t="n">
        <v>0</v>
      </c>
      <c r="BH32" s="162" t="n">
        <v>0</v>
      </c>
      <c r="BI32" s="162" t="n">
        <v>0</v>
      </c>
      <c r="BJ32" s="161" t="n">
        <v>2</v>
      </c>
      <c r="BK32" s="162" t="n">
        <v>0</v>
      </c>
      <c r="BL32" s="162" t="n">
        <v>2</v>
      </c>
      <c r="BM32" s="162" t="n">
        <v>2</v>
      </c>
      <c r="BN32" s="161" t="n">
        <v>0</v>
      </c>
      <c r="BO32" s="162" t="n">
        <v>2</v>
      </c>
      <c r="BP32" s="162" t="n">
        <v>2</v>
      </c>
      <c r="BQ32" s="162" t="n">
        <v>2</v>
      </c>
      <c r="BR32" s="161" t="n">
        <v>2</v>
      </c>
      <c r="BS32" s="162" t="n">
        <v>2</v>
      </c>
      <c r="BT32" s="162" t="n">
        <v>0</v>
      </c>
      <c r="BU32" s="162" t="n">
        <v>2</v>
      </c>
      <c r="BV32" s="163" t="str">
        <f aca="false">Punkti!A32</f>
        <v>RTU</v>
      </c>
      <c r="BW32" s="164" t="n">
        <f aca="false">SUM(Punkti!B32:BU32)</f>
        <v>45</v>
      </c>
      <c r="BX32" s="164" t="n">
        <f aca="false">SUM(Punkti!B33:BU33)</f>
        <v>14</v>
      </c>
      <c r="BY32" s="65"/>
    </row>
    <row r="33" customFormat="false" ht="19.5" hidden="false" customHeight="true" outlineLevel="0" collapsed="false">
      <c r="A33" s="157"/>
      <c r="B33" s="144"/>
      <c r="C33" s="145"/>
      <c r="D33" s="145"/>
      <c r="E33" s="145"/>
      <c r="F33" s="144"/>
      <c r="G33" s="145"/>
      <c r="H33" s="145"/>
      <c r="I33" s="145"/>
      <c r="J33" s="144"/>
      <c r="K33" s="145"/>
      <c r="L33" s="145"/>
      <c r="M33" s="145"/>
      <c r="N33" s="144"/>
      <c r="O33" s="145"/>
      <c r="P33" s="145"/>
      <c r="Q33" s="145"/>
      <c r="R33" s="144"/>
      <c r="S33" s="145"/>
      <c r="T33" s="145"/>
      <c r="U33" s="145"/>
      <c r="V33" s="144"/>
      <c r="W33" s="145"/>
      <c r="X33" s="145"/>
      <c r="Y33" s="145"/>
      <c r="Z33" s="144"/>
      <c r="AA33" s="145"/>
      <c r="AB33" s="145"/>
      <c r="AC33" s="145"/>
      <c r="AD33" s="144"/>
      <c r="AE33" s="145"/>
      <c r="AF33" s="145"/>
      <c r="AG33" s="145"/>
      <c r="AH33" s="144"/>
      <c r="AI33" s="145"/>
      <c r="AJ33" s="145"/>
      <c r="AK33" s="145"/>
      <c r="AL33" s="165"/>
      <c r="AM33" s="166"/>
      <c r="AN33" s="166"/>
      <c r="AO33" s="167"/>
      <c r="AP33" s="165" t="n">
        <v>2</v>
      </c>
      <c r="AQ33" s="166"/>
      <c r="AR33" s="166"/>
      <c r="AS33" s="166"/>
      <c r="AT33" s="165" t="n">
        <v>2</v>
      </c>
      <c r="AU33" s="166"/>
      <c r="AV33" s="166"/>
      <c r="AW33" s="166"/>
      <c r="AX33" s="165" t="n">
        <v>2</v>
      </c>
      <c r="AY33" s="166"/>
      <c r="AZ33" s="166"/>
      <c r="BA33" s="166"/>
      <c r="BB33" s="165" t="n">
        <v>2</v>
      </c>
      <c r="BC33" s="166"/>
      <c r="BD33" s="166"/>
      <c r="BE33" s="166"/>
      <c r="BF33" s="165" t="n">
        <v>0</v>
      </c>
      <c r="BG33" s="166"/>
      <c r="BH33" s="166"/>
      <c r="BI33" s="166"/>
      <c r="BJ33" s="165" t="n">
        <v>2</v>
      </c>
      <c r="BK33" s="166"/>
      <c r="BL33" s="166"/>
      <c r="BM33" s="166"/>
      <c r="BN33" s="165" t="n">
        <v>2</v>
      </c>
      <c r="BO33" s="166"/>
      <c r="BP33" s="166"/>
      <c r="BQ33" s="166"/>
      <c r="BR33" s="165" t="n">
        <v>2</v>
      </c>
      <c r="BS33" s="166"/>
      <c r="BT33" s="166"/>
      <c r="BU33" s="166"/>
      <c r="BV33" s="163"/>
      <c r="BW33" s="164"/>
      <c r="BX33" s="164"/>
      <c r="BY33" s="65"/>
    </row>
    <row r="34" customFormat="false" ht="19.5" hidden="false" customHeight="true" outlineLevel="0" collapsed="false">
      <c r="A34" s="157"/>
      <c r="B34" s="151"/>
      <c r="C34" s="152"/>
      <c r="D34" s="152"/>
      <c r="E34" s="152"/>
      <c r="F34" s="151"/>
      <c r="G34" s="152"/>
      <c r="H34" s="152"/>
      <c r="I34" s="152"/>
      <c r="J34" s="151"/>
      <c r="K34" s="152"/>
      <c r="L34" s="152"/>
      <c r="M34" s="152"/>
      <c r="N34" s="151"/>
      <c r="O34" s="152"/>
      <c r="P34" s="152"/>
      <c r="Q34" s="152"/>
      <c r="R34" s="151"/>
      <c r="S34" s="152"/>
      <c r="T34" s="152"/>
      <c r="U34" s="152"/>
      <c r="V34" s="151"/>
      <c r="W34" s="152"/>
      <c r="X34" s="152"/>
      <c r="Y34" s="152"/>
      <c r="Z34" s="151"/>
      <c r="AA34" s="152"/>
      <c r="AB34" s="152"/>
      <c r="AC34" s="152"/>
      <c r="AD34" s="151"/>
      <c r="AE34" s="152"/>
      <c r="AF34" s="152"/>
      <c r="AG34" s="152"/>
      <c r="AH34" s="151"/>
      <c r="AI34" s="152"/>
      <c r="AJ34" s="152"/>
      <c r="AK34" s="152"/>
      <c r="AL34" s="168"/>
      <c r="AM34" s="169"/>
      <c r="AN34" s="169"/>
      <c r="AO34" s="170"/>
      <c r="AP34" s="171"/>
      <c r="AQ34" s="172"/>
      <c r="AR34" s="172"/>
      <c r="AS34" s="172"/>
      <c r="AT34" s="171"/>
      <c r="AU34" s="172"/>
      <c r="AV34" s="172"/>
      <c r="AW34" s="172"/>
      <c r="AX34" s="171"/>
      <c r="AY34" s="172"/>
      <c r="AZ34" s="172"/>
      <c r="BA34" s="172"/>
      <c r="BB34" s="171"/>
      <c r="BC34" s="172"/>
      <c r="BD34" s="172"/>
      <c r="BE34" s="172"/>
      <c r="BF34" s="171"/>
      <c r="BG34" s="172"/>
      <c r="BH34" s="172"/>
      <c r="BI34" s="172"/>
      <c r="BJ34" s="171"/>
      <c r="BK34" s="172"/>
      <c r="BL34" s="172"/>
      <c r="BM34" s="172"/>
      <c r="BN34" s="171"/>
      <c r="BO34" s="172"/>
      <c r="BP34" s="172"/>
      <c r="BQ34" s="172"/>
      <c r="BR34" s="171"/>
      <c r="BS34" s="172"/>
      <c r="BT34" s="172"/>
      <c r="BU34" s="172"/>
      <c r="BV34" s="163"/>
      <c r="BW34" s="164"/>
      <c r="BX34" s="164"/>
      <c r="BY34" s="65"/>
    </row>
    <row r="35" customFormat="false" ht="19.5" hidden="false" customHeight="true" outlineLevel="0" collapsed="false">
      <c r="A35" s="157" t="s">
        <v>47</v>
      </c>
      <c r="B35" s="137"/>
      <c r="C35" s="138"/>
      <c r="D35" s="138"/>
      <c r="E35" s="138"/>
      <c r="F35" s="137"/>
      <c r="G35" s="138"/>
      <c r="H35" s="138"/>
      <c r="I35" s="138"/>
      <c r="J35" s="137"/>
      <c r="K35" s="138"/>
      <c r="L35" s="138"/>
      <c r="M35" s="138"/>
      <c r="N35" s="137"/>
      <c r="O35" s="138"/>
      <c r="P35" s="138"/>
      <c r="Q35" s="138"/>
      <c r="R35" s="137"/>
      <c r="S35" s="138"/>
      <c r="T35" s="138"/>
      <c r="U35" s="138"/>
      <c r="V35" s="137"/>
      <c r="W35" s="138"/>
      <c r="X35" s="138"/>
      <c r="Y35" s="138"/>
      <c r="Z35" s="137"/>
      <c r="AA35" s="138"/>
      <c r="AB35" s="138"/>
      <c r="AC35" s="138"/>
      <c r="AD35" s="137"/>
      <c r="AE35" s="138"/>
      <c r="AF35" s="138"/>
      <c r="AG35" s="138"/>
      <c r="AH35" s="137"/>
      <c r="AI35" s="138"/>
      <c r="AJ35" s="138"/>
      <c r="AK35" s="138"/>
      <c r="AL35" s="161" t="n">
        <v>2</v>
      </c>
      <c r="AM35" s="162" t="n">
        <v>0</v>
      </c>
      <c r="AN35" s="162" t="n">
        <v>0</v>
      </c>
      <c r="AO35" s="162" t="n">
        <v>1</v>
      </c>
      <c r="AP35" s="158"/>
      <c r="AQ35" s="159"/>
      <c r="AR35" s="159"/>
      <c r="AS35" s="160"/>
      <c r="AT35" s="161" t="n">
        <v>2</v>
      </c>
      <c r="AU35" s="162" t="n">
        <v>2</v>
      </c>
      <c r="AV35" s="162" t="n">
        <v>2</v>
      </c>
      <c r="AW35" s="162" t="n">
        <v>2</v>
      </c>
      <c r="AX35" s="161" t="n">
        <v>0</v>
      </c>
      <c r="AY35" s="162" t="n">
        <v>0</v>
      </c>
      <c r="AZ35" s="162" t="n">
        <v>2</v>
      </c>
      <c r="BA35" s="162" t="n">
        <v>2</v>
      </c>
      <c r="BB35" s="161" t="n">
        <v>2</v>
      </c>
      <c r="BC35" s="162" t="n">
        <v>2</v>
      </c>
      <c r="BD35" s="162" t="n">
        <v>2</v>
      </c>
      <c r="BE35" s="162" t="n">
        <v>2</v>
      </c>
      <c r="BF35" s="161" t="n">
        <v>2</v>
      </c>
      <c r="BG35" s="162" t="n">
        <v>2</v>
      </c>
      <c r="BH35" s="162" t="n">
        <v>0</v>
      </c>
      <c r="BI35" s="162" t="n">
        <v>2</v>
      </c>
      <c r="BJ35" s="161" t="n">
        <v>0</v>
      </c>
      <c r="BK35" s="162" t="n">
        <v>2</v>
      </c>
      <c r="BL35" s="162" t="n">
        <v>2</v>
      </c>
      <c r="BM35" s="162" t="n">
        <v>2</v>
      </c>
      <c r="BN35" s="161" t="n">
        <v>2</v>
      </c>
      <c r="BO35" s="162" t="n">
        <v>0</v>
      </c>
      <c r="BP35" s="162" t="n">
        <v>2</v>
      </c>
      <c r="BQ35" s="162" t="n">
        <v>2</v>
      </c>
      <c r="BR35" s="161" t="n">
        <v>0</v>
      </c>
      <c r="BS35" s="162" t="n">
        <v>2</v>
      </c>
      <c r="BT35" s="162" t="n">
        <v>2</v>
      </c>
      <c r="BU35" s="162" t="n">
        <v>0</v>
      </c>
      <c r="BV35" s="163" t="str">
        <f aca="false">Punkti!A35</f>
        <v>Lursoft</v>
      </c>
      <c r="BW35" s="164" t="n">
        <f aca="false">SUM(Punkti!B35:BU35)</f>
        <v>45</v>
      </c>
      <c r="BX35" s="164" t="n">
        <f aca="false">SUM(Punkti!B36:BU36)</f>
        <v>14</v>
      </c>
      <c r="BY35" s="65"/>
    </row>
    <row r="36" customFormat="false" ht="19.5" hidden="false" customHeight="true" outlineLevel="0" collapsed="false">
      <c r="A36" s="157"/>
      <c r="B36" s="144"/>
      <c r="C36" s="145"/>
      <c r="D36" s="145"/>
      <c r="E36" s="145"/>
      <c r="F36" s="144"/>
      <c r="G36" s="145"/>
      <c r="H36" s="145"/>
      <c r="I36" s="145"/>
      <c r="J36" s="144"/>
      <c r="K36" s="145"/>
      <c r="L36" s="145"/>
      <c r="M36" s="145"/>
      <c r="N36" s="144"/>
      <c r="O36" s="145"/>
      <c r="P36" s="145"/>
      <c r="Q36" s="145"/>
      <c r="R36" s="144"/>
      <c r="S36" s="145"/>
      <c r="T36" s="145"/>
      <c r="U36" s="145"/>
      <c r="V36" s="144"/>
      <c r="W36" s="145"/>
      <c r="X36" s="145"/>
      <c r="Y36" s="145"/>
      <c r="Z36" s="144"/>
      <c r="AA36" s="145"/>
      <c r="AB36" s="145"/>
      <c r="AC36" s="145"/>
      <c r="AD36" s="144"/>
      <c r="AE36" s="145"/>
      <c r="AF36" s="145"/>
      <c r="AG36" s="145"/>
      <c r="AH36" s="144"/>
      <c r="AI36" s="145"/>
      <c r="AJ36" s="145"/>
      <c r="AK36" s="145"/>
      <c r="AL36" s="165" t="n">
        <v>0</v>
      </c>
      <c r="AM36" s="166"/>
      <c r="AN36" s="166"/>
      <c r="AO36" s="166"/>
      <c r="AP36" s="165"/>
      <c r="AQ36" s="166"/>
      <c r="AR36" s="166"/>
      <c r="AS36" s="167"/>
      <c r="AT36" s="165" t="n">
        <v>2</v>
      </c>
      <c r="AU36" s="166"/>
      <c r="AV36" s="166"/>
      <c r="AW36" s="166"/>
      <c r="AX36" s="165" t="n">
        <v>2</v>
      </c>
      <c r="AY36" s="166"/>
      <c r="AZ36" s="166"/>
      <c r="BA36" s="166"/>
      <c r="BB36" s="165" t="n">
        <v>2</v>
      </c>
      <c r="BC36" s="166"/>
      <c r="BD36" s="166"/>
      <c r="BE36" s="166"/>
      <c r="BF36" s="165" t="n">
        <v>2</v>
      </c>
      <c r="BG36" s="166"/>
      <c r="BH36" s="166"/>
      <c r="BI36" s="166"/>
      <c r="BJ36" s="165" t="n">
        <v>2</v>
      </c>
      <c r="BK36" s="166"/>
      <c r="BL36" s="166"/>
      <c r="BM36" s="166"/>
      <c r="BN36" s="165" t="n">
        <v>2</v>
      </c>
      <c r="BO36" s="166"/>
      <c r="BP36" s="166"/>
      <c r="BQ36" s="166"/>
      <c r="BR36" s="165" t="n">
        <v>2</v>
      </c>
      <c r="BS36" s="166"/>
      <c r="BT36" s="166"/>
      <c r="BU36" s="166"/>
      <c r="BV36" s="163"/>
      <c r="BW36" s="164"/>
      <c r="BX36" s="164"/>
      <c r="BY36" s="65"/>
    </row>
    <row r="37" customFormat="false" ht="19.5" hidden="false" customHeight="true" outlineLevel="0" collapsed="false">
      <c r="A37" s="157"/>
      <c r="B37" s="151"/>
      <c r="C37" s="152"/>
      <c r="D37" s="152"/>
      <c r="E37" s="152"/>
      <c r="F37" s="151"/>
      <c r="G37" s="152"/>
      <c r="H37" s="152"/>
      <c r="I37" s="152"/>
      <c r="J37" s="151"/>
      <c r="K37" s="152"/>
      <c r="L37" s="152"/>
      <c r="M37" s="152"/>
      <c r="N37" s="151"/>
      <c r="O37" s="152"/>
      <c r="P37" s="152"/>
      <c r="Q37" s="152"/>
      <c r="R37" s="151"/>
      <c r="S37" s="152"/>
      <c r="T37" s="152"/>
      <c r="U37" s="152"/>
      <c r="V37" s="151"/>
      <c r="W37" s="152"/>
      <c r="X37" s="152"/>
      <c r="Y37" s="152"/>
      <c r="Z37" s="151"/>
      <c r="AA37" s="152"/>
      <c r="AB37" s="152"/>
      <c r="AC37" s="152"/>
      <c r="AD37" s="151"/>
      <c r="AE37" s="152"/>
      <c r="AF37" s="152"/>
      <c r="AG37" s="152"/>
      <c r="AH37" s="151"/>
      <c r="AI37" s="152"/>
      <c r="AJ37" s="152"/>
      <c r="AK37" s="152"/>
      <c r="AL37" s="171"/>
      <c r="AM37" s="172"/>
      <c r="AN37" s="172"/>
      <c r="AO37" s="172"/>
      <c r="AP37" s="168"/>
      <c r="AQ37" s="169"/>
      <c r="AR37" s="169"/>
      <c r="AS37" s="170"/>
      <c r="AT37" s="171"/>
      <c r="AU37" s="172"/>
      <c r="AV37" s="172"/>
      <c r="AW37" s="172"/>
      <c r="AX37" s="171"/>
      <c r="AY37" s="172"/>
      <c r="AZ37" s="172"/>
      <c r="BA37" s="172"/>
      <c r="BB37" s="171"/>
      <c r="BC37" s="172"/>
      <c r="BD37" s="172"/>
      <c r="BE37" s="172"/>
      <c r="BF37" s="171"/>
      <c r="BG37" s="172"/>
      <c r="BH37" s="172"/>
      <c r="BI37" s="172"/>
      <c r="BJ37" s="171"/>
      <c r="BK37" s="172"/>
      <c r="BL37" s="172"/>
      <c r="BM37" s="172"/>
      <c r="BN37" s="171"/>
      <c r="BO37" s="172"/>
      <c r="BP37" s="172"/>
      <c r="BQ37" s="172"/>
      <c r="BR37" s="171"/>
      <c r="BS37" s="172"/>
      <c r="BT37" s="172"/>
      <c r="BU37" s="172"/>
      <c r="BV37" s="163"/>
      <c r="BW37" s="164"/>
      <c r="BX37" s="164"/>
      <c r="BY37" s="65"/>
    </row>
    <row r="38" customFormat="false" ht="19.5" hidden="false" customHeight="true" outlineLevel="0" collapsed="false">
      <c r="A38" s="157" t="s">
        <v>48</v>
      </c>
      <c r="B38" s="137"/>
      <c r="C38" s="138"/>
      <c r="D38" s="138"/>
      <c r="E38" s="138"/>
      <c r="F38" s="137"/>
      <c r="G38" s="138"/>
      <c r="H38" s="138"/>
      <c r="I38" s="138"/>
      <c r="J38" s="137"/>
      <c r="K38" s="138"/>
      <c r="L38" s="138"/>
      <c r="M38" s="138"/>
      <c r="N38" s="137"/>
      <c r="O38" s="138"/>
      <c r="P38" s="138"/>
      <c r="Q38" s="138"/>
      <c r="R38" s="137"/>
      <c r="S38" s="138"/>
      <c r="T38" s="138"/>
      <c r="U38" s="138"/>
      <c r="V38" s="137"/>
      <c r="W38" s="138"/>
      <c r="X38" s="138"/>
      <c r="Y38" s="138"/>
      <c r="Z38" s="137"/>
      <c r="AA38" s="138"/>
      <c r="AB38" s="138"/>
      <c r="AC38" s="138"/>
      <c r="AD38" s="137"/>
      <c r="AE38" s="138"/>
      <c r="AF38" s="138"/>
      <c r="AG38" s="138"/>
      <c r="AH38" s="137"/>
      <c r="AI38" s="138"/>
      <c r="AJ38" s="138"/>
      <c r="AK38" s="138"/>
      <c r="AL38" s="161" t="n">
        <v>0</v>
      </c>
      <c r="AM38" s="162" t="n">
        <v>0</v>
      </c>
      <c r="AN38" s="162" t="n">
        <v>2</v>
      </c>
      <c r="AO38" s="162" t="n">
        <v>0</v>
      </c>
      <c r="AP38" s="161" t="n">
        <v>0</v>
      </c>
      <c r="AQ38" s="162" t="n">
        <v>0</v>
      </c>
      <c r="AR38" s="162" t="n">
        <v>0</v>
      </c>
      <c r="AS38" s="162" t="n">
        <v>0</v>
      </c>
      <c r="AT38" s="158"/>
      <c r="AU38" s="159"/>
      <c r="AV38" s="159"/>
      <c r="AW38" s="160"/>
      <c r="AX38" s="161" t="n">
        <v>0</v>
      </c>
      <c r="AY38" s="162" t="n">
        <v>0</v>
      </c>
      <c r="AZ38" s="162" t="n">
        <v>2</v>
      </c>
      <c r="BA38" s="162" t="n">
        <v>2</v>
      </c>
      <c r="BB38" s="161" t="n">
        <v>2</v>
      </c>
      <c r="BC38" s="162" t="n">
        <v>2</v>
      </c>
      <c r="BD38" s="162" t="n">
        <v>2</v>
      </c>
      <c r="BE38" s="162" t="n">
        <v>2</v>
      </c>
      <c r="BF38" s="161" t="n">
        <v>2</v>
      </c>
      <c r="BG38" s="162" t="n">
        <v>0</v>
      </c>
      <c r="BH38" s="162" t="n">
        <v>0</v>
      </c>
      <c r="BI38" s="162" t="n">
        <v>0</v>
      </c>
      <c r="BJ38" s="161" t="n">
        <v>0</v>
      </c>
      <c r="BK38" s="162" t="n">
        <v>0</v>
      </c>
      <c r="BL38" s="162" t="n">
        <v>0</v>
      </c>
      <c r="BM38" s="162" t="n">
        <v>0</v>
      </c>
      <c r="BN38" s="161" t="n">
        <v>0</v>
      </c>
      <c r="BO38" s="162" t="n">
        <v>0</v>
      </c>
      <c r="BP38" s="162" t="n">
        <v>0</v>
      </c>
      <c r="BQ38" s="162" t="n">
        <v>0</v>
      </c>
      <c r="BR38" s="161" t="n">
        <v>0</v>
      </c>
      <c r="BS38" s="162" t="n">
        <v>0</v>
      </c>
      <c r="BT38" s="162" t="n">
        <v>0</v>
      </c>
      <c r="BU38" s="162" t="n">
        <v>0</v>
      </c>
      <c r="BV38" s="163" t="str">
        <f aca="false">Punkti!A38</f>
        <v>NB Jaunie Spēki</v>
      </c>
      <c r="BW38" s="164" t="n">
        <f aca="false">SUM(Punkti!B38:BU38)</f>
        <v>16</v>
      </c>
      <c r="BX38" s="164" t="n">
        <f aca="false">SUM(Punkti!B39:BU39)</f>
        <v>2</v>
      </c>
      <c r="BY38" s="65"/>
    </row>
    <row r="39" customFormat="false" ht="19.5" hidden="false" customHeight="true" outlineLevel="0" collapsed="false">
      <c r="A39" s="157"/>
      <c r="B39" s="144"/>
      <c r="C39" s="145"/>
      <c r="D39" s="145"/>
      <c r="E39" s="145"/>
      <c r="F39" s="144"/>
      <c r="G39" s="145"/>
      <c r="H39" s="145"/>
      <c r="I39" s="145"/>
      <c r="J39" s="144"/>
      <c r="K39" s="145"/>
      <c r="L39" s="145"/>
      <c r="M39" s="145"/>
      <c r="N39" s="144"/>
      <c r="O39" s="145"/>
      <c r="P39" s="145"/>
      <c r="Q39" s="145"/>
      <c r="R39" s="144"/>
      <c r="S39" s="145"/>
      <c r="T39" s="145"/>
      <c r="U39" s="145"/>
      <c r="V39" s="144"/>
      <c r="W39" s="145"/>
      <c r="X39" s="145"/>
      <c r="Y39" s="145"/>
      <c r="Z39" s="144"/>
      <c r="AA39" s="145"/>
      <c r="AB39" s="145"/>
      <c r="AC39" s="145"/>
      <c r="AD39" s="144"/>
      <c r="AE39" s="145"/>
      <c r="AF39" s="145"/>
      <c r="AG39" s="145"/>
      <c r="AH39" s="144"/>
      <c r="AI39" s="145"/>
      <c r="AJ39" s="145"/>
      <c r="AK39" s="145"/>
      <c r="AL39" s="165" t="n">
        <v>0</v>
      </c>
      <c r="AM39" s="166"/>
      <c r="AN39" s="166"/>
      <c r="AO39" s="166"/>
      <c r="AP39" s="165" t="n">
        <v>0</v>
      </c>
      <c r="AQ39" s="166"/>
      <c r="AR39" s="166"/>
      <c r="AS39" s="166"/>
      <c r="AT39" s="165"/>
      <c r="AU39" s="166"/>
      <c r="AV39" s="166"/>
      <c r="AW39" s="167"/>
      <c r="AX39" s="165" t="n">
        <v>0</v>
      </c>
      <c r="AY39" s="166"/>
      <c r="AZ39" s="166"/>
      <c r="BA39" s="166"/>
      <c r="BB39" s="165" t="n">
        <v>2</v>
      </c>
      <c r="BC39" s="166"/>
      <c r="BD39" s="166"/>
      <c r="BE39" s="166"/>
      <c r="BF39" s="165" t="n">
        <v>0</v>
      </c>
      <c r="BG39" s="166"/>
      <c r="BH39" s="166"/>
      <c r="BI39" s="166"/>
      <c r="BJ39" s="165" t="n">
        <v>0</v>
      </c>
      <c r="BK39" s="166"/>
      <c r="BL39" s="166"/>
      <c r="BM39" s="166"/>
      <c r="BN39" s="165" t="n">
        <v>0</v>
      </c>
      <c r="BO39" s="166"/>
      <c r="BP39" s="166"/>
      <c r="BQ39" s="166"/>
      <c r="BR39" s="165" t="n">
        <v>0</v>
      </c>
      <c r="BS39" s="166"/>
      <c r="BT39" s="166"/>
      <c r="BU39" s="166"/>
      <c r="BV39" s="163"/>
      <c r="BW39" s="164"/>
      <c r="BX39" s="164"/>
      <c r="BY39" s="65"/>
    </row>
    <row r="40" customFormat="false" ht="19.5" hidden="false" customHeight="true" outlineLevel="0" collapsed="false">
      <c r="A40" s="157"/>
      <c r="B40" s="151"/>
      <c r="C40" s="152"/>
      <c r="D40" s="152"/>
      <c r="E40" s="152"/>
      <c r="F40" s="151"/>
      <c r="G40" s="152"/>
      <c r="H40" s="152"/>
      <c r="I40" s="152"/>
      <c r="J40" s="151"/>
      <c r="K40" s="152"/>
      <c r="L40" s="152"/>
      <c r="M40" s="152"/>
      <c r="N40" s="151"/>
      <c r="O40" s="152"/>
      <c r="P40" s="152"/>
      <c r="Q40" s="152"/>
      <c r="R40" s="151"/>
      <c r="S40" s="152"/>
      <c r="T40" s="152"/>
      <c r="U40" s="152"/>
      <c r="V40" s="151"/>
      <c r="W40" s="152"/>
      <c r="X40" s="152"/>
      <c r="Y40" s="152"/>
      <c r="Z40" s="151"/>
      <c r="AA40" s="152"/>
      <c r="AB40" s="152"/>
      <c r="AC40" s="152"/>
      <c r="AD40" s="151"/>
      <c r="AE40" s="152"/>
      <c r="AF40" s="152"/>
      <c r="AG40" s="152"/>
      <c r="AH40" s="151"/>
      <c r="AI40" s="152"/>
      <c r="AJ40" s="152"/>
      <c r="AK40" s="152"/>
      <c r="AL40" s="171"/>
      <c r="AM40" s="172"/>
      <c r="AN40" s="172"/>
      <c r="AO40" s="172"/>
      <c r="AP40" s="171"/>
      <c r="AQ40" s="172"/>
      <c r="AR40" s="172"/>
      <c r="AS40" s="172"/>
      <c r="AT40" s="168"/>
      <c r="AU40" s="169"/>
      <c r="AV40" s="169"/>
      <c r="AW40" s="170"/>
      <c r="AX40" s="171"/>
      <c r="AY40" s="172"/>
      <c r="AZ40" s="172"/>
      <c r="BA40" s="172"/>
      <c r="BB40" s="171"/>
      <c r="BC40" s="172"/>
      <c r="BD40" s="172"/>
      <c r="BE40" s="172"/>
      <c r="BF40" s="171"/>
      <c r="BG40" s="172"/>
      <c r="BH40" s="172"/>
      <c r="BI40" s="172"/>
      <c r="BJ40" s="171"/>
      <c r="BK40" s="172"/>
      <c r="BL40" s="172"/>
      <c r="BM40" s="172"/>
      <c r="BN40" s="171"/>
      <c r="BO40" s="172"/>
      <c r="BP40" s="172"/>
      <c r="BQ40" s="172"/>
      <c r="BR40" s="171"/>
      <c r="BS40" s="172"/>
      <c r="BT40" s="172"/>
      <c r="BU40" s="172"/>
      <c r="BV40" s="163"/>
      <c r="BW40" s="164"/>
      <c r="BX40" s="164"/>
      <c r="BY40" s="65"/>
    </row>
    <row r="41" customFormat="false" ht="19.5" hidden="false" customHeight="true" outlineLevel="0" collapsed="false">
      <c r="A41" s="173" t="s">
        <v>49</v>
      </c>
      <c r="B41" s="137"/>
      <c r="C41" s="138"/>
      <c r="D41" s="138"/>
      <c r="E41" s="138"/>
      <c r="F41" s="137"/>
      <c r="G41" s="138"/>
      <c r="H41" s="138"/>
      <c r="I41" s="138"/>
      <c r="J41" s="137"/>
      <c r="K41" s="138"/>
      <c r="L41" s="138"/>
      <c r="M41" s="138"/>
      <c r="N41" s="137"/>
      <c r="O41" s="138"/>
      <c r="P41" s="138"/>
      <c r="Q41" s="138"/>
      <c r="R41" s="137"/>
      <c r="S41" s="138"/>
      <c r="T41" s="138"/>
      <c r="U41" s="138"/>
      <c r="V41" s="137"/>
      <c r="W41" s="138"/>
      <c r="X41" s="138"/>
      <c r="Y41" s="138"/>
      <c r="Z41" s="137"/>
      <c r="AA41" s="138"/>
      <c r="AB41" s="138"/>
      <c r="AC41" s="138"/>
      <c r="AD41" s="137"/>
      <c r="AE41" s="138"/>
      <c r="AF41" s="138"/>
      <c r="AG41" s="138"/>
      <c r="AH41" s="137"/>
      <c r="AI41" s="138"/>
      <c r="AJ41" s="138"/>
      <c r="AK41" s="138"/>
      <c r="AL41" s="161" t="n">
        <v>0</v>
      </c>
      <c r="AM41" s="162" t="n">
        <v>2</v>
      </c>
      <c r="AN41" s="162" t="n">
        <v>0</v>
      </c>
      <c r="AO41" s="162" t="n">
        <v>0</v>
      </c>
      <c r="AP41" s="161" t="n">
        <v>2</v>
      </c>
      <c r="AQ41" s="162" t="n">
        <v>2</v>
      </c>
      <c r="AR41" s="162" t="n">
        <v>0</v>
      </c>
      <c r="AS41" s="162" t="n">
        <v>0</v>
      </c>
      <c r="AT41" s="161" t="n">
        <v>2</v>
      </c>
      <c r="AU41" s="162" t="n">
        <v>2</v>
      </c>
      <c r="AV41" s="162" t="n">
        <v>0</v>
      </c>
      <c r="AW41" s="162" t="n">
        <v>0</v>
      </c>
      <c r="AX41" s="158"/>
      <c r="AY41" s="159"/>
      <c r="AZ41" s="159"/>
      <c r="BA41" s="160"/>
      <c r="BB41" s="161" t="n">
        <v>2</v>
      </c>
      <c r="BC41" s="162" t="n">
        <v>2</v>
      </c>
      <c r="BD41" s="162" t="n">
        <v>0</v>
      </c>
      <c r="BE41" s="162" t="n">
        <v>2</v>
      </c>
      <c r="BF41" s="161" t="n">
        <v>2</v>
      </c>
      <c r="BG41" s="162" t="n">
        <v>0</v>
      </c>
      <c r="BH41" s="162" t="n">
        <v>0</v>
      </c>
      <c r="BI41" s="162" t="n">
        <v>0</v>
      </c>
      <c r="BJ41" s="161" t="n">
        <v>0</v>
      </c>
      <c r="BK41" s="162" t="n">
        <v>0</v>
      </c>
      <c r="BL41" s="162" t="n">
        <v>0</v>
      </c>
      <c r="BM41" s="162" t="n">
        <v>0</v>
      </c>
      <c r="BN41" s="161" t="n">
        <v>0</v>
      </c>
      <c r="BO41" s="162" t="n">
        <v>0</v>
      </c>
      <c r="BP41" s="162" t="n">
        <v>2</v>
      </c>
      <c r="BQ41" s="162" t="n">
        <v>0</v>
      </c>
      <c r="BR41" s="161" t="n">
        <v>2</v>
      </c>
      <c r="BS41" s="162" t="n">
        <v>0</v>
      </c>
      <c r="BT41" s="162" t="n">
        <v>0</v>
      </c>
      <c r="BU41" s="162" t="n">
        <v>2</v>
      </c>
      <c r="BV41" s="163" t="str">
        <f aca="false">Punkti!A41</f>
        <v>Wii Fit Plus</v>
      </c>
      <c r="BW41" s="164" t="n">
        <f aca="false">SUM(Punkti!B41:BU41)</f>
        <v>24</v>
      </c>
      <c r="BX41" s="164" t="n">
        <f aca="false">SUM(Punkti!B42:BU42)</f>
        <v>6</v>
      </c>
      <c r="BY41" s="65"/>
    </row>
    <row r="42" customFormat="false" ht="19.5" hidden="false" customHeight="true" outlineLevel="0" collapsed="false">
      <c r="A42" s="173"/>
      <c r="B42" s="144"/>
      <c r="C42" s="145"/>
      <c r="D42" s="145"/>
      <c r="E42" s="145"/>
      <c r="F42" s="144"/>
      <c r="G42" s="145"/>
      <c r="H42" s="145"/>
      <c r="I42" s="145"/>
      <c r="J42" s="144"/>
      <c r="K42" s="145"/>
      <c r="L42" s="145"/>
      <c r="M42" s="145"/>
      <c r="N42" s="144"/>
      <c r="O42" s="145"/>
      <c r="P42" s="145"/>
      <c r="Q42" s="145"/>
      <c r="R42" s="144"/>
      <c r="S42" s="145"/>
      <c r="T42" s="145"/>
      <c r="U42" s="145"/>
      <c r="V42" s="144"/>
      <c r="W42" s="145"/>
      <c r="X42" s="145"/>
      <c r="Y42" s="145"/>
      <c r="Z42" s="144"/>
      <c r="AA42" s="145"/>
      <c r="AB42" s="145"/>
      <c r="AC42" s="145"/>
      <c r="AD42" s="144"/>
      <c r="AE42" s="145"/>
      <c r="AF42" s="145"/>
      <c r="AG42" s="145"/>
      <c r="AH42" s="144"/>
      <c r="AI42" s="145"/>
      <c r="AJ42" s="145"/>
      <c r="AK42" s="145"/>
      <c r="AL42" s="165" t="n">
        <v>0</v>
      </c>
      <c r="AM42" s="166"/>
      <c r="AN42" s="166"/>
      <c r="AO42" s="166"/>
      <c r="AP42" s="165" t="n">
        <v>0</v>
      </c>
      <c r="AQ42" s="166"/>
      <c r="AR42" s="166"/>
      <c r="AS42" s="166"/>
      <c r="AT42" s="165" t="n">
        <v>2</v>
      </c>
      <c r="AU42" s="166"/>
      <c r="AV42" s="166"/>
      <c r="AW42" s="166"/>
      <c r="AX42" s="165"/>
      <c r="AY42" s="166"/>
      <c r="AZ42" s="166"/>
      <c r="BA42" s="167"/>
      <c r="BB42" s="165" t="n">
        <v>2</v>
      </c>
      <c r="BC42" s="166"/>
      <c r="BD42" s="166"/>
      <c r="BE42" s="166"/>
      <c r="BF42" s="165" t="n">
        <v>0</v>
      </c>
      <c r="BG42" s="166"/>
      <c r="BH42" s="166"/>
      <c r="BI42" s="166"/>
      <c r="BJ42" s="165" t="n">
        <v>0</v>
      </c>
      <c r="BK42" s="166"/>
      <c r="BL42" s="166"/>
      <c r="BM42" s="166"/>
      <c r="BN42" s="165" t="n">
        <v>0</v>
      </c>
      <c r="BO42" s="166"/>
      <c r="BP42" s="166"/>
      <c r="BQ42" s="166"/>
      <c r="BR42" s="165" t="n">
        <v>2</v>
      </c>
      <c r="BS42" s="166"/>
      <c r="BT42" s="166"/>
      <c r="BU42" s="166"/>
      <c r="BV42" s="163"/>
      <c r="BW42" s="164"/>
      <c r="BX42" s="164"/>
      <c r="BY42" s="65"/>
    </row>
    <row r="43" customFormat="false" ht="19.5" hidden="false" customHeight="true" outlineLevel="0" collapsed="false">
      <c r="A43" s="173"/>
      <c r="B43" s="151"/>
      <c r="C43" s="152"/>
      <c r="D43" s="152"/>
      <c r="E43" s="152"/>
      <c r="F43" s="151"/>
      <c r="G43" s="152"/>
      <c r="H43" s="152"/>
      <c r="I43" s="152"/>
      <c r="J43" s="151"/>
      <c r="K43" s="152"/>
      <c r="L43" s="152"/>
      <c r="M43" s="152"/>
      <c r="N43" s="151"/>
      <c r="O43" s="152"/>
      <c r="P43" s="152"/>
      <c r="Q43" s="152"/>
      <c r="R43" s="151"/>
      <c r="S43" s="152"/>
      <c r="T43" s="152"/>
      <c r="U43" s="152"/>
      <c r="V43" s="151"/>
      <c r="W43" s="152"/>
      <c r="X43" s="152"/>
      <c r="Y43" s="152"/>
      <c r="Z43" s="151"/>
      <c r="AA43" s="152"/>
      <c r="AB43" s="152"/>
      <c r="AC43" s="152"/>
      <c r="AD43" s="151"/>
      <c r="AE43" s="152"/>
      <c r="AF43" s="152"/>
      <c r="AG43" s="152"/>
      <c r="AH43" s="151"/>
      <c r="AI43" s="152"/>
      <c r="AJ43" s="152"/>
      <c r="AK43" s="152"/>
      <c r="AL43" s="171"/>
      <c r="AM43" s="172"/>
      <c r="AN43" s="172"/>
      <c r="AO43" s="172"/>
      <c r="AP43" s="171"/>
      <c r="AQ43" s="172"/>
      <c r="AR43" s="172"/>
      <c r="AS43" s="172"/>
      <c r="AT43" s="171"/>
      <c r="AU43" s="172"/>
      <c r="AV43" s="172"/>
      <c r="AW43" s="172"/>
      <c r="AX43" s="168"/>
      <c r="AY43" s="169"/>
      <c r="AZ43" s="169"/>
      <c r="BA43" s="170"/>
      <c r="BB43" s="171"/>
      <c r="BC43" s="172"/>
      <c r="BD43" s="172"/>
      <c r="BE43" s="172"/>
      <c r="BF43" s="171"/>
      <c r="BG43" s="172"/>
      <c r="BH43" s="172"/>
      <c r="BI43" s="172"/>
      <c r="BJ43" s="171"/>
      <c r="BK43" s="172"/>
      <c r="BL43" s="172"/>
      <c r="BM43" s="172"/>
      <c r="BN43" s="171"/>
      <c r="BO43" s="172"/>
      <c r="BP43" s="172"/>
      <c r="BQ43" s="172"/>
      <c r="BR43" s="171"/>
      <c r="BS43" s="172"/>
      <c r="BT43" s="172"/>
      <c r="BU43" s="172"/>
      <c r="BV43" s="163"/>
      <c r="BW43" s="164"/>
      <c r="BX43" s="164"/>
      <c r="BY43" s="65"/>
    </row>
    <row r="44" customFormat="false" ht="19.5" hidden="false" customHeight="true" outlineLevel="0" collapsed="false">
      <c r="A44" s="174" t="s">
        <v>50</v>
      </c>
      <c r="B44" s="137"/>
      <c r="C44" s="138"/>
      <c r="D44" s="138"/>
      <c r="E44" s="138"/>
      <c r="F44" s="137"/>
      <c r="G44" s="138"/>
      <c r="H44" s="138"/>
      <c r="I44" s="138"/>
      <c r="J44" s="137"/>
      <c r="K44" s="138"/>
      <c r="L44" s="138"/>
      <c r="M44" s="138"/>
      <c r="N44" s="137"/>
      <c r="O44" s="138"/>
      <c r="P44" s="138"/>
      <c r="Q44" s="138"/>
      <c r="R44" s="137"/>
      <c r="S44" s="138"/>
      <c r="T44" s="138"/>
      <c r="U44" s="138"/>
      <c r="V44" s="137"/>
      <c r="W44" s="138"/>
      <c r="X44" s="138"/>
      <c r="Y44" s="138"/>
      <c r="Z44" s="137"/>
      <c r="AA44" s="138"/>
      <c r="AB44" s="138"/>
      <c r="AC44" s="138"/>
      <c r="AD44" s="137"/>
      <c r="AE44" s="138"/>
      <c r="AF44" s="138"/>
      <c r="AG44" s="138"/>
      <c r="AH44" s="137"/>
      <c r="AI44" s="138"/>
      <c r="AJ44" s="138"/>
      <c r="AK44" s="138"/>
      <c r="AL44" s="161" t="n">
        <v>0</v>
      </c>
      <c r="AM44" s="162" t="n">
        <v>0</v>
      </c>
      <c r="AN44" s="162" t="n">
        <v>0</v>
      </c>
      <c r="AO44" s="162" t="n">
        <v>0</v>
      </c>
      <c r="AP44" s="161" t="n">
        <v>0</v>
      </c>
      <c r="AQ44" s="162" t="n">
        <v>0</v>
      </c>
      <c r="AR44" s="162" t="n">
        <v>0</v>
      </c>
      <c r="AS44" s="162" t="n">
        <v>0</v>
      </c>
      <c r="AT44" s="161" t="n">
        <v>0</v>
      </c>
      <c r="AU44" s="162" t="n">
        <v>0</v>
      </c>
      <c r="AV44" s="162" t="n">
        <v>0</v>
      </c>
      <c r="AW44" s="162" t="n">
        <v>0</v>
      </c>
      <c r="AX44" s="161" t="n">
        <v>0</v>
      </c>
      <c r="AY44" s="162" t="n">
        <v>0</v>
      </c>
      <c r="AZ44" s="162" t="n">
        <v>2</v>
      </c>
      <c r="BA44" s="162" t="n">
        <v>0</v>
      </c>
      <c r="BB44" s="158"/>
      <c r="BC44" s="159"/>
      <c r="BD44" s="159"/>
      <c r="BE44" s="160"/>
      <c r="BF44" s="161" t="n">
        <v>0</v>
      </c>
      <c r="BG44" s="162" t="n">
        <v>0</v>
      </c>
      <c r="BH44" s="162" t="n">
        <v>0</v>
      </c>
      <c r="BI44" s="162" t="n">
        <v>0</v>
      </c>
      <c r="BJ44" s="161" t="n">
        <v>0</v>
      </c>
      <c r="BK44" s="162" t="n">
        <v>0</v>
      </c>
      <c r="BL44" s="162" t="n">
        <v>0</v>
      </c>
      <c r="BM44" s="162" t="n">
        <v>0</v>
      </c>
      <c r="BN44" s="161" t="n">
        <v>0</v>
      </c>
      <c r="BO44" s="162" t="n">
        <v>0</v>
      </c>
      <c r="BP44" s="162" t="n">
        <v>0</v>
      </c>
      <c r="BQ44" s="162" t="n">
        <v>0</v>
      </c>
      <c r="BR44" s="161" t="n">
        <v>0</v>
      </c>
      <c r="BS44" s="162" t="n">
        <v>0</v>
      </c>
      <c r="BT44" s="162" t="n">
        <v>0</v>
      </c>
      <c r="BU44" s="162" t="n">
        <v>0</v>
      </c>
      <c r="BV44" s="163" t="str">
        <f aca="false">Punkti!A44</f>
        <v>Zaļie Pumpuri</v>
      </c>
      <c r="BW44" s="164" t="n">
        <f aca="false">SUM(Punkti!B44:BU44)</f>
        <v>2</v>
      </c>
      <c r="BX44" s="164" t="n">
        <f aca="false">SUM(Punkti!B45:BU45)</f>
        <v>0</v>
      </c>
      <c r="BY44" s="65"/>
    </row>
    <row r="45" customFormat="false" ht="19.5" hidden="false" customHeight="true" outlineLevel="0" collapsed="false">
      <c r="A45" s="174"/>
      <c r="B45" s="144"/>
      <c r="C45" s="145"/>
      <c r="D45" s="145"/>
      <c r="E45" s="145"/>
      <c r="F45" s="144"/>
      <c r="G45" s="145"/>
      <c r="H45" s="145"/>
      <c r="I45" s="145"/>
      <c r="J45" s="144"/>
      <c r="K45" s="145"/>
      <c r="L45" s="145"/>
      <c r="M45" s="145"/>
      <c r="N45" s="144"/>
      <c r="O45" s="145"/>
      <c r="P45" s="145"/>
      <c r="Q45" s="145"/>
      <c r="R45" s="144"/>
      <c r="S45" s="145"/>
      <c r="T45" s="145"/>
      <c r="U45" s="145"/>
      <c r="V45" s="144"/>
      <c r="W45" s="145"/>
      <c r="X45" s="145"/>
      <c r="Y45" s="145"/>
      <c r="Z45" s="144"/>
      <c r="AA45" s="145"/>
      <c r="AB45" s="145"/>
      <c r="AC45" s="145"/>
      <c r="AD45" s="144"/>
      <c r="AE45" s="145"/>
      <c r="AF45" s="145"/>
      <c r="AG45" s="145"/>
      <c r="AH45" s="144"/>
      <c r="AI45" s="145"/>
      <c r="AJ45" s="145"/>
      <c r="AK45" s="145"/>
      <c r="AL45" s="165" t="n">
        <v>0</v>
      </c>
      <c r="AM45" s="166"/>
      <c r="AN45" s="166"/>
      <c r="AO45" s="166"/>
      <c r="AP45" s="165" t="n">
        <v>0</v>
      </c>
      <c r="AQ45" s="166"/>
      <c r="AR45" s="166"/>
      <c r="AS45" s="166"/>
      <c r="AT45" s="165" t="n">
        <v>0</v>
      </c>
      <c r="AU45" s="166"/>
      <c r="AV45" s="166"/>
      <c r="AW45" s="166"/>
      <c r="AX45" s="165" t="n">
        <v>0</v>
      </c>
      <c r="AY45" s="166"/>
      <c r="AZ45" s="166"/>
      <c r="BA45" s="166"/>
      <c r="BB45" s="165"/>
      <c r="BC45" s="166"/>
      <c r="BD45" s="166"/>
      <c r="BE45" s="167"/>
      <c r="BF45" s="165" t="n">
        <v>0</v>
      </c>
      <c r="BG45" s="166"/>
      <c r="BH45" s="166"/>
      <c r="BI45" s="166"/>
      <c r="BJ45" s="165" t="n">
        <v>0</v>
      </c>
      <c r="BK45" s="166"/>
      <c r="BL45" s="166"/>
      <c r="BM45" s="166"/>
      <c r="BN45" s="165" t="n">
        <v>0</v>
      </c>
      <c r="BO45" s="166"/>
      <c r="BP45" s="166"/>
      <c r="BQ45" s="166"/>
      <c r="BR45" s="165" t="n">
        <v>0</v>
      </c>
      <c r="BS45" s="166"/>
      <c r="BT45" s="166"/>
      <c r="BU45" s="166"/>
      <c r="BV45" s="163"/>
      <c r="BW45" s="164"/>
      <c r="BX45" s="164"/>
      <c r="BY45" s="65"/>
    </row>
    <row r="46" customFormat="false" ht="19.5" hidden="false" customHeight="true" outlineLevel="0" collapsed="false">
      <c r="A46" s="174"/>
      <c r="B46" s="151"/>
      <c r="C46" s="152"/>
      <c r="D46" s="152"/>
      <c r="E46" s="152"/>
      <c r="F46" s="151"/>
      <c r="G46" s="152"/>
      <c r="H46" s="152"/>
      <c r="I46" s="152"/>
      <c r="J46" s="151"/>
      <c r="K46" s="152"/>
      <c r="L46" s="152"/>
      <c r="M46" s="152"/>
      <c r="N46" s="151"/>
      <c r="O46" s="152"/>
      <c r="P46" s="152"/>
      <c r="Q46" s="152"/>
      <c r="R46" s="151"/>
      <c r="S46" s="152"/>
      <c r="T46" s="152"/>
      <c r="U46" s="152"/>
      <c r="V46" s="151"/>
      <c r="W46" s="152"/>
      <c r="X46" s="152"/>
      <c r="Y46" s="152"/>
      <c r="Z46" s="151"/>
      <c r="AA46" s="152"/>
      <c r="AB46" s="152"/>
      <c r="AC46" s="152"/>
      <c r="AD46" s="151"/>
      <c r="AE46" s="152"/>
      <c r="AF46" s="152"/>
      <c r="AG46" s="152"/>
      <c r="AH46" s="151"/>
      <c r="AI46" s="152"/>
      <c r="AJ46" s="152"/>
      <c r="AK46" s="152"/>
      <c r="AL46" s="171"/>
      <c r="AM46" s="172"/>
      <c r="AN46" s="172"/>
      <c r="AO46" s="172"/>
      <c r="AP46" s="171"/>
      <c r="AQ46" s="172"/>
      <c r="AR46" s="172"/>
      <c r="AS46" s="172"/>
      <c r="AT46" s="171"/>
      <c r="AU46" s="172"/>
      <c r="AV46" s="172"/>
      <c r="AW46" s="172"/>
      <c r="AX46" s="171"/>
      <c r="AY46" s="172"/>
      <c r="AZ46" s="172"/>
      <c r="BA46" s="172"/>
      <c r="BB46" s="168"/>
      <c r="BC46" s="169"/>
      <c r="BD46" s="169"/>
      <c r="BE46" s="170"/>
      <c r="BF46" s="171"/>
      <c r="BG46" s="172"/>
      <c r="BH46" s="172"/>
      <c r="BI46" s="172"/>
      <c r="BJ46" s="171"/>
      <c r="BK46" s="172"/>
      <c r="BL46" s="172"/>
      <c r="BM46" s="172"/>
      <c r="BN46" s="171"/>
      <c r="BO46" s="172"/>
      <c r="BP46" s="172"/>
      <c r="BQ46" s="172"/>
      <c r="BR46" s="171"/>
      <c r="BS46" s="172"/>
      <c r="BT46" s="172"/>
      <c r="BU46" s="172"/>
      <c r="BV46" s="163"/>
      <c r="BW46" s="164"/>
      <c r="BX46" s="164"/>
      <c r="BY46" s="65"/>
    </row>
    <row r="47" customFormat="false" ht="19.5" hidden="false" customHeight="true" outlineLevel="0" collapsed="false">
      <c r="A47" s="173" t="s">
        <v>51</v>
      </c>
      <c r="B47" s="137"/>
      <c r="C47" s="138"/>
      <c r="D47" s="138"/>
      <c r="E47" s="138"/>
      <c r="F47" s="137"/>
      <c r="G47" s="138"/>
      <c r="H47" s="138"/>
      <c r="I47" s="138"/>
      <c r="J47" s="137"/>
      <c r="K47" s="138"/>
      <c r="L47" s="138"/>
      <c r="M47" s="138"/>
      <c r="N47" s="137"/>
      <c r="O47" s="138"/>
      <c r="P47" s="138"/>
      <c r="Q47" s="138"/>
      <c r="R47" s="137"/>
      <c r="S47" s="138"/>
      <c r="T47" s="138"/>
      <c r="U47" s="138"/>
      <c r="V47" s="137"/>
      <c r="W47" s="138"/>
      <c r="X47" s="138"/>
      <c r="Y47" s="138"/>
      <c r="Z47" s="137"/>
      <c r="AA47" s="138"/>
      <c r="AB47" s="138"/>
      <c r="AC47" s="138"/>
      <c r="AD47" s="137"/>
      <c r="AE47" s="138"/>
      <c r="AF47" s="138"/>
      <c r="AG47" s="138"/>
      <c r="AH47" s="137"/>
      <c r="AI47" s="138"/>
      <c r="AJ47" s="138"/>
      <c r="AK47" s="138"/>
      <c r="AL47" s="161" t="n">
        <v>0</v>
      </c>
      <c r="AM47" s="162" t="n">
        <v>2</v>
      </c>
      <c r="AN47" s="162" t="n">
        <v>2</v>
      </c>
      <c r="AO47" s="162" t="n">
        <v>2</v>
      </c>
      <c r="AP47" s="161" t="n">
        <v>0</v>
      </c>
      <c r="AQ47" s="162" t="n">
        <v>0</v>
      </c>
      <c r="AR47" s="162" t="n">
        <v>2</v>
      </c>
      <c r="AS47" s="162" t="n">
        <v>0</v>
      </c>
      <c r="AT47" s="161" t="n">
        <v>0</v>
      </c>
      <c r="AU47" s="162" t="n">
        <v>2</v>
      </c>
      <c r="AV47" s="162" t="n">
        <v>2</v>
      </c>
      <c r="AW47" s="162" t="n">
        <v>2</v>
      </c>
      <c r="AX47" s="161" t="n">
        <v>0</v>
      </c>
      <c r="AY47" s="162" t="n">
        <v>2</v>
      </c>
      <c r="AZ47" s="162" t="n">
        <v>2</v>
      </c>
      <c r="BA47" s="162" t="n">
        <v>2</v>
      </c>
      <c r="BB47" s="161" t="n">
        <v>2</v>
      </c>
      <c r="BC47" s="162" t="n">
        <v>2</v>
      </c>
      <c r="BD47" s="162" t="n">
        <v>2</v>
      </c>
      <c r="BE47" s="162" t="n">
        <v>2</v>
      </c>
      <c r="BF47" s="158"/>
      <c r="BG47" s="159"/>
      <c r="BH47" s="159"/>
      <c r="BI47" s="160"/>
      <c r="BJ47" s="161" t="n">
        <v>2</v>
      </c>
      <c r="BK47" s="162" t="n">
        <v>0</v>
      </c>
      <c r="BL47" s="162" t="n">
        <v>0</v>
      </c>
      <c r="BM47" s="162" t="n">
        <v>0</v>
      </c>
      <c r="BN47" s="161" t="n">
        <v>2</v>
      </c>
      <c r="BO47" s="162" t="n">
        <v>2</v>
      </c>
      <c r="BP47" s="162" t="n">
        <v>2</v>
      </c>
      <c r="BQ47" s="162" t="n">
        <v>2</v>
      </c>
      <c r="BR47" s="161" t="n">
        <v>0</v>
      </c>
      <c r="BS47" s="162" t="n">
        <v>2</v>
      </c>
      <c r="BT47" s="162" t="n">
        <v>2</v>
      </c>
      <c r="BU47" s="162" t="n">
        <v>2</v>
      </c>
      <c r="BV47" s="163" t="str">
        <f aca="false">Punkti!A47</f>
        <v>Bowling Sharks</v>
      </c>
      <c r="BW47" s="164" t="n">
        <f aca="false">SUM(Punkti!B47:BU47)</f>
        <v>44</v>
      </c>
      <c r="BX47" s="164" t="n">
        <f aca="false">SUM(Punkti!B48:BU48)</f>
        <v>12</v>
      </c>
      <c r="BY47" s="65"/>
    </row>
    <row r="48" customFormat="false" ht="19.5" hidden="false" customHeight="true" outlineLevel="0" collapsed="false">
      <c r="A48" s="173"/>
      <c r="B48" s="144"/>
      <c r="C48" s="145"/>
      <c r="D48" s="145"/>
      <c r="E48" s="145"/>
      <c r="F48" s="144"/>
      <c r="G48" s="145"/>
      <c r="H48" s="145"/>
      <c r="I48" s="145"/>
      <c r="J48" s="144"/>
      <c r="K48" s="145"/>
      <c r="L48" s="145"/>
      <c r="M48" s="145"/>
      <c r="N48" s="144"/>
      <c r="O48" s="145"/>
      <c r="P48" s="145"/>
      <c r="Q48" s="145"/>
      <c r="R48" s="144"/>
      <c r="S48" s="145"/>
      <c r="T48" s="145"/>
      <c r="U48" s="145"/>
      <c r="V48" s="144"/>
      <c r="W48" s="145"/>
      <c r="X48" s="145"/>
      <c r="Y48" s="145"/>
      <c r="Z48" s="144"/>
      <c r="AA48" s="145"/>
      <c r="AB48" s="145"/>
      <c r="AC48" s="145"/>
      <c r="AD48" s="144"/>
      <c r="AE48" s="145"/>
      <c r="AF48" s="145"/>
      <c r="AG48" s="145"/>
      <c r="AH48" s="144"/>
      <c r="AI48" s="145"/>
      <c r="AJ48" s="145"/>
      <c r="AK48" s="145"/>
      <c r="AL48" s="165" t="n">
        <v>2</v>
      </c>
      <c r="AM48" s="166"/>
      <c r="AN48" s="166"/>
      <c r="AO48" s="166"/>
      <c r="AP48" s="165" t="n">
        <v>0</v>
      </c>
      <c r="AQ48" s="166"/>
      <c r="AR48" s="166"/>
      <c r="AS48" s="166"/>
      <c r="AT48" s="165" t="n">
        <v>2</v>
      </c>
      <c r="AU48" s="166"/>
      <c r="AV48" s="166"/>
      <c r="AW48" s="166"/>
      <c r="AX48" s="165" t="n">
        <v>2</v>
      </c>
      <c r="AY48" s="166"/>
      <c r="AZ48" s="166"/>
      <c r="BA48" s="166"/>
      <c r="BB48" s="165" t="n">
        <v>2</v>
      </c>
      <c r="BC48" s="166"/>
      <c r="BD48" s="166"/>
      <c r="BE48" s="166"/>
      <c r="BF48" s="165"/>
      <c r="BG48" s="166"/>
      <c r="BH48" s="166"/>
      <c r="BI48" s="167"/>
      <c r="BJ48" s="165" t="n">
        <v>0</v>
      </c>
      <c r="BK48" s="166"/>
      <c r="BL48" s="166"/>
      <c r="BM48" s="166"/>
      <c r="BN48" s="165" t="n">
        <v>2</v>
      </c>
      <c r="BO48" s="166"/>
      <c r="BP48" s="166"/>
      <c r="BQ48" s="166"/>
      <c r="BR48" s="165" t="n">
        <v>2</v>
      </c>
      <c r="BS48" s="166"/>
      <c r="BT48" s="166"/>
      <c r="BU48" s="166"/>
      <c r="BV48" s="163"/>
      <c r="BW48" s="164"/>
      <c r="BX48" s="164"/>
      <c r="BY48" s="65"/>
    </row>
    <row r="49" customFormat="false" ht="19.5" hidden="false" customHeight="true" outlineLevel="0" collapsed="false">
      <c r="A49" s="173"/>
      <c r="B49" s="151"/>
      <c r="C49" s="152"/>
      <c r="D49" s="152"/>
      <c r="E49" s="152"/>
      <c r="F49" s="151"/>
      <c r="G49" s="152"/>
      <c r="H49" s="152"/>
      <c r="I49" s="152"/>
      <c r="J49" s="151"/>
      <c r="K49" s="152"/>
      <c r="L49" s="152"/>
      <c r="M49" s="152"/>
      <c r="N49" s="151"/>
      <c r="O49" s="152"/>
      <c r="P49" s="152"/>
      <c r="Q49" s="152"/>
      <c r="R49" s="151"/>
      <c r="S49" s="152"/>
      <c r="T49" s="152"/>
      <c r="U49" s="152"/>
      <c r="V49" s="151"/>
      <c r="W49" s="152"/>
      <c r="X49" s="152"/>
      <c r="Y49" s="152"/>
      <c r="Z49" s="151"/>
      <c r="AA49" s="152"/>
      <c r="AB49" s="152"/>
      <c r="AC49" s="152"/>
      <c r="AD49" s="151"/>
      <c r="AE49" s="152"/>
      <c r="AF49" s="152"/>
      <c r="AG49" s="152"/>
      <c r="AH49" s="151"/>
      <c r="AI49" s="152"/>
      <c r="AJ49" s="152"/>
      <c r="AK49" s="152"/>
      <c r="AL49" s="171"/>
      <c r="AM49" s="172"/>
      <c r="AN49" s="172"/>
      <c r="AO49" s="172"/>
      <c r="AP49" s="171"/>
      <c r="AQ49" s="172"/>
      <c r="AR49" s="172"/>
      <c r="AS49" s="172"/>
      <c r="AT49" s="171"/>
      <c r="AU49" s="172"/>
      <c r="AV49" s="172"/>
      <c r="AW49" s="172"/>
      <c r="AX49" s="171"/>
      <c r="AY49" s="172"/>
      <c r="AZ49" s="172"/>
      <c r="BA49" s="172"/>
      <c r="BB49" s="171"/>
      <c r="BC49" s="172"/>
      <c r="BD49" s="172"/>
      <c r="BE49" s="172"/>
      <c r="BF49" s="168"/>
      <c r="BG49" s="169"/>
      <c r="BH49" s="169"/>
      <c r="BI49" s="170"/>
      <c r="BJ49" s="171"/>
      <c r="BK49" s="172"/>
      <c r="BL49" s="172"/>
      <c r="BM49" s="172"/>
      <c r="BN49" s="171"/>
      <c r="BO49" s="172"/>
      <c r="BP49" s="172"/>
      <c r="BQ49" s="172"/>
      <c r="BR49" s="171"/>
      <c r="BS49" s="172"/>
      <c r="BT49" s="172"/>
      <c r="BU49" s="172"/>
      <c r="BV49" s="163"/>
      <c r="BW49" s="164"/>
      <c r="BX49" s="164"/>
      <c r="BY49" s="65"/>
    </row>
    <row r="50" customFormat="false" ht="19.5" hidden="false" customHeight="true" outlineLevel="0" collapsed="false">
      <c r="A50" s="174" t="s">
        <v>52</v>
      </c>
      <c r="B50" s="137"/>
      <c r="C50" s="138"/>
      <c r="D50" s="138"/>
      <c r="E50" s="138"/>
      <c r="F50" s="137"/>
      <c r="G50" s="138"/>
      <c r="H50" s="138"/>
      <c r="I50" s="138"/>
      <c r="J50" s="137"/>
      <c r="K50" s="138"/>
      <c r="L50" s="138"/>
      <c r="M50" s="138"/>
      <c r="N50" s="137"/>
      <c r="O50" s="138"/>
      <c r="P50" s="138"/>
      <c r="Q50" s="138"/>
      <c r="R50" s="137"/>
      <c r="S50" s="138"/>
      <c r="T50" s="138"/>
      <c r="U50" s="138"/>
      <c r="V50" s="137"/>
      <c r="W50" s="138"/>
      <c r="X50" s="138"/>
      <c r="Y50" s="138"/>
      <c r="Z50" s="137"/>
      <c r="AA50" s="138"/>
      <c r="AB50" s="138"/>
      <c r="AC50" s="138"/>
      <c r="AD50" s="137"/>
      <c r="AE50" s="138"/>
      <c r="AF50" s="138"/>
      <c r="AG50" s="138"/>
      <c r="AH50" s="137"/>
      <c r="AI50" s="138"/>
      <c r="AJ50" s="138"/>
      <c r="AK50" s="138"/>
      <c r="AL50" s="161" t="n">
        <v>0</v>
      </c>
      <c r="AM50" s="162" t="n">
        <v>2</v>
      </c>
      <c r="AN50" s="162" t="n">
        <v>0</v>
      </c>
      <c r="AO50" s="162" t="n">
        <v>0</v>
      </c>
      <c r="AP50" s="161" t="n">
        <v>2</v>
      </c>
      <c r="AQ50" s="162" t="n">
        <v>0</v>
      </c>
      <c r="AR50" s="162" t="n">
        <v>0</v>
      </c>
      <c r="AS50" s="162" t="n">
        <v>0</v>
      </c>
      <c r="AT50" s="161" t="n">
        <v>2</v>
      </c>
      <c r="AU50" s="162" t="n">
        <v>2</v>
      </c>
      <c r="AV50" s="162" t="n">
        <v>2</v>
      </c>
      <c r="AW50" s="162" t="n">
        <v>2</v>
      </c>
      <c r="AX50" s="161" t="n">
        <v>2</v>
      </c>
      <c r="AY50" s="162" t="n">
        <v>2</v>
      </c>
      <c r="AZ50" s="162" t="n">
        <v>2</v>
      </c>
      <c r="BA50" s="162" t="n">
        <v>2</v>
      </c>
      <c r="BB50" s="161" t="n">
        <v>2</v>
      </c>
      <c r="BC50" s="162" t="n">
        <v>2</v>
      </c>
      <c r="BD50" s="162" t="n">
        <v>2</v>
      </c>
      <c r="BE50" s="162" t="n">
        <v>2</v>
      </c>
      <c r="BF50" s="161" t="n">
        <v>0</v>
      </c>
      <c r="BG50" s="162" t="n">
        <v>2</v>
      </c>
      <c r="BH50" s="162" t="n">
        <v>2</v>
      </c>
      <c r="BI50" s="162" t="n">
        <v>2</v>
      </c>
      <c r="BJ50" s="158"/>
      <c r="BK50" s="159"/>
      <c r="BL50" s="159"/>
      <c r="BM50" s="160"/>
      <c r="BN50" s="161" t="n">
        <v>2</v>
      </c>
      <c r="BO50" s="162" t="n">
        <v>2</v>
      </c>
      <c r="BP50" s="162" t="n">
        <v>2</v>
      </c>
      <c r="BQ50" s="162" t="n">
        <v>2</v>
      </c>
      <c r="BR50" s="161" t="n">
        <v>0</v>
      </c>
      <c r="BS50" s="162" t="n">
        <v>2</v>
      </c>
      <c r="BT50" s="162" t="n">
        <v>2</v>
      </c>
      <c r="BU50" s="162" t="n">
        <v>2</v>
      </c>
      <c r="BV50" s="163" t="str">
        <f aca="false">Punkti!A50</f>
        <v>VissParBoulingu.lv</v>
      </c>
      <c r="BW50" s="164" t="n">
        <f aca="false">SUM(Punkti!B50:BU50)</f>
        <v>48</v>
      </c>
      <c r="BX50" s="164" t="n">
        <f aca="false">SUM(Punkti!B51:BU51)</f>
        <v>12</v>
      </c>
      <c r="BY50" s="65"/>
    </row>
    <row r="51" customFormat="false" ht="19.5" hidden="false" customHeight="true" outlineLevel="0" collapsed="false">
      <c r="A51" s="174"/>
      <c r="B51" s="144"/>
      <c r="C51" s="145"/>
      <c r="D51" s="145"/>
      <c r="E51" s="145"/>
      <c r="F51" s="144"/>
      <c r="G51" s="145"/>
      <c r="H51" s="145"/>
      <c r="I51" s="145"/>
      <c r="J51" s="144"/>
      <c r="K51" s="145"/>
      <c r="L51" s="145"/>
      <c r="M51" s="145"/>
      <c r="N51" s="144"/>
      <c r="O51" s="145"/>
      <c r="P51" s="145"/>
      <c r="Q51" s="145"/>
      <c r="R51" s="144"/>
      <c r="S51" s="145"/>
      <c r="T51" s="145"/>
      <c r="U51" s="145"/>
      <c r="V51" s="144"/>
      <c r="W51" s="145"/>
      <c r="X51" s="145"/>
      <c r="Y51" s="145"/>
      <c r="Z51" s="144"/>
      <c r="AA51" s="145"/>
      <c r="AB51" s="145"/>
      <c r="AC51" s="145"/>
      <c r="AD51" s="144"/>
      <c r="AE51" s="145"/>
      <c r="AF51" s="145"/>
      <c r="AG51" s="145"/>
      <c r="AH51" s="144"/>
      <c r="AI51" s="145"/>
      <c r="AJ51" s="145"/>
      <c r="AK51" s="145"/>
      <c r="AL51" s="165" t="n">
        <v>0</v>
      </c>
      <c r="AM51" s="166"/>
      <c r="AN51" s="166"/>
      <c r="AO51" s="166"/>
      <c r="AP51" s="165" t="n">
        <v>0</v>
      </c>
      <c r="AQ51" s="166"/>
      <c r="AR51" s="166"/>
      <c r="AS51" s="166"/>
      <c r="AT51" s="165" t="n">
        <v>2</v>
      </c>
      <c r="AU51" s="166"/>
      <c r="AV51" s="166"/>
      <c r="AW51" s="166"/>
      <c r="AX51" s="165" t="n">
        <v>2</v>
      </c>
      <c r="AY51" s="166"/>
      <c r="AZ51" s="166"/>
      <c r="BA51" s="166"/>
      <c r="BB51" s="165" t="n">
        <v>2</v>
      </c>
      <c r="BC51" s="166"/>
      <c r="BD51" s="166"/>
      <c r="BE51" s="166"/>
      <c r="BF51" s="165" t="n">
        <v>2</v>
      </c>
      <c r="BG51" s="166"/>
      <c r="BH51" s="166"/>
      <c r="BI51" s="166"/>
      <c r="BJ51" s="165"/>
      <c r="BK51" s="166"/>
      <c r="BL51" s="166"/>
      <c r="BM51" s="167"/>
      <c r="BN51" s="165" t="n">
        <v>2</v>
      </c>
      <c r="BO51" s="166"/>
      <c r="BP51" s="166"/>
      <c r="BQ51" s="166"/>
      <c r="BR51" s="165" t="n">
        <v>2</v>
      </c>
      <c r="BS51" s="166"/>
      <c r="BT51" s="166"/>
      <c r="BU51" s="166"/>
      <c r="BV51" s="163"/>
      <c r="BW51" s="164"/>
      <c r="BX51" s="164"/>
      <c r="BY51" s="65"/>
    </row>
    <row r="52" customFormat="false" ht="19.5" hidden="false" customHeight="true" outlineLevel="0" collapsed="false">
      <c r="A52" s="174"/>
      <c r="B52" s="151"/>
      <c r="C52" s="152"/>
      <c r="D52" s="152"/>
      <c r="E52" s="152"/>
      <c r="F52" s="151"/>
      <c r="G52" s="152"/>
      <c r="H52" s="152"/>
      <c r="I52" s="152"/>
      <c r="J52" s="151"/>
      <c r="K52" s="152"/>
      <c r="L52" s="152"/>
      <c r="M52" s="152"/>
      <c r="N52" s="151"/>
      <c r="O52" s="152"/>
      <c r="P52" s="152"/>
      <c r="Q52" s="152"/>
      <c r="R52" s="151"/>
      <c r="S52" s="152"/>
      <c r="T52" s="152"/>
      <c r="U52" s="152"/>
      <c r="V52" s="151"/>
      <c r="W52" s="152"/>
      <c r="X52" s="152"/>
      <c r="Y52" s="152"/>
      <c r="Z52" s="151"/>
      <c r="AA52" s="152"/>
      <c r="AB52" s="152"/>
      <c r="AC52" s="152"/>
      <c r="AD52" s="151"/>
      <c r="AE52" s="152"/>
      <c r="AF52" s="152"/>
      <c r="AG52" s="152"/>
      <c r="AH52" s="151"/>
      <c r="AI52" s="152"/>
      <c r="AJ52" s="152"/>
      <c r="AK52" s="152"/>
      <c r="AL52" s="171"/>
      <c r="AM52" s="172"/>
      <c r="AN52" s="172"/>
      <c r="AO52" s="172"/>
      <c r="AP52" s="171"/>
      <c r="AQ52" s="172"/>
      <c r="AR52" s="172"/>
      <c r="AS52" s="172"/>
      <c r="AT52" s="171"/>
      <c r="AU52" s="172"/>
      <c r="AV52" s="172"/>
      <c r="AW52" s="172"/>
      <c r="AX52" s="171"/>
      <c r="AY52" s="172"/>
      <c r="AZ52" s="172"/>
      <c r="BA52" s="172"/>
      <c r="BB52" s="171"/>
      <c r="BC52" s="172"/>
      <c r="BD52" s="172"/>
      <c r="BE52" s="172"/>
      <c r="BF52" s="171"/>
      <c r="BG52" s="172"/>
      <c r="BH52" s="172"/>
      <c r="BI52" s="172"/>
      <c r="BJ52" s="168"/>
      <c r="BK52" s="169"/>
      <c r="BL52" s="169"/>
      <c r="BM52" s="170"/>
      <c r="BN52" s="171"/>
      <c r="BO52" s="172"/>
      <c r="BP52" s="172"/>
      <c r="BQ52" s="172"/>
      <c r="BR52" s="171"/>
      <c r="BS52" s="172"/>
      <c r="BT52" s="172"/>
      <c r="BU52" s="172"/>
      <c r="BV52" s="163"/>
      <c r="BW52" s="164"/>
      <c r="BX52" s="164"/>
      <c r="BY52" s="65"/>
    </row>
    <row r="53" customFormat="false" ht="19.5" hidden="false" customHeight="true" outlineLevel="0" collapsed="false">
      <c r="A53" s="174" t="s">
        <v>53</v>
      </c>
      <c r="B53" s="137"/>
      <c r="C53" s="138"/>
      <c r="D53" s="138"/>
      <c r="E53" s="138"/>
      <c r="F53" s="137"/>
      <c r="G53" s="138"/>
      <c r="H53" s="138"/>
      <c r="I53" s="138"/>
      <c r="J53" s="137"/>
      <c r="K53" s="138"/>
      <c r="L53" s="138"/>
      <c r="M53" s="138"/>
      <c r="N53" s="137"/>
      <c r="O53" s="138"/>
      <c r="P53" s="138"/>
      <c r="Q53" s="138"/>
      <c r="R53" s="137"/>
      <c r="S53" s="138"/>
      <c r="T53" s="138"/>
      <c r="U53" s="138"/>
      <c r="V53" s="137"/>
      <c r="W53" s="138"/>
      <c r="X53" s="138"/>
      <c r="Y53" s="138"/>
      <c r="Z53" s="137"/>
      <c r="AA53" s="138"/>
      <c r="AB53" s="138"/>
      <c r="AC53" s="138"/>
      <c r="AD53" s="137"/>
      <c r="AE53" s="138"/>
      <c r="AF53" s="138"/>
      <c r="AG53" s="138"/>
      <c r="AH53" s="137"/>
      <c r="AI53" s="138"/>
      <c r="AJ53" s="138"/>
      <c r="AK53" s="138"/>
      <c r="AL53" s="161" t="n">
        <v>2</v>
      </c>
      <c r="AM53" s="162" t="n">
        <v>0</v>
      </c>
      <c r="AN53" s="162" t="n">
        <v>0</v>
      </c>
      <c r="AO53" s="162" t="n">
        <v>0</v>
      </c>
      <c r="AP53" s="161" t="n">
        <v>0</v>
      </c>
      <c r="AQ53" s="162" t="n">
        <v>2</v>
      </c>
      <c r="AR53" s="162" t="n">
        <v>0</v>
      </c>
      <c r="AS53" s="162" t="n">
        <v>0</v>
      </c>
      <c r="AT53" s="161" t="n">
        <v>2</v>
      </c>
      <c r="AU53" s="162" t="n">
        <v>2</v>
      </c>
      <c r="AV53" s="162" t="n">
        <v>2</v>
      </c>
      <c r="AW53" s="162" t="n">
        <v>2</v>
      </c>
      <c r="AX53" s="161" t="n">
        <v>2</v>
      </c>
      <c r="AY53" s="162" t="n">
        <v>2</v>
      </c>
      <c r="AZ53" s="162" t="n">
        <v>0</v>
      </c>
      <c r="BA53" s="162" t="n">
        <v>2</v>
      </c>
      <c r="BB53" s="161" t="n">
        <v>2</v>
      </c>
      <c r="BC53" s="162" t="n">
        <v>2</v>
      </c>
      <c r="BD53" s="162" t="n">
        <v>2</v>
      </c>
      <c r="BE53" s="162" t="n">
        <v>2</v>
      </c>
      <c r="BF53" s="161" t="n">
        <v>0</v>
      </c>
      <c r="BG53" s="162" t="n">
        <v>0</v>
      </c>
      <c r="BH53" s="162" t="n">
        <v>0</v>
      </c>
      <c r="BI53" s="162" t="n">
        <v>0</v>
      </c>
      <c r="BJ53" s="161" t="n">
        <v>0</v>
      </c>
      <c r="BK53" s="162" t="n">
        <v>0</v>
      </c>
      <c r="BL53" s="162" t="n">
        <v>0</v>
      </c>
      <c r="BM53" s="162" t="n">
        <v>0</v>
      </c>
      <c r="BN53" s="158"/>
      <c r="BO53" s="159"/>
      <c r="BP53" s="159"/>
      <c r="BQ53" s="160"/>
      <c r="BR53" s="161" t="n">
        <v>2</v>
      </c>
      <c r="BS53" s="162" t="n">
        <v>2</v>
      </c>
      <c r="BT53" s="162" t="n">
        <v>2</v>
      </c>
      <c r="BU53" s="162" t="n">
        <v>2</v>
      </c>
      <c r="BV53" s="163" t="str">
        <f aca="false">Punkti!A53</f>
        <v>Nopietni</v>
      </c>
      <c r="BW53" s="164" t="n">
        <f aca="false">SUM(Punkti!B53:BU53)</f>
        <v>34</v>
      </c>
      <c r="BX53" s="164" t="n">
        <f aca="false">SUM(Punkti!B54:BU54)</f>
        <v>8</v>
      </c>
      <c r="BY53" s="65"/>
    </row>
    <row r="54" customFormat="false" ht="19.5" hidden="false" customHeight="true" outlineLevel="0" collapsed="false">
      <c r="A54" s="174"/>
      <c r="B54" s="144"/>
      <c r="C54" s="145"/>
      <c r="D54" s="145"/>
      <c r="E54" s="145"/>
      <c r="F54" s="144"/>
      <c r="G54" s="145"/>
      <c r="H54" s="145"/>
      <c r="I54" s="145"/>
      <c r="J54" s="144"/>
      <c r="K54" s="145"/>
      <c r="L54" s="145"/>
      <c r="M54" s="145"/>
      <c r="N54" s="144"/>
      <c r="O54" s="145"/>
      <c r="P54" s="145"/>
      <c r="Q54" s="145"/>
      <c r="R54" s="144"/>
      <c r="S54" s="145"/>
      <c r="T54" s="145"/>
      <c r="U54" s="145"/>
      <c r="V54" s="144"/>
      <c r="W54" s="145"/>
      <c r="X54" s="145"/>
      <c r="Y54" s="145"/>
      <c r="Z54" s="144"/>
      <c r="AA54" s="145"/>
      <c r="AB54" s="145"/>
      <c r="AC54" s="145"/>
      <c r="AD54" s="144"/>
      <c r="AE54" s="145"/>
      <c r="AF54" s="145"/>
      <c r="AG54" s="145"/>
      <c r="AH54" s="144"/>
      <c r="AI54" s="145"/>
      <c r="AJ54" s="145"/>
      <c r="AK54" s="145"/>
      <c r="AL54" s="165" t="n">
        <v>0</v>
      </c>
      <c r="AM54" s="166"/>
      <c r="AN54" s="166"/>
      <c r="AO54" s="166"/>
      <c r="AP54" s="165" t="n">
        <v>0</v>
      </c>
      <c r="AQ54" s="166"/>
      <c r="AR54" s="166"/>
      <c r="AS54" s="166"/>
      <c r="AT54" s="165" t="n">
        <v>2</v>
      </c>
      <c r="AU54" s="166"/>
      <c r="AV54" s="166"/>
      <c r="AW54" s="166"/>
      <c r="AX54" s="165" t="n">
        <v>2</v>
      </c>
      <c r="AY54" s="166"/>
      <c r="AZ54" s="166"/>
      <c r="BA54" s="166"/>
      <c r="BB54" s="165" t="n">
        <v>2</v>
      </c>
      <c r="BC54" s="166"/>
      <c r="BD54" s="166"/>
      <c r="BE54" s="166"/>
      <c r="BF54" s="165" t="n">
        <v>0</v>
      </c>
      <c r="BG54" s="166"/>
      <c r="BH54" s="166"/>
      <c r="BI54" s="166"/>
      <c r="BJ54" s="165" t="n">
        <v>0</v>
      </c>
      <c r="BK54" s="166"/>
      <c r="BL54" s="166"/>
      <c r="BM54" s="166"/>
      <c r="BN54" s="165"/>
      <c r="BO54" s="166"/>
      <c r="BP54" s="166"/>
      <c r="BQ54" s="167"/>
      <c r="BR54" s="165" t="n">
        <v>2</v>
      </c>
      <c r="BS54" s="166"/>
      <c r="BT54" s="166"/>
      <c r="BU54" s="166"/>
      <c r="BV54" s="163"/>
      <c r="BW54" s="164"/>
      <c r="BX54" s="164"/>
      <c r="BY54" s="65"/>
    </row>
    <row r="55" customFormat="false" ht="19.5" hidden="false" customHeight="true" outlineLevel="0" collapsed="false">
      <c r="A55" s="174"/>
      <c r="B55" s="151"/>
      <c r="C55" s="152"/>
      <c r="D55" s="152"/>
      <c r="E55" s="152"/>
      <c r="F55" s="151"/>
      <c r="G55" s="152"/>
      <c r="H55" s="152"/>
      <c r="I55" s="152"/>
      <c r="J55" s="151"/>
      <c r="K55" s="152"/>
      <c r="L55" s="152"/>
      <c r="M55" s="152"/>
      <c r="N55" s="151"/>
      <c r="O55" s="152"/>
      <c r="P55" s="152"/>
      <c r="Q55" s="152"/>
      <c r="R55" s="151"/>
      <c r="S55" s="152"/>
      <c r="T55" s="152"/>
      <c r="U55" s="152"/>
      <c r="V55" s="151"/>
      <c r="W55" s="152"/>
      <c r="X55" s="152"/>
      <c r="Y55" s="152"/>
      <c r="Z55" s="151"/>
      <c r="AA55" s="152"/>
      <c r="AB55" s="152"/>
      <c r="AC55" s="152"/>
      <c r="AD55" s="151"/>
      <c r="AE55" s="152"/>
      <c r="AF55" s="152"/>
      <c r="AG55" s="152"/>
      <c r="AH55" s="151"/>
      <c r="AI55" s="152"/>
      <c r="AJ55" s="152"/>
      <c r="AK55" s="152"/>
      <c r="AL55" s="171"/>
      <c r="AM55" s="172"/>
      <c r="AN55" s="172"/>
      <c r="AO55" s="172"/>
      <c r="AP55" s="171"/>
      <c r="AQ55" s="172"/>
      <c r="AR55" s="172"/>
      <c r="AS55" s="172"/>
      <c r="AT55" s="171"/>
      <c r="AU55" s="172"/>
      <c r="AV55" s="172"/>
      <c r="AW55" s="172"/>
      <c r="AX55" s="171"/>
      <c r="AY55" s="172"/>
      <c r="AZ55" s="172"/>
      <c r="BA55" s="172"/>
      <c r="BB55" s="171"/>
      <c r="BC55" s="172"/>
      <c r="BD55" s="172"/>
      <c r="BE55" s="172"/>
      <c r="BF55" s="171"/>
      <c r="BG55" s="172"/>
      <c r="BH55" s="172"/>
      <c r="BI55" s="172"/>
      <c r="BJ55" s="171"/>
      <c r="BK55" s="172"/>
      <c r="BL55" s="172"/>
      <c r="BM55" s="172"/>
      <c r="BN55" s="168"/>
      <c r="BO55" s="169"/>
      <c r="BP55" s="169"/>
      <c r="BQ55" s="170"/>
      <c r="BR55" s="171"/>
      <c r="BS55" s="172"/>
      <c r="BT55" s="172"/>
      <c r="BU55" s="172"/>
      <c r="BV55" s="163"/>
      <c r="BW55" s="164"/>
      <c r="BX55" s="164"/>
      <c r="BY55" s="65"/>
    </row>
    <row r="56" customFormat="false" ht="17.35" hidden="false" customHeight="false" outlineLevel="0" collapsed="false">
      <c r="A56" s="174" t="s">
        <v>54</v>
      </c>
      <c r="B56" s="137"/>
      <c r="C56" s="138"/>
      <c r="D56" s="138"/>
      <c r="E56" s="138"/>
      <c r="F56" s="137"/>
      <c r="G56" s="138"/>
      <c r="H56" s="138"/>
      <c r="I56" s="138"/>
      <c r="J56" s="137"/>
      <c r="K56" s="138"/>
      <c r="L56" s="138"/>
      <c r="M56" s="138"/>
      <c r="N56" s="137"/>
      <c r="O56" s="138"/>
      <c r="P56" s="138"/>
      <c r="Q56" s="138"/>
      <c r="R56" s="137"/>
      <c r="S56" s="138"/>
      <c r="T56" s="138"/>
      <c r="U56" s="138"/>
      <c r="V56" s="137"/>
      <c r="W56" s="138"/>
      <c r="X56" s="138"/>
      <c r="Y56" s="138"/>
      <c r="Z56" s="137"/>
      <c r="AA56" s="138"/>
      <c r="AB56" s="138"/>
      <c r="AC56" s="138"/>
      <c r="AD56" s="137"/>
      <c r="AE56" s="138"/>
      <c r="AF56" s="138"/>
      <c r="AG56" s="138"/>
      <c r="AH56" s="137"/>
      <c r="AI56" s="138"/>
      <c r="AJ56" s="138"/>
      <c r="AK56" s="138"/>
      <c r="AL56" s="161" t="n">
        <v>0</v>
      </c>
      <c r="AM56" s="162" t="n">
        <v>0</v>
      </c>
      <c r="AN56" s="162" t="n">
        <v>2</v>
      </c>
      <c r="AO56" s="162" t="n">
        <v>0</v>
      </c>
      <c r="AP56" s="161" t="n">
        <v>2</v>
      </c>
      <c r="AQ56" s="162" t="n">
        <v>0</v>
      </c>
      <c r="AR56" s="162" t="n">
        <v>0</v>
      </c>
      <c r="AS56" s="162" t="n">
        <v>2</v>
      </c>
      <c r="AT56" s="161" t="n">
        <v>2</v>
      </c>
      <c r="AU56" s="162" t="n">
        <v>2</v>
      </c>
      <c r="AV56" s="162" t="n">
        <v>2</v>
      </c>
      <c r="AW56" s="162" t="n">
        <v>2</v>
      </c>
      <c r="AX56" s="161" t="n">
        <v>0</v>
      </c>
      <c r="AY56" s="162" t="n">
        <v>2</v>
      </c>
      <c r="AZ56" s="162" t="n">
        <v>2</v>
      </c>
      <c r="BA56" s="162" t="n">
        <v>0</v>
      </c>
      <c r="BB56" s="161" t="n">
        <v>2</v>
      </c>
      <c r="BC56" s="162" t="n">
        <v>2</v>
      </c>
      <c r="BD56" s="162" t="n">
        <v>2</v>
      </c>
      <c r="BE56" s="162" t="n">
        <v>2</v>
      </c>
      <c r="BF56" s="161" t="n">
        <v>2</v>
      </c>
      <c r="BG56" s="162" t="n">
        <v>0</v>
      </c>
      <c r="BH56" s="162" t="n">
        <v>0</v>
      </c>
      <c r="BI56" s="162" t="n">
        <v>0</v>
      </c>
      <c r="BJ56" s="161" t="n">
        <v>2</v>
      </c>
      <c r="BK56" s="162" t="n">
        <v>0</v>
      </c>
      <c r="BL56" s="162" t="n">
        <v>0</v>
      </c>
      <c r="BM56" s="162" t="n">
        <v>0</v>
      </c>
      <c r="BN56" s="161" t="n">
        <v>0</v>
      </c>
      <c r="BO56" s="162" t="n">
        <v>0</v>
      </c>
      <c r="BP56" s="162" t="n">
        <v>0</v>
      </c>
      <c r="BQ56" s="162" t="n">
        <v>0</v>
      </c>
      <c r="BR56" s="158"/>
      <c r="BS56" s="159"/>
      <c r="BT56" s="159"/>
      <c r="BU56" s="160"/>
      <c r="BV56" s="163" t="str">
        <f aca="false">Punkti!A56</f>
        <v>Simple People (Molotov)</v>
      </c>
      <c r="BW56" s="164" t="n">
        <f aca="false">SUM(Punkti!B56:BU56)</f>
        <v>30</v>
      </c>
      <c r="BX56" s="164" t="n">
        <f aca="false">SUM(Punkti!B57:BU57)</f>
        <v>4</v>
      </c>
    </row>
    <row r="57" customFormat="false" ht="17.35" hidden="false" customHeight="false" outlineLevel="0" collapsed="false">
      <c r="A57" s="174"/>
      <c r="B57" s="144"/>
      <c r="C57" s="145"/>
      <c r="D57" s="145"/>
      <c r="E57" s="145"/>
      <c r="F57" s="144"/>
      <c r="G57" s="145"/>
      <c r="H57" s="145"/>
      <c r="I57" s="145"/>
      <c r="J57" s="144"/>
      <c r="K57" s="145"/>
      <c r="L57" s="145"/>
      <c r="M57" s="145"/>
      <c r="N57" s="144"/>
      <c r="O57" s="145"/>
      <c r="P57" s="145"/>
      <c r="Q57" s="145"/>
      <c r="R57" s="144"/>
      <c r="S57" s="145"/>
      <c r="T57" s="145"/>
      <c r="U57" s="145"/>
      <c r="V57" s="144"/>
      <c r="W57" s="145"/>
      <c r="X57" s="145"/>
      <c r="Y57" s="145"/>
      <c r="Z57" s="144"/>
      <c r="AA57" s="145"/>
      <c r="AB57" s="145"/>
      <c r="AC57" s="145"/>
      <c r="AD57" s="144"/>
      <c r="AE57" s="145"/>
      <c r="AF57" s="145"/>
      <c r="AG57" s="145"/>
      <c r="AH57" s="144"/>
      <c r="AI57" s="145"/>
      <c r="AJ57" s="145"/>
      <c r="AK57" s="145"/>
      <c r="AL57" s="165" t="n">
        <v>0</v>
      </c>
      <c r="AM57" s="166"/>
      <c r="AN57" s="166"/>
      <c r="AO57" s="166"/>
      <c r="AP57" s="165" t="n">
        <v>0</v>
      </c>
      <c r="AQ57" s="166"/>
      <c r="AR57" s="166"/>
      <c r="AS57" s="166"/>
      <c r="AT57" s="165" t="n">
        <v>2</v>
      </c>
      <c r="AU57" s="166"/>
      <c r="AV57" s="166"/>
      <c r="AW57" s="166"/>
      <c r="AX57" s="165" t="n">
        <v>0</v>
      </c>
      <c r="AY57" s="166"/>
      <c r="AZ57" s="166"/>
      <c r="BA57" s="166"/>
      <c r="BB57" s="165" t="n">
        <v>2</v>
      </c>
      <c r="BC57" s="166"/>
      <c r="BD57" s="166"/>
      <c r="BE57" s="166"/>
      <c r="BF57" s="165" t="n">
        <v>0</v>
      </c>
      <c r="BG57" s="166"/>
      <c r="BH57" s="166"/>
      <c r="BI57" s="166"/>
      <c r="BJ57" s="165" t="n">
        <v>0</v>
      </c>
      <c r="BK57" s="166"/>
      <c r="BL57" s="166"/>
      <c r="BM57" s="166"/>
      <c r="BN57" s="165" t="n">
        <v>0</v>
      </c>
      <c r="BO57" s="166"/>
      <c r="BP57" s="166"/>
      <c r="BQ57" s="166"/>
      <c r="BR57" s="165"/>
      <c r="BS57" s="166"/>
      <c r="BT57" s="166"/>
      <c r="BU57" s="167"/>
      <c r="BV57" s="163"/>
      <c r="BW57" s="164"/>
      <c r="BX57" s="164"/>
    </row>
    <row r="58" customFormat="false" ht="17.35" hidden="false" customHeight="false" outlineLevel="0" collapsed="false">
      <c r="A58" s="174"/>
      <c r="B58" s="151"/>
      <c r="C58" s="152"/>
      <c r="D58" s="152"/>
      <c r="E58" s="152"/>
      <c r="F58" s="151"/>
      <c r="G58" s="152"/>
      <c r="H58" s="152"/>
      <c r="I58" s="152"/>
      <c r="J58" s="151"/>
      <c r="K58" s="152"/>
      <c r="L58" s="152"/>
      <c r="M58" s="152"/>
      <c r="N58" s="151"/>
      <c r="O58" s="152"/>
      <c r="P58" s="152"/>
      <c r="Q58" s="152"/>
      <c r="R58" s="151"/>
      <c r="S58" s="152"/>
      <c r="T58" s="152"/>
      <c r="U58" s="152"/>
      <c r="V58" s="151"/>
      <c r="W58" s="152"/>
      <c r="X58" s="152"/>
      <c r="Y58" s="152"/>
      <c r="Z58" s="151"/>
      <c r="AA58" s="152"/>
      <c r="AB58" s="152"/>
      <c r="AC58" s="152"/>
      <c r="AD58" s="151"/>
      <c r="AE58" s="152"/>
      <c r="AF58" s="152"/>
      <c r="AG58" s="152"/>
      <c r="AH58" s="151"/>
      <c r="AI58" s="152"/>
      <c r="AJ58" s="152"/>
      <c r="AK58" s="152"/>
      <c r="AL58" s="171"/>
      <c r="AM58" s="172"/>
      <c r="AN58" s="172"/>
      <c r="AO58" s="172"/>
      <c r="AP58" s="171"/>
      <c r="AQ58" s="172"/>
      <c r="AR58" s="172"/>
      <c r="AS58" s="172"/>
      <c r="AT58" s="171"/>
      <c r="AU58" s="172"/>
      <c r="AV58" s="172"/>
      <c r="AW58" s="172"/>
      <c r="AX58" s="171"/>
      <c r="AY58" s="172"/>
      <c r="AZ58" s="172"/>
      <c r="BA58" s="172"/>
      <c r="BB58" s="171"/>
      <c r="BC58" s="172"/>
      <c r="BD58" s="172"/>
      <c r="BE58" s="172"/>
      <c r="BF58" s="171"/>
      <c r="BG58" s="172"/>
      <c r="BH58" s="172"/>
      <c r="BI58" s="172"/>
      <c r="BJ58" s="171"/>
      <c r="BK58" s="172"/>
      <c r="BL58" s="172"/>
      <c r="BM58" s="172"/>
      <c r="BN58" s="171"/>
      <c r="BO58" s="172"/>
      <c r="BP58" s="172"/>
      <c r="BQ58" s="172"/>
      <c r="BR58" s="168"/>
      <c r="BS58" s="169"/>
      <c r="BT58" s="169"/>
      <c r="BU58" s="170"/>
      <c r="BV58" s="163"/>
      <c r="BW58" s="164"/>
      <c r="BX58" s="164"/>
    </row>
  </sheetData>
  <mergeCells count="72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N2:BQ2"/>
    <mergeCell ref="BR2:BU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BN3:BQ3"/>
    <mergeCell ref="BR3:BU3"/>
    <mergeCell ref="A5:A7"/>
    <mergeCell ref="BV5:BV7"/>
    <mergeCell ref="A8:A10"/>
    <mergeCell ref="BV8:BV10"/>
    <mergeCell ref="A11:A13"/>
    <mergeCell ref="BV11:BV13"/>
    <mergeCell ref="A14:A16"/>
    <mergeCell ref="BV14:BV16"/>
    <mergeCell ref="A17:A19"/>
    <mergeCell ref="BV17:BV19"/>
    <mergeCell ref="A20:A22"/>
    <mergeCell ref="BV20:BV22"/>
    <mergeCell ref="A23:A25"/>
    <mergeCell ref="BV23:BV25"/>
    <mergeCell ref="A26:A28"/>
    <mergeCell ref="BV26:BV28"/>
    <mergeCell ref="A29:A31"/>
    <mergeCell ref="BV29:BV31"/>
    <mergeCell ref="A32:A34"/>
    <mergeCell ref="BV32:BV34"/>
    <mergeCell ref="A35:A37"/>
    <mergeCell ref="BV35:BV37"/>
    <mergeCell ref="A38:A40"/>
    <mergeCell ref="BV38:BV40"/>
    <mergeCell ref="A41:A43"/>
    <mergeCell ref="BV41:BV43"/>
    <mergeCell ref="A44:A46"/>
    <mergeCell ref="BV44:BV46"/>
    <mergeCell ref="A47:A49"/>
    <mergeCell ref="BV47:BV49"/>
    <mergeCell ref="A50:A52"/>
    <mergeCell ref="BV50:BV52"/>
    <mergeCell ref="A53:A55"/>
    <mergeCell ref="BV53:BV55"/>
    <mergeCell ref="A56:A58"/>
    <mergeCell ref="BV56:BV5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X149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4" ySplit="3" topLeftCell="E4" activePane="bottomRight" state="frozen"/>
      <selection pane="topLeft" activeCell="A1" activeCellId="0" sqref="A1"/>
      <selection pane="topRight" activeCell="E1" activeCellId="0" sqref="E1"/>
      <selection pane="bottomLeft" activeCell="A4" activeCellId="0" sqref="A4"/>
      <selection pane="bottomRight" activeCell="AJ48" activeCellId="0" sqref="AJ48"/>
    </sheetView>
  </sheetViews>
  <sheetFormatPr defaultRowHeight="12.8"/>
  <cols>
    <col collapsed="false" hidden="false" max="1" min="1" style="0" width="34.7091836734694"/>
    <col collapsed="false" hidden="false" max="2" min="2" style="0" width="30.4285714285714"/>
    <col collapsed="false" hidden="false" max="4" min="3" style="0" width="12.7091836734694"/>
    <col collapsed="false" hidden="false" max="5" min="5" style="0" width="5.85714285714286"/>
    <col collapsed="false" hidden="false" max="6" min="6" style="0" width="6.4234693877551"/>
    <col collapsed="false" hidden="false" max="10" min="7" style="0" width="5.85714285714286"/>
    <col collapsed="false" hidden="false" max="12" min="11" style="0" width="6.4234693877551"/>
    <col collapsed="false" hidden="false" max="14" min="13" style="0" width="5.85714285714286"/>
    <col collapsed="false" hidden="false" max="16" min="15" style="0" width="6.4234693877551"/>
    <col collapsed="false" hidden="false" max="18" min="17" style="0" width="5.85714285714286"/>
    <col collapsed="false" hidden="false" max="20" min="19" style="0" width="6.4234693877551"/>
    <col collapsed="false" hidden="false" max="22" min="21" style="0" width="5.85714285714286"/>
    <col collapsed="false" hidden="false" max="24" min="23" style="0" width="6.4234693877551"/>
    <col collapsed="false" hidden="false" max="26" min="25" style="0" width="5.85714285714286"/>
    <col collapsed="false" hidden="false" max="28" min="27" style="0" width="6.4234693877551"/>
    <col collapsed="false" hidden="false" max="30" min="29" style="0" width="5.85714285714286"/>
    <col collapsed="false" hidden="false" max="32" min="31" style="0" width="6.4234693877551"/>
    <col collapsed="false" hidden="false" max="34" min="33" style="0" width="5.85714285714286"/>
    <col collapsed="false" hidden="false" max="36" min="35" style="0" width="6.4234693877551"/>
    <col collapsed="false" hidden="false" max="38" min="37" style="0" width="5.85714285714286"/>
    <col collapsed="false" hidden="false" max="40" min="39" style="0" width="6.4234693877551"/>
    <col collapsed="false" hidden="false" max="42" min="41" style="0" width="5.85714285714286"/>
    <col collapsed="false" hidden="false" max="44" min="43" style="0" width="6.4234693877551"/>
    <col collapsed="false" hidden="false" max="46" min="45" style="0" width="5.85714285714286"/>
    <col collapsed="false" hidden="false" max="48" min="47" style="0" width="6.4234693877551"/>
    <col collapsed="false" hidden="false" max="50" min="49" style="0" width="5.85714285714286"/>
    <col collapsed="false" hidden="false" max="52" min="51" style="0" width="6.4234693877551"/>
    <col collapsed="false" hidden="false" max="54" min="53" style="0" width="5.85714285714286"/>
    <col collapsed="false" hidden="false" max="56" min="55" style="0" width="6.4234693877551"/>
    <col collapsed="false" hidden="false" max="58" min="57" style="0" width="5.85714285714286"/>
    <col collapsed="false" hidden="false" max="60" min="59" style="0" width="6.4234693877551"/>
    <col collapsed="false" hidden="false" max="62" min="61" style="0" width="5.85714285714286"/>
    <col collapsed="false" hidden="false" max="64" min="63" style="0" width="6.4234693877551"/>
    <col collapsed="false" hidden="false" max="66" min="65" style="0" width="5.85714285714286"/>
    <col collapsed="false" hidden="false" max="69" min="67" style="0" width="6.4234693877551"/>
    <col collapsed="false" hidden="false" max="70" min="70" style="0" width="5.85714285714286"/>
    <col collapsed="false" hidden="false" max="73" min="71" style="0" width="6.4234693877551"/>
    <col collapsed="false" hidden="false" max="74" min="74" style="0" width="5.85714285714286"/>
    <col collapsed="false" hidden="false" max="76" min="75" style="0" width="6.4234693877551"/>
    <col collapsed="false" hidden="false" max="77" min="77" style="0" width="9.5765306122449"/>
    <col collapsed="false" hidden="false" max="78" min="78" style="0" width="8.70918367346939"/>
    <col collapsed="false" hidden="false" max="79" min="79" style="0" width="21.1377551020408"/>
    <col collapsed="false" hidden="false" max="80" min="80" style="0" width="20.1428571428571"/>
    <col collapsed="false" hidden="false" max="81" min="81" style="0" width="6.28061224489796"/>
    <col collapsed="false" hidden="false" max="82" min="82" style="0" width="26.7091836734694"/>
    <col collapsed="false" hidden="false" max="90" min="83" style="0" width="8.70918367346939"/>
    <col collapsed="false" hidden="false" max="91" min="91" style="0" width="10.7091836734694"/>
    <col collapsed="false" hidden="false" max="102" min="92" style="0" width="8.70918367346939"/>
    <col collapsed="false" hidden="false" max="1025" min="103" style="0" width="14.4285714285714"/>
  </cols>
  <sheetData>
    <row r="1" customFormat="false" ht="12.75" hidden="false" customHeight="true" outlineLevel="0" collapsed="false">
      <c r="A1" s="175"/>
      <c r="B1" s="176"/>
      <c r="C1" s="176"/>
      <c r="D1" s="176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8"/>
      <c r="CA1" s="178"/>
      <c r="CB1" s="179"/>
      <c r="CC1" s="180"/>
      <c r="CD1" s="181"/>
      <c r="CE1" s="182"/>
      <c r="CF1" s="183"/>
      <c r="CG1" s="183"/>
      <c r="CH1" s="183"/>
      <c r="CI1" s="183"/>
      <c r="CJ1" s="183"/>
      <c r="CK1" s="183"/>
      <c r="CL1" s="183"/>
      <c r="CM1" s="182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</row>
    <row r="2" customFormat="false" ht="27.75" hidden="false" customHeight="true" outlineLevel="0" collapsed="false">
      <c r="A2" s="184"/>
      <c r="B2" s="180"/>
      <c r="C2" s="185" t="s">
        <v>55</v>
      </c>
      <c r="D2" s="185"/>
      <c r="E2" s="186" t="str">
        <f aca="false">Rezultati!A4</f>
        <v>Wii Sport Resort</v>
      </c>
      <c r="F2" s="186"/>
      <c r="G2" s="186"/>
      <c r="H2" s="186"/>
      <c r="I2" s="187" t="str">
        <f aca="false">Rezultati!A15</f>
        <v>SIB</v>
      </c>
      <c r="J2" s="187"/>
      <c r="K2" s="187"/>
      <c r="L2" s="187"/>
      <c r="M2" s="187" t="str">
        <f aca="false">Rezultati!A22</f>
        <v>X X X</v>
      </c>
      <c r="N2" s="187"/>
      <c r="O2" s="187"/>
      <c r="P2" s="187"/>
      <c r="Q2" s="188" t="str">
        <f aca="false">Rezultati!A30</f>
        <v>Šarmageddon</v>
      </c>
      <c r="R2" s="188"/>
      <c r="S2" s="188"/>
      <c r="T2" s="188"/>
      <c r="U2" s="187" t="str">
        <f aca="false">Rezultati!A37</f>
        <v>JBP</v>
      </c>
      <c r="V2" s="187"/>
      <c r="W2" s="187"/>
      <c r="X2" s="187"/>
      <c r="Y2" s="189" t="str">
        <f aca="false">Rezultati!A45</f>
        <v>ALDENS Holdings</v>
      </c>
      <c r="Z2" s="189"/>
      <c r="AA2" s="189"/>
      <c r="AB2" s="189"/>
      <c r="AC2" s="189" t="str">
        <f aca="false">Rezultati!A52</f>
        <v>NB</v>
      </c>
      <c r="AD2" s="189"/>
      <c r="AE2" s="189"/>
      <c r="AF2" s="189"/>
      <c r="AG2" s="190" t="str">
        <f aca="false">Rezultati!A59</f>
        <v>NB Lēdijas</v>
      </c>
      <c r="AH2" s="190"/>
      <c r="AI2" s="190"/>
      <c r="AJ2" s="190"/>
      <c r="AK2" s="190" t="str">
        <f aca="false">Rezultati!A66</f>
        <v>Mr Fixer (Molotov)</v>
      </c>
      <c r="AL2" s="190"/>
      <c r="AM2" s="190"/>
      <c r="AN2" s="190"/>
      <c r="AO2" s="190" t="str">
        <f aca="false">Rezultati!A73</f>
        <v>RTU</v>
      </c>
      <c r="AP2" s="190"/>
      <c r="AQ2" s="190"/>
      <c r="AR2" s="190"/>
      <c r="AS2" s="190" t="str">
        <f aca="false">Rezultati!A80</f>
        <v>Lursoft</v>
      </c>
      <c r="AT2" s="190"/>
      <c r="AU2" s="190"/>
      <c r="AV2" s="190"/>
      <c r="AW2" s="190" t="str">
        <f aca="false">Rezultati!A87</f>
        <v>NB Jaunie Spēki</v>
      </c>
      <c r="AX2" s="190"/>
      <c r="AY2" s="190"/>
      <c r="AZ2" s="190"/>
      <c r="BA2" s="190" t="str">
        <f aca="false">Rezultati!A99</f>
        <v>Wii Fit Plus</v>
      </c>
      <c r="BB2" s="190"/>
      <c r="BC2" s="190"/>
      <c r="BD2" s="190"/>
      <c r="BE2" s="190" t="str">
        <f aca="false">Rezultati!A108</f>
        <v>Zaļie Pumpuri</v>
      </c>
      <c r="BF2" s="190"/>
      <c r="BG2" s="190"/>
      <c r="BH2" s="190"/>
      <c r="BI2" s="190" t="str">
        <f aca="false">Rezultati!A115</f>
        <v>Bowling Sharks</v>
      </c>
      <c r="BJ2" s="190"/>
      <c r="BK2" s="190"/>
      <c r="BL2" s="190"/>
      <c r="BM2" s="190" t="str">
        <f aca="false">Rezultati!A123</f>
        <v>VissParBoulingu.lv</v>
      </c>
      <c r="BN2" s="190"/>
      <c r="BO2" s="190"/>
      <c r="BP2" s="190"/>
      <c r="BQ2" s="190" t="str">
        <f aca="false">Rezultati!A131</f>
        <v>Nopietni</v>
      </c>
      <c r="BR2" s="190"/>
      <c r="BS2" s="190"/>
      <c r="BT2" s="190"/>
      <c r="BU2" s="190" t="str">
        <f aca="false">Rezultati!A140</f>
        <v>Simple People (Molotov)</v>
      </c>
      <c r="BV2" s="190"/>
      <c r="BW2" s="190"/>
      <c r="BX2" s="190"/>
      <c r="BY2" s="191" t="s">
        <v>27</v>
      </c>
      <c r="BZ2" s="191" t="s">
        <v>26</v>
      </c>
      <c r="CA2" s="192" t="s">
        <v>13</v>
      </c>
      <c r="CB2" s="193" t="s">
        <v>56</v>
      </c>
      <c r="CC2" s="180"/>
      <c r="CD2" s="181"/>
      <c r="CE2" s="182"/>
      <c r="CF2" s="183"/>
      <c r="CG2" s="183"/>
      <c r="CH2" s="183"/>
      <c r="CI2" s="183"/>
      <c r="CJ2" s="183"/>
      <c r="CK2" s="183"/>
      <c r="CL2" s="183"/>
      <c r="CM2" s="182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</row>
    <row r="3" customFormat="false" ht="13.5" hidden="false" customHeight="true" outlineLevel="0" collapsed="false">
      <c r="A3" s="194" t="s">
        <v>3</v>
      </c>
      <c r="B3" s="194" t="s">
        <v>25</v>
      </c>
      <c r="C3" s="195" t="s">
        <v>57</v>
      </c>
      <c r="D3" s="196" t="s">
        <v>58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1"/>
      <c r="BZ3" s="191"/>
      <c r="CA3" s="192"/>
      <c r="CB3" s="193"/>
      <c r="CC3" s="180"/>
      <c r="CD3" s="181"/>
      <c r="CE3" s="182"/>
      <c r="CF3" s="183"/>
      <c r="CG3" s="183"/>
      <c r="CH3" s="183"/>
      <c r="CI3" s="183"/>
      <c r="CJ3" s="183"/>
      <c r="CK3" s="183"/>
      <c r="CL3" s="183"/>
      <c r="CM3" s="182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</row>
    <row r="4" customFormat="false" ht="15.75" hidden="false" customHeight="true" outlineLevel="0" collapsed="false">
      <c r="A4" s="198" t="str">
        <f aca="false">Punkti!A5</f>
        <v>Wii Sport Resort</v>
      </c>
      <c r="B4" s="199"/>
      <c r="C4" s="200" t="n">
        <v>0</v>
      </c>
      <c r="D4" s="201" t="n">
        <f aca="false">Rezultati!C4*Rezultati!BZ4</f>
        <v>0</v>
      </c>
      <c r="E4" s="202"/>
      <c r="F4" s="202"/>
      <c r="G4" s="202"/>
      <c r="H4" s="203"/>
      <c r="I4" s="204"/>
      <c r="J4" s="205"/>
      <c r="K4" s="205"/>
      <c r="L4" s="206"/>
      <c r="M4" s="207"/>
      <c r="N4" s="205"/>
      <c r="O4" s="205"/>
      <c r="P4" s="208"/>
      <c r="Q4" s="204"/>
      <c r="R4" s="205"/>
      <c r="S4" s="205"/>
      <c r="T4" s="206"/>
      <c r="U4" s="207"/>
      <c r="V4" s="205"/>
      <c r="W4" s="205"/>
      <c r="X4" s="208"/>
      <c r="Y4" s="204"/>
      <c r="Z4" s="205"/>
      <c r="AA4" s="205"/>
      <c r="AB4" s="206"/>
      <c r="AC4" s="207"/>
      <c r="AD4" s="205"/>
      <c r="AE4" s="205"/>
      <c r="AF4" s="206"/>
      <c r="AG4" s="207"/>
      <c r="AH4" s="205"/>
      <c r="AI4" s="205"/>
      <c r="AJ4" s="206"/>
      <c r="AK4" s="206"/>
      <c r="AL4" s="206"/>
      <c r="AM4" s="206"/>
      <c r="AN4" s="206"/>
      <c r="AO4" s="209"/>
      <c r="AP4" s="210"/>
      <c r="AQ4" s="210"/>
      <c r="AR4" s="211"/>
      <c r="AS4" s="209"/>
      <c r="AT4" s="210"/>
      <c r="AU4" s="210"/>
      <c r="AV4" s="211"/>
      <c r="AW4" s="209"/>
      <c r="AX4" s="210"/>
      <c r="AY4" s="210"/>
      <c r="AZ4" s="211"/>
      <c r="BA4" s="209"/>
      <c r="BB4" s="210"/>
      <c r="BC4" s="210"/>
      <c r="BD4" s="211"/>
      <c r="BE4" s="209"/>
      <c r="BF4" s="210"/>
      <c r="BG4" s="210"/>
      <c r="BH4" s="211"/>
      <c r="BI4" s="209"/>
      <c r="BJ4" s="210"/>
      <c r="BK4" s="210"/>
      <c r="BL4" s="211"/>
      <c r="BM4" s="209"/>
      <c r="BN4" s="210"/>
      <c r="BO4" s="210"/>
      <c r="BP4" s="211"/>
      <c r="BQ4" s="209"/>
      <c r="BR4" s="210"/>
      <c r="BS4" s="210"/>
      <c r="BT4" s="211"/>
      <c r="BU4" s="209"/>
      <c r="BV4" s="210"/>
      <c r="BW4" s="210"/>
      <c r="BX4" s="211"/>
      <c r="BY4" s="212" t="n">
        <f aca="false">SUM(Rezultati!E4:BX4)</f>
        <v>0</v>
      </c>
      <c r="BZ4" s="213" t="n">
        <f aca="false">COUNT(Rezultati!E4:BX4)</f>
        <v>0</v>
      </c>
      <c r="CA4" s="214" t="n">
        <f aca="false">SUM((Rezultati!BY4+Rezultati!BY5+Rezultati!BY6+Rezultati!BY12+Rezultati!BY11+Rezultati!BY13+Rezultati!BY10+Rezultati!BY7+Rezultati!BY8+Rezultati!BY9+Rezultati!BY14)/(Rezultati!BZ4+Rezultati!BZ11+Rezultati!BZ13+Rezultati!BZ5+Rezultati!BZ6+Rezultati!BZ7+Rezultati!BZ8+Rezultati!BZ9+Rezultati!BZ10+Rezultati!BZ12+Rezultati!BZ14))</f>
        <v>153.072916666667</v>
      </c>
      <c r="CB4" s="215" t="e">
        <f aca="false">Rezultati!BY4/Rezultati!BZ4</f>
        <v>#DIV/0!</v>
      </c>
      <c r="CC4" s="216" t="str">
        <f aca="false">Rezultati!E2</f>
        <v>Wii Sport Resort</v>
      </c>
      <c r="CD4" s="181" t="n">
        <f aca="false">Rezultati!B4</f>
        <v>0</v>
      </c>
      <c r="CE4" s="182"/>
      <c r="CF4" s="182"/>
      <c r="CG4" s="182"/>
      <c r="CH4" s="182"/>
      <c r="CI4" s="182"/>
      <c r="CJ4" s="182"/>
      <c r="CK4" s="182"/>
      <c r="CL4" s="182"/>
      <c r="CM4" s="217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</row>
    <row r="5" customFormat="false" ht="15.75" hidden="false" customHeight="true" outlineLevel="0" collapsed="false">
      <c r="A5" s="198" t="s">
        <v>59</v>
      </c>
      <c r="B5" s="218" t="s">
        <v>60</v>
      </c>
      <c r="C5" s="219" t="n">
        <v>0</v>
      </c>
      <c r="D5" s="201" t="n">
        <f aca="false">Rezultati!C5*Rezultati!BZ5</f>
        <v>0</v>
      </c>
      <c r="E5" s="220"/>
      <c r="F5" s="220"/>
      <c r="G5" s="220"/>
      <c r="H5" s="221"/>
      <c r="I5" s="222"/>
      <c r="J5" s="223"/>
      <c r="K5" s="223"/>
      <c r="L5" s="224"/>
      <c r="M5" s="225"/>
      <c r="N5" s="223"/>
      <c r="O5" s="223"/>
      <c r="P5" s="226"/>
      <c r="Q5" s="222"/>
      <c r="R5" s="223"/>
      <c r="S5" s="223"/>
      <c r="T5" s="224"/>
      <c r="U5" s="225"/>
      <c r="V5" s="223"/>
      <c r="W5" s="223"/>
      <c r="X5" s="226"/>
      <c r="Y5" s="222"/>
      <c r="Z5" s="223"/>
      <c r="AA5" s="223"/>
      <c r="AB5" s="224"/>
      <c r="AC5" s="225"/>
      <c r="AD5" s="223"/>
      <c r="AE5" s="223"/>
      <c r="AF5" s="224"/>
      <c r="AG5" s="225"/>
      <c r="AH5" s="223"/>
      <c r="AI5" s="223"/>
      <c r="AJ5" s="224"/>
      <c r="AK5" s="224"/>
      <c r="AL5" s="224"/>
      <c r="AM5" s="224"/>
      <c r="AN5" s="224"/>
      <c r="AO5" s="227"/>
      <c r="AP5" s="228"/>
      <c r="AQ5" s="228"/>
      <c r="AR5" s="229"/>
      <c r="AS5" s="227"/>
      <c r="AT5" s="228"/>
      <c r="AU5" s="228"/>
      <c r="AV5" s="229"/>
      <c r="AW5" s="227"/>
      <c r="AX5" s="228"/>
      <c r="AY5" s="228"/>
      <c r="AZ5" s="229"/>
      <c r="BA5" s="227"/>
      <c r="BB5" s="228"/>
      <c r="BC5" s="228"/>
      <c r="BD5" s="229"/>
      <c r="BE5" s="227"/>
      <c r="BF5" s="228"/>
      <c r="BG5" s="228"/>
      <c r="BH5" s="229"/>
      <c r="BI5" s="227"/>
      <c r="BJ5" s="228"/>
      <c r="BK5" s="228"/>
      <c r="BL5" s="229"/>
      <c r="BM5" s="227"/>
      <c r="BN5" s="228"/>
      <c r="BO5" s="228"/>
      <c r="BP5" s="229"/>
      <c r="BQ5" s="227"/>
      <c r="BR5" s="228"/>
      <c r="BS5" s="228"/>
      <c r="BT5" s="229"/>
      <c r="BU5" s="227"/>
      <c r="BV5" s="228"/>
      <c r="BW5" s="228"/>
      <c r="BX5" s="229"/>
      <c r="BY5" s="212" t="n">
        <f aca="false">SUM(Rezultati!E5:BX5)</f>
        <v>0</v>
      </c>
      <c r="BZ5" s="213" t="n">
        <f aca="false">COUNT(Rezultati!E5:BX5)</f>
        <v>0</v>
      </c>
      <c r="CA5" s="214"/>
      <c r="CB5" s="215" t="e">
        <f aca="false">Rezultati!BY5/Rezultati!BZ5</f>
        <v>#DIV/0!</v>
      </c>
      <c r="CC5" s="216"/>
      <c r="CD5" s="181" t="str">
        <f aca="false">Rezultati!B5</f>
        <v>Raivis Tilga</v>
      </c>
      <c r="CE5" s="182"/>
      <c r="CF5" s="182"/>
      <c r="CG5" s="182"/>
      <c r="CH5" s="182"/>
      <c r="CI5" s="182"/>
      <c r="CJ5" s="182"/>
      <c r="CK5" s="182"/>
      <c r="CL5" s="182"/>
      <c r="CM5" s="217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</row>
    <row r="6" customFormat="false" ht="15.75" hidden="false" customHeight="true" outlineLevel="0" collapsed="false">
      <c r="A6" s="198" t="s">
        <v>59</v>
      </c>
      <c r="B6" s="230" t="s">
        <v>61</v>
      </c>
      <c r="C6" s="219" t="n">
        <v>0</v>
      </c>
      <c r="D6" s="201" t="n">
        <f aca="false">Rezultati!C6*Rezultati!BZ6</f>
        <v>0</v>
      </c>
      <c r="E6" s="220"/>
      <c r="F6" s="220"/>
      <c r="G6" s="220"/>
      <c r="H6" s="221"/>
      <c r="I6" s="222" t="n">
        <v>158</v>
      </c>
      <c r="J6" s="223" t="n">
        <v>96</v>
      </c>
      <c r="K6" s="223" t="n">
        <v>169</v>
      </c>
      <c r="L6" s="224" t="n">
        <v>145</v>
      </c>
      <c r="M6" s="225" t="n">
        <v>137</v>
      </c>
      <c r="N6" s="223" t="n">
        <v>193</v>
      </c>
      <c r="O6" s="223" t="n">
        <v>114</v>
      </c>
      <c r="P6" s="226" t="n">
        <v>134</v>
      </c>
      <c r="Q6" s="222" t="n">
        <v>187</v>
      </c>
      <c r="R6" s="223" t="n">
        <v>138</v>
      </c>
      <c r="S6" s="223" t="n">
        <v>133</v>
      </c>
      <c r="T6" s="224" t="n">
        <v>139</v>
      </c>
      <c r="U6" s="225" t="n">
        <v>126</v>
      </c>
      <c r="V6" s="223" t="n">
        <v>149</v>
      </c>
      <c r="W6" s="223" t="n">
        <v>120</v>
      </c>
      <c r="X6" s="226" t="n">
        <v>150</v>
      </c>
      <c r="Y6" s="222" t="n">
        <v>181</v>
      </c>
      <c r="Z6" s="223" t="n">
        <v>141</v>
      </c>
      <c r="AA6" s="223" t="n">
        <v>133</v>
      </c>
      <c r="AB6" s="224" t="n">
        <v>142</v>
      </c>
      <c r="AC6" s="225" t="n">
        <v>103</v>
      </c>
      <c r="AD6" s="223" t="n">
        <v>125</v>
      </c>
      <c r="AE6" s="223" t="n">
        <v>116</v>
      </c>
      <c r="AF6" s="224" t="n">
        <v>165</v>
      </c>
      <c r="AG6" s="225" t="n">
        <v>167</v>
      </c>
      <c r="AH6" s="223" t="n">
        <v>129</v>
      </c>
      <c r="AI6" s="223" t="n">
        <v>139</v>
      </c>
      <c r="AJ6" s="224" t="n">
        <v>182</v>
      </c>
      <c r="AK6" s="224" t="n">
        <v>144</v>
      </c>
      <c r="AL6" s="224" t="n">
        <v>173</v>
      </c>
      <c r="AM6" s="224" t="n">
        <v>165</v>
      </c>
      <c r="AN6" s="224" t="n">
        <v>124</v>
      </c>
      <c r="AO6" s="227"/>
      <c r="AP6" s="228"/>
      <c r="AQ6" s="228"/>
      <c r="AR6" s="229"/>
      <c r="AS6" s="227"/>
      <c r="AT6" s="228"/>
      <c r="AU6" s="228"/>
      <c r="AV6" s="229"/>
      <c r="AW6" s="227"/>
      <c r="AX6" s="228"/>
      <c r="AY6" s="228"/>
      <c r="AZ6" s="229"/>
      <c r="BA6" s="227"/>
      <c r="BB6" s="228"/>
      <c r="BC6" s="228"/>
      <c r="BD6" s="229"/>
      <c r="BE6" s="227"/>
      <c r="BF6" s="228"/>
      <c r="BG6" s="228"/>
      <c r="BH6" s="229"/>
      <c r="BI6" s="227"/>
      <c r="BJ6" s="228"/>
      <c r="BK6" s="228"/>
      <c r="BL6" s="229"/>
      <c r="BM6" s="227"/>
      <c r="BN6" s="228"/>
      <c r="BO6" s="228"/>
      <c r="BP6" s="229"/>
      <c r="BQ6" s="227"/>
      <c r="BR6" s="228"/>
      <c r="BS6" s="228"/>
      <c r="BT6" s="229"/>
      <c r="BU6" s="227"/>
      <c r="BV6" s="228"/>
      <c r="BW6" s="228"/>
      <c r="BX6" s="229"/>
      <c r="BY6" s="212" t="n">
        <f aca="false">SUM(Rezultati!E6:BX6)</f>
        <v>4617</v>
      </c>
      <c r="BZ6" s="213" t="n">
        <f aca="false">COUNT(Rezultati!E6:BX6)</f>
        <v>32</v>
      </c>
      <c r="CA6" s="214"/>
      <c r="CB6" s="215" t="n">
        <f aca="false">Rezultati!BY6/Rezultati!BZ6</f>
        <v>144.28125</v>
      </c>
      <c r="CC6" s="216"/>
      <c r="CD6" s="181" t="str">
        <f aca="false">Rezultati!B6</f>
        <v>Niks Mežiņš</v>
      </c>
      <c r="CE6" s="182"/>
      <c r="CF6" s="182"/>
      <c r="CG6" s="182"/>
      <c r="CH6" s="182"/>
      <c r="CI6" s="182"/>
      <c r="CJ6" s="182"/>
      <c r="CK6" s="182"/>
      <c r="CL6" s="182"/>
      <c r="CM6" s="217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</row>
    <row r="7" customFormat="false" ht="15.75" hidden="false" customHeight="true" outlineLevel="0" collapsed="false">
      <c r="A7" s="198" t="s">
        <v>59</v>
      </c>
      <c r="B7" s="218" t="s">
        <v>62</v>
      </c>
      <c r="C7" s="219" t="n">
        <v>0</v>
      </c>
      <c r="D7" s="201" t="n">
        <f aca="false">Rezultati!C7*Rezultati!BZ7</f>
        <v>0</v>
      </c>
      <c r="E7" s="220"/>
      <c r="F7" s="220"/>
      <c r="G7" s="220"/>
      <c r="H7" s="221"/>
      <c r="I7" s="222" t="n">
        <v>164</v>
      </c>
      <c r="J7" s="223" t="n">
        <v>220</v>
      </c>
      <c r="K7" s="223" t="n">
        <v>143</v>
      </c>
      <c r="L7" s="224" t="n">
        <v>215</v>
      </c>
      <c r="M7" s="225"/>
      <c r="N7" s="223"/>
      <c r="O7" s="223"/>
      <c r="P7" s="226"/>
      <c r="Q7" s="222" t="n">
        <v>135</v>
      </c>
      <c r="R7" s="223" t="n">
        <v>151</v>
      </c>
      <c r="S7" s="223" t="n">
        <v>163</v>
      </c>
      <c r="T7" s="224" t="n">
        <v>167</v>
      </c>
      <c r="U7" s="225" t="n">
        <v>140</v>
      </c>
      <c r="V7" s="223" t="n">
        <v>146</v>
      </c>
      <c r="W7" s="223" t="n">
        <v>158</v>
      </c>
      <c r="X7" s="226" t="n">
        <v>172</v>
      </c>
      <c r="Y7" s="222" t="n">
        <v>191</v>
      </c>
      <c r="Z7" s="223" t="n">
        <v>165</v>
      </c>
      <c r="AA7" s="223" t="n">
        <v>168</v>
      </c>
      <c r="AB7" s="224" t="n">
        <v>201</v>
      </c>
      <c r="AC7" s="225" t="n">
        <v>137</v>
      </c>
      <c r="AD7" s="223" t="n">
        <v>124</v>
      </c>
      <c r="AE7" s="223" t="n">
        <v>154</v>
      </c>
      <c r="AF7" s="224" t="n">
        <v>116</v>
      </c>
      <c r="AG7" s="225" t="n">
        <v>158</v>
      </c>
      <c r="AH7" s="223" t="n">
        <v>154</v>
      </c>
      <c r="AI7" s="223" t="n">
        <v>151</v>
      </c>
      <c r="AJ7" s="224" t="n">
        <v>144</v>
      </c>
      <c r="AK7" s="224" t="n">
        <v>167</v>
      </c>
      <c r="AL7" s="224" t="n">
        <v>141</v>
      </c>
      <c r="AM7" s="224" t="n">
        <v>124</v>
      </c>
      <c r="AN7" s="224" t="n">
        <v>154</v>
      </c>
      <c r="AO7" s="227"/>
      <c r="AP7" s="228"/>
      <c r="AQ7" s="228"/>
      <c r="AR7" s="229"/>
      <c r="AS7" s="227"/>
      <c r="AT7" s="228"/>
      <c r="AU7" s="228"/>
      <c r="AV7" s="229"/>
      <c r="AW7" s="227"/>
      <c r="AX7" s="228"/>
      <c r="AY7" s="228"/>
      <c r="AZ7" s="229"/>
      <c r="BA7" s="227"/>
      <c r="BB7" s="228"/>
      <c r="BC7" s="228"/>
      <c r="BD7" s="229"/>
      <c r="BE7" s="227"/>
      <c r="BF7" s="228"/>
      <c r="BG7" s="228"/>
      <c r="BH7" s="229"/>
      <c r="BI7" s="227"/>
      <c r="BJ7" s="228"/>
      <c r="BK7" s="228"/>
      <c r="BL7" s="229"/>
      <c r="BM7" s="227"/>
      <c r="BN7" s="228"/>
      <c r="BO7" s="228"/>
      <c r="BP7" s="229"/>
      <c r="BQ7" s="227"/>
      <c r="BR7" s="228"/>
      <c r="BS7" s="228"/>
      <c r="BT7" s="229"/>
      <c r="BU7" s="227"/>
      <c r="BV7" s="228"/>
      <c r="BW7" s="228"/>
      <c r="BX7" s="229"/>
      <c r="BY7" s="212" t="n">
        <f aca="false">SUM(Rezultati!E7:BX7)</f>
        <v>4423</v>
      </c>
      <c r="BZ7" s="213" t="n">
        <f aca="false">COUNT(Rezultati!E7:BX7)</f>
        <v>28</v>
      </c>
      <c r="CA7" s="214"/>
      <c r="CB7" s="215" t="n">
        <f aca="false">Rezultati!BY7/Rezultati!BZ7</f>
        <v>157.964285714286</v>
      </c>
      <c r="CC7" s="216"/>
      <c r="CD7" s="181" t="str">
        <f aca="false">Rezultati!B7</f>
        <v>Patriks Piternieks</v>
      </c>
      <c r="CE7" s="182"/>
      <c r="CF7" s="182"/>
      <c r="CG7" s="182"/>
      <c r="CH7" s="182"/>
      <c r="CI7" s="182"/>
      <c r="CJ7" s="182"/>
      <c r="CK7" s="182"/>
      <c r="CL7" s="182"/>
      <c r="CM7" s="217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</row>
    <row r="8" customFormat="false" ht="15.75" hidden="false" customHeight="true" outlineLevel="0" collapsed="false">
      <c r="A8" s="231" t="s">
        <v>59</v>
      </c>
      <c r="B8" s="232" t="s">
        <v>63</v>
      </c>
      <c r="C8" s="233" t="n">
        <v>8</v>
      </c>
      <c r="D8" s="234" t="n">
        <f aca="false">Rezultati!C8*Rezultati!BZ8</f>
        <v>32</v>
      </c>
      <c r="E8" s="220"/>
      <c r="F8" s="220"/>
      <c r="G8" s="220"/>
      <c r="H8" s="221"/>
      <c r="I8" s="235"/>
      <c r="J8" s="236"/>
      <c r="K8" s="236"/>
      <c r="L8" s="237"/>
      <c r="M8" s="238" t="n">
        <v>90</v>
      </c>
      <c r="N8" s="236" t="n">
        <v>102</v>
      </c>
      <c r="O8" s="236" t="n">
        <v>81</v>
      </c>
      <c r="P8" s="239" t="n">
        <v>128</v>
      </c>
      <c r="Q8" s="235"/>
      <c r="R8" s="236"/>
      <c r="S8" s="236"/>
      <c r="T8" s="237"/>
      <c r="U8" s="238"/>
      <c r="V8" s="236"/>
      <c r="W8" s="236"/>
      <c r="X8" s="239"/>
      <c r="Y8" s="235"/>
      <c r="Z8" s="236"/>
      <c r="AA8" s="236"/>
      <c r="AB8" s="237"/>
      <c r="AC8" s="238"/>
      <c r="AD8" s="236"/>
      <c r="AE8" s="236"/>
      <c r="AF8" s="237"/>
      <c r="AG8" s="238"/>
      <c r="AH8" s="236"/>
      <c r="AI8" s="236"/>
      <c r="AJ8" s="237"/>
      <c r="AK8" s="237"/>
      <c r="AL8" s="237"/>
      <c r="AM8" s="237"/>
      <c r="AN8" s="237"/>
      <c r="AO8" s="240"/>
      <c r="AP8" s="241"/>
      <c r="AQ8" s="241"/>
      <c r="AR8" s="242"/>
      <c r="AS8" s="240"/>
      <c r="AT8" s="241"/>
      <c r="AU8" s="241"/>
      <c r="AV8" s="242"/>
      <c r="AW8" s="240"/>
      <c r="AX8" s="241"/>
      <c r="AY8" s="241"/>
      <c r="AZ8" s="242"/>
      <c r="BA8" s="240"/>
      <c r="BB8" s="241"/>
      <c r="BC8" s="241"/>
      <c r="BD8" s="242"/>
      <c r="BE8" s="240"/>
      <c r="BF8" s="241"/>
      <c r="BG8" s="241"/>
      <c r="BH8" s="242"/>
      <c r="BI8" s="240"/>
      <c r="BJ8" s="241"/>
      <c r="BK8" s="241"/>
      <c r="BL8" s="242"/>
      <c r="BM8" s="240"/>
      <c r="BN8" s="241"/>
      <c r="BO8" s="241"/>
      <c r="BP8" s="242"/>
      <c r="BQ8" s="240"/>
      <c r="BR8" s="241"/>
      <c r="BS8" s="241"/>
      <c r="BT8" s="242"/>
      <c r="BU8" s="240"/>
      <c r="BV8" s="241"/>
      <c r="BW8" s="241"/>
      <c r="BX8" s="242"/>
      <c r="BY8" s="212" t="n">
        <f aca="false">SUM(Rezultati!E8:BX8)</f>
        <v>401</v>
      </c>
      <c r="BZ8" s="213" t="n">
        <f aca="false">COUNT(Rezultati!E8:BX8)</f>
        <v>4</v>
      </c>
      <c r="CA8" s="214"/>
      <c r="CB8" s="215" t="n">
        <f aca="false">Rezultati!BY8/Rezultati!BZ8-8</f>
        <v>92.25</v>
      </c>
      <c r="CC8" s="216"/>
      <c r="CD8" s="181" t="str">
        <f aca="false">Rezultati!B8</f>
        <v>Līva Landmane</v>
      </c>
      <c r="CE8" s="182"/>
      <c r="CF8" s="182"/>
      <c r="CG8" s="182"/>
      <c r="CH8" s="182"/>
      <c r="CI8" s="182"/>
      <c r="CJ8" s="182"/>
      <c r="CK8" s="182"/>
      <c r="CL8" s="182"/>
      <c r="CM8" s="217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</row>
    <row r="9" customFormat="false" ht="16.5" hidden="false" customHeight="true" outlineLevel="0" collapsed="false">
      <c r="A9" s="231" t="s">
        <v>59</v>
      </c>
      <c r="B9" s="232"/>
      <c r="C9" s="233" t="n">
        <v>8</v>
      </c>
      <c r="D9" s="234" t="n">
        <f aca="false">Rezultati!C9*Rezultati!BZ9</f>
        <v>0</v>
      </c>
      <c r="E9" s="220"/>
      <c r="F9" s="220"/>
      <c r="G9" s="220"/>
      <c r="H9" s="221"/>
      <c r="I9" s="235"/>
      <c r="J9" s="236"/>
      <c r="K9" s="236"/>
      <c r="L9" s="237"/>
      <c r="M9" s="238"/>
      <c r="N9" s="236"/>
      <c r="O9" s="236"/>
      <c r="P9" s="239"/>
      <c r="Q9" s="235"/>
      <c r="R9" s="236"/>
      <c r="S9" s="236"/>
      <c r="T9" s="237"/>
      <c r="U9" s="238"/>
      <c r="V9" s="236"/>
      <c r="W9" s="236"/>
      <c r="X9" s="239"/>
      <c r="Y9" s="235"/>
      <c r="Z9" s="236"/>
      <c r="AA9" s="236"/>
      <c r="AB9" s="237"/>
      <c r="AC9" s="238"/>
      <c r="AD9" s="236"/>
      <c r="AE9" s="236"/>
      <c r="AF9" s="237"/>
      <c r="AG9" s="238"/>
      <c r="AH9" s="236"/>
      <c r="AI9" s="236"/>
      <c r="AJ9" s="237"/>
      <c r="AK9" s="237"/>
      <c r="AL9" s="237"/>
      <c r="AM9" s="237"/>
      <c r="AN9" s="237"/>
      <c r="AO9" s="240"/>
      <c r="AP9" s="241"/>
      <c r="AQ9" s="241"/>
      <c r="AR9" s="242"/>
      <c r="AS9" s="240"/>
      <c r="AT9" s="241"/>
      <c r="AU9" s="241"/>
      <c r="AV9" s="242"/>
      <c r="AW9" s="240"/>
      <c r="AX9" s="241"/>
      <c r="AY9" s="241"/>
      <c r="AZ9" s="242"/>
      <c r="BA9" s="240"/>
      <c r="BB9" s="241"/>
      <c r="BC9" s="241"/>
      <c r="BD9" s="242"/>
      <c r="BE9" s="240"/>
      <c r="BF9" s="241"/>
      <c r="BG9" s="241"/>
      <c r="BH9" s="242"/>
      <c r="BI9" s="240"/>
      <c r="BJ9" s="241"/>
      <c r="BK9" s="241"/>
      <c r="BL9" s="242"/>
      <c r="BM9" s="240"/>
      <c r="BN9" s="241"/>
      <c r="BO9" s="241"/>
      <c r="BP9" s="242"/>
      <c r="BQ9" s="240"/>
      <c r="BR9" s="241"/>
      <c r="BS9" s="241"/>
      <c r="BT9" s="242"/>
      <c r="BU9" s="240"/>
      <c r="BV9" s="241"/>
      <c r="BW9" s="241"/>
      <c r="BX9" s="242"/>
      <c r="BY9" s="212" t="n">
        <f aca="false">SUM(Rezultati!E9:BX9)</f>
        <v>0</v>
      </c>
      <c r="BZ9" s="213" t="n">
        <f aca="false">COUNT(Rezultati!E9:BX9)</f>
        <v>0</v>
      </c>
      <c r="CA9" s="214"/>
      <c r="CB9" s="215" t="e">
        <f aca="false">Rezultati!BY9/Rezultati!BZ9-8</f>
        <v>#DIV/0!</v>
      </c>
      <c r="CC9" s="216"/>
      <c r="CD9" s="181" t="n">
        <f aca="false">Rezultati!B9</f>
        <v>0</v>
      </c>
      <c r="CE9" s="182"/>
      <c r="CF9" s="182"/>
      <c r="CG9" s="182"/>
      <c r="CH9" s="182"/>
      <c r="CI9" s="182"/>
      <c r="CJ9" s="182"/>
      <c r="CK9" s="182"/>
      <c r="CL9" s="182"/>
      <c r="CM9" s="217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</row>
    <row r="10" customFormat="false" ht="16.5" hidden="false" customHeight="true" outlineLevel="0" collapsed="false">
      <c r="A10" s="198" t="s">
        <v>59</v>
      </c>
      <c r="B10" s="243" t="s">
        <v>64</v>
      </c>
      <c r="C10" s="244" t="n">
        <v>0</v>
      </c>
      <c r="D10" s="201" t="n">
        <f aca="false">Rezultati!C10*Rezultati!BZ10</f>
        <v>0</v>
      </c>
      <c r="E10" s="220"/>
      <c r="F10" s="220"/>
      <c r="G10" s="220"/>
      <c r="H10" s="221"/>
      <c r="I10" s="245" t="n">
        <v>189</v>
      </c>
      <c r="J10" s="246" t="n">
        <v>158</v>
      </c>
      <c r="K10" s="246" t="n">
        <v>222</v>
      </c>
      <c r="L10" s="247" t="n">
        <v>192</v>
      </c>
      <c r="M10" s="248" t="n">
        <v>152</v>
      </c>
      <c r="N10" s="246" t="n">
        <v>112</v>
      </c>
      <c r="O10" s="246" t="n">
        <v>193</v>
      </c>
      <c r="P10" s="249" t="n">
        <v>140</v>
      </c>
      <c r="Q10" s="235" t="n">
        <v>183</v>
      </c>
      <c r="R10" s="236" t="n">
        <v>171</v>
      </c>
      <c r="S10" s="236" t="n">
        <v>168</v>
      </c>
      <c r="T10" s="237" t="n">
        <v>132</v>
      </c>
      <c r="U10" s="248" t="n">
        <v>143</v>
      </c>
      <c r="V10" s="246" t="n">
        <v>165</v>
      </c>
      <c r="W10" s="246" t="n">
        <v>172</v>
      </c>
      <c r="X10" s="249" t="n">
        <v>138</v>
      </c>
      <c r="Y10" s="245" t="n">
        <v>124</v>
      </c>
      <c r="Z10" s="246" t="n">
        <v>222</v>
      </c>
      <c r="AA10" s="246" t="n">
        <v>192</v>
      </c>
      <c r="AB10" s="247" t="n">
        <v>132</v>
      </c>
      <c r="AC10" s="248" t="n">
        <v>185</v>
      </c>
      <c r="AD10" s="246" t="n">
        <v>142</v>
      </c>
      <c r="AE10" s="246" t="n">
        <v>181</v>
      </c>
      <c r="AF10" s="247" t="n">
        <v>233</v>
      </c>
      <c r="AG10" s="248" t="n">
        <v>102</v>
      </c>
      <c r="AH10" s="246" t="n">
        <v>199</v>
      </c>
      <c r="AI10" s="246" t="n">
        <v>156</v>
      </c>
      <c r="AJ10" s="247" t="n">
        <v>166</v>
      </c>
      <c r="AK10" s="247" t="n">
        <v>141</v>
      </c>
      <c r="AL10" s="247" t="n">
        <v>157</v>
      </c>
      <c r="AM10" s="247" t="n">
        <v>142</v>
      </c>
      <c r="AN10" s="247" t="n">
        <v>150</v>
      </c>
      <c r="AO10" s="250"/>
      <c r="AP10" s="251"/>
      <c r="AQ10" s="251"/>
      <c r="AR10" s="252"/>
      <c r="AS10" s="250"/>
      <c r="AT10" s="251"/>
      <c r="AU10" s="251"/>
      <c r="AV10" s="252"/>
      <c r="AW10" s="250"/>
      <c r="AX10" s="251"/>
      <c r="AY10" s="251"/>
      <c r="AZ10" s="252"/>
      <c r="BA10" s="250"/>
      <c r="BB10" s="251"/>
      <c r="BC10" s="251"/>
      <c r="BD10" s="252"/>
      <c r="BE10" s="250"/>
      <c r="BF10" s="251"/>
      <c r="BG10" s="251"/>
      <c r="BH10" s="252"/>
      <c r="BI10" s="250"/>
      <c r="BJ10" s="251"/>
      <c r="BK10" s="251"/>
      <c r="BL10" s="252"/>
      <c r="BM10" s="250"/>
      <c r="BN10" s="251"/>
      <c r="BO10" s="251"/>
      <c r="BP10" s="252"/>
      <c r="BQ10" s="250"/>
      <c r="BR10" s="251"/>
      <c r="BS10" s="251"/>
      <c r="BT10" s="252"/>
      <c r="BU10" s="250"/>
      <c r="BV10" s="251"/>
      <c r="BW10" s="251"/>
      <c r="BX10" s="252"/>
      <c r="BY10" s="212" t="n">
        <f aca="false">SUM(Rezultati!E10:BX10)</f>
        <v>5254</v>
      </c>
      <c r="BZ10" s="213" t="n">
        <f aca="false">COUNT(Rezultati!E10:BX10)</f>
        <v>32</v>
      </c>
      <c r="CA10" s="214"/>
      <c r="CB10" s="215" t="n">
        <f aca="false">Rezultati!BY10/Rezultati!BZ10</f>
        <v>164.1875</v>
      </c>
      <c r="CC10" s="216"/>
      <c r="CD10" s="181" t="str">
        <f aca="false">Rezultati!B10</f>
        <v>Ričards Toms Zvilna</v>
      </c>
      <c r="CE10" s="182"/>
      <c r="CF10" s="182"/>
      <c r="CG10" s="182"/>
      <c r="CH10" s="182"/>
      <c r="CI10" s="182"/>
      <c r="CJ10" s="182"/>
      <c r="CK10" s="182"/>
      <c r="CL10" s="182"/>
      <c r="CM10" s="217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</row>
    <row r="11" customFormat="false" ht="16.5" hidden="false" customHeight="true" outlineLevel="0" collapsed="false">
      <c r="A11" s="198" t="s">
        <v>59</v>
      </c>
      <c r="B11" s="253" t="s">
        <v>65</v>
      </c>
      <c r="C11" s="244" t="n">
        <v>0</v>
      </c>
      <c r="D11" s="201" t="n">
        <f aca="false">Rezultati!C11*Rezultati!BZ11</f>
        <v>0</v>
      </c>
      <c r="E11" s="220"/>
      <c r="F11" s="220"/>
      <c r="G11" s="220"/>
      <c r="H11" s="221"/>
      <c r="I11" s="245"/>
      <c r="J11" s="246"/>
      <c r="K11" s="246"/>
      <c r="L11" s="247"/>
      <c r="M11" s="248"/>
      <c r="N11" s="246"/>
      <c r="O11" s="246"/>
      <c r="P11" s="249"/>
      <c r="Q11" s="245"/>
      <c r="R11" s="246"/>
      <c r="S11" s="246"/>
      <c r="T11" s="247"/>
      <c r="U11" s="248"/>
      <c r="V11" s="246"/>
      <c r="W11" s="246"/>
      <c r="X11" s="249"/>
      <c r="Y11" s="245"/>
      <c r="Z11" s="246"/>
      <c r="AA11" s="246"/>
      <c r="AB11" s="247"/>
      <c r="AC11" s="238"/>
      <c r="AD11" s="236"/>
      <c r="AE11" s="236"/>
      <c r="AF11" s="237"/>
      <c r="AG11" s="248"/>
      <c r="AH11" s="246"/>
      <c r="AI11" s="246"/>
      <c r="AJ11" s="247"/>
      <c r="AK11" s="247"/>
      <c r="AL11" s="247"/>
      <c r="AM11" s="247"/>
      <c r="AN11" s="247"/>
      <c r="AO11" s="250"/>
      <c r="AP11" s="251"/>
      <c r="AQ11" s="251"/>
      <c r="AR11" s="252"/>
      <c r="AS11" s="250"/>
      <c r="AT11" s="251"/>
      <c r="AU11" s="251"/>
      <c r="AV11" s="252"/>
      <c r="AW11" s="250"/>
      <c r="AX11" s="251"/>
      <c r="AY11" s="251"/>
      <c r="AZ11" s="252"/>
      <c r="BA11" s="250"/>
      <c r="BB11" s="251"/>
      <c r="BC11" s="251"/>
      <c r="BD11" s="252"/>
      <c r="BE11" s="250"/>
      <c r="BF11" s="251"/>
      <c r="BG11" s="251"/>
      <c r="BH11" s="252"/>
      <c r="BI11" s="250"/>
      <c r="BJ11" s="251"/>
      <c r="BK11" s="251"/>
      <c r="BL11" s="252"/>
      <c r="BM11" s="250"/>
      <c r="BN11" s="251"/>
      <c r="BO11" s="251"/>
      <c r="BP11" s="252"/>
      <c r="BQ11" s="250"/>
      <c r="BR11" s="251"/>
      <c r="BS11" s="251"/>
      <c r="BT11" s="252"/>
      <c r="BU11" s="250"/>
      <c r="BV11" s="251"/>
      <c r="BW11" s="251"/>
      <c r="BX11" s="252"/>
      <c r="BY11" s="212" t="n">
        <f aca="false">SUM(Rezultati!E11:BX11)</f>
        <v>0</v>
      </c>
      <c r="BZ11" s="213" t="n">
        <f aca="false">COUNT(Rezultati!E11:BX11)</f>
        <v>0</v>
      </c>
      <c r="CA11" s="214"/>
      <c r="CB11" s="215" t="e">
        <f aca="false">Rezultati!BY11/Rezultati!BZ11</f>
        <v>#DIV/0!</v>
      </c>
      <c r="CC11" s="216"/>
      <c r="CD11" s="181" t="str">
        <f aca="false">Rezultati!B11</f>
        <v>Tomass Piternieks</v>
      </c>
      <c r="CE11" s="182"/>
      <c r="CF11" s="182"/>
      <c r="CG11" s="182"/>
      <c r="CH11" s="182"/>
      <c r="CI11" s="182"/>
      <c r="CJ11" s="182"/>
      <c r="CK11" s="182"/>
      <c r="CL11" s="182"/>
      <c r="CM11" s="217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</row>
    <row r="12" customFormat="false" ht="16.5" hidden="false" customHeight="true" outlineLevel="0" collapsed="false">
      <c r="A12" s="198" t="s">
        <v>59</v>
      </c>
      <c r="B12" s="254"/>
      <c r="C12" s="255" t="n">
        <v>0</v>
      </c>
      <c r="D12" s="201" t="n">
        <f aca="false">Rezultati!C12*Rezultati!BZ12</f>
        <v>0</v>
      </c>
      <c r="E12" s="220"/>
      <c r="F12" s="220"/>
      <c r="G12" s="220"/>
      <c r="H12" s="221"/>
      <c r="I12" s="245"/>
      <c r="J12" s="246"/>
      <c r="K12" s="246"/>
      <c r="L12" s="247"/>
      <c r="M12" s="248"/>
      <c r="N12" s="246"/>
      <c r="O12" s="246"/>
      <c r="P12" s="249"/>
      <c r="Q12" s="245"/>
      <c r="R12" s="246"/>
      <c r="S12" s="246"/>
      <c r="T12" s="247"/>
      <c r="U12" s="248"/>
      <c r="V12" s="246"/>
      <c r="W12" s="246"/>
      <c r="X12" s="249"/>
      <c r="Y12" s="245"/>
      <c r="Z12" s="246"/>
      <c r="AA12" s="246"/>
      <c r="AB12" s="247"/>
      <c r="AC12" s="248"/>
      <c r="AD12" s="246"/>
      <c r="AE12" s="246"/>
      <c r="AF12" s="247"/>
      <c r="AG12" s="248"/>
      <c r="AH12" s="246"/>
      <c r="AI12" s="246"/>
      <c r="AJ12" s="247"/>
      <c r="AK12" s="247"/>
      <c r="AL12" s="247"/>
      <c r="AM12" s="247"/>
      <c r="AN12" s="247"/>
      <c r="AO12" s="250"/>
      <c r="AP12" s="251"/>
      <c r="AQ12" s="251"/>
      <c r="AR12" s="252"/>
      <c r="AS12" s="250"/>
      <c r="AT12" s="251"/>
      <c r="AU12" s="251"/>
      <c r="AV12" s="252"/>
      <c r="AW12" s="250"/>
      <c r="AX12" s="251"/>
      <c r="AY12" s="251"/>
      <c r="AZ12" s="252"/>
      <c r="BA12" s="250"/>
      <c r="BB12" s="251"/>
      <c r="BC12" s="251"/>
      <c r="BD12" s="252"/>
      <c r="BE12" s="250"/>
      <c r="BF12" s="251"/>
      <c r="BG12" s="251"/>
      <c r="BH12" s="252"/>
      <c r="BI12" s="250"/>
      <c r="BJ12" s="251"/>
      <c r="BK12" s="251"/>
      <c r="BL12" s="252"/>
      <c r="BM12" s="250"/>
      <c r="BN12" s="251"/>
      <c r="BO12" s="251"/>
      <c r="BP12" s="252"/>
      <c r="BQ12" s="250"/>
      <c r="BR12" s="251"/>
      <c r="BS12" s="251"/>
      <c r="BT12" s="252"/>
      <c r="BU12" s="250"/>
      <c r="BV12" s="251"/>
      <c r="BW12" s="251"/>
      <c r="BX12" s="252"/>
      <c r="BY12" s="212" t="n">
        <f aca="false">SUM(Rezultati!E12:BX12)</f>
        <v>0</v>
      </c>
      <c r="BZ12" s="213" t="n">
        <f aca="false">COUNT(Rezultati!E12:BX12)</f>
        <v>0</v>
      </c>
      <c r="CA12" s="214"/>
      <c r="CB12" s="215" t="e">
        <f aca="false">Rezultati!BY12/Rezultati!BZ12</f>
        <v>#DIV/0!</v>
      </c>
      <c r="CC12" s="216"/>
      <c r="CD12" s="181" t="n">
        <f aca="false">Rezultati!B12</f>
        <v>0</v>
      </c>
      <c r="CE12" s="182"/>
      <c r="CF12" s="182"/>
      <c r="CG12" s="182"/>
      <c r="CH12" s="182"/>
      <c r="CI12" s="182"/>
      <c r="CJ12" s="182"/>
      <c r="CK12" s="182"/>
      <c r="CL12" s="182"/>
      <c r="CM12" s="217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</row>
    <row r="13" customFormat="false" ht="16.5" hidden="false" customHeight="true" outlineLevel="0" collapsed="false">
      <c r="A13" s="198" t="s">
        <v>59</v>
      </c>
      <c r="B13" s="254"/>
      <c r="C13" s="255" t="n">
        <v>8</v>
      </c>
      <c r="D13" s="234" t="n">
        <f aca="false">Rezultati!C13*Rezultati!BZ13</f>
        <v>0</v>
      </c>
      <c r="E13" s="220"/>
      <c r="F13" s="220"/>
      <c r="G13" s="220"/>
      <c r="H13" s="221"/>
      <c r="I13" s="245"/>
      <c r="J13" s="246"/>
      <c r="K13" s="246"/>
      <c r="L13" s="247"/>
      <c r="M13" s="248"/>
      <c r="N13" s="246"/>
      <c r="O13" s="246"/>
      <c r="P13" s="249"/>
      <c r="Q13" s="245"/>
      <c r="R13" s="246"/>
      <c r="S13" s="246"/>
      <c r="T13" s="247"/>
      <c r="U13" s="248"/>
      <c r="V13" s="246"/>
      <c r="W13" s="246"/>
      <c r="X13" s="249"/>
      <c r="Y13" s="245"/>
      <c r="Z13" s="246"/>
      <c r="AA13" s="246"/>
      <c r="AB13" s="247"/>
      <c r="AC13" s="248"/>
      <c r="AD13" s="246"/>
      <c r="AE13" s="246"/>
      <c r="AF13" s="247"/>
      <c r="AG13" s="248"/>
      <c r="AH13" s="246"/>
      <c r="AI13" s="246"/>
      <c r="AJ13" s="247"/>
      <c r="AK13" s="247"/>
      <c r="AL13" s="247"/>
      <c r="AM13" s="247"/>
      <c r="AN13" s="247"/>
      <c r="AO13" s="250"/>
      <c r="AP13" s="251"/>
      <c r="AQ13" s="251"/>
      <c r="AR13" s="252"/>
      <c r="AS13" s="250"/>
      <c r="AT13" s="251"/>
      <c r="AU13" s="251"/>
      <c r="AV13" s="252"/>
      <c r="AW13" s="250"/>
      <c r="AX13" s="251"/>
      <c r="AY13" s="251"/>
      <c r="AZ13" s="252"/>
      <c r="BA13" s="250"/>
      <c r="BB13" s="251"/>
      <c r="BC13" s="251"/>
      <c r="BD13" s="252"/>
      <c r="BE13" s="250"/>
      <c r="BF13" s="251"/>
      <c r="BG13" s="251"/>
      <c r="BH13" s="252"/>
      <c r="BI13" s="250"/>
      <c r="BJ13" s="251"/>
      <c r="BK13" s="251"/>
      <c r="BL13" s="252"/>
      <c r="BM13" s="250"/>
      <c r="BN13" s="251"/>
      <c r="BO13" s="251"/>
      <c r="BP13" s="252"/>
      <c r="BQ13" s="250"/>
      <c r="BR13" s="251"/>
      <c r="BS13" s="251"/>
      <c r="BT13" s="252"/>
      <c r="BU13" s="250"/>
      <c r="BV13" s="251"/>
      <c r="BW13" s="251"/>
      <c r="BX13" s="252"/>
      <c r="BY13" s="212" t="n">
        <f aca="false">SUM(Rezultati!E13:BX13)</f>
        <v>0</v>
      </c>
      <c r="BZ13" s="213" t="n">
        <f aca="false">COUNT(Rezultati!E13:BX13)</f>
        <v>0</v>
      </c>
      <c r="CA13" s="214"/>
      <c r="CB13" s="215" t="e">
        <f aca="false">Rezultati!BY13/Rezultati!BZ13</f>
        <v>#DIV/0!</v>
      </c>
      <c r="CC13" s="216"/>
      <c r="CD13" s="181" t="n">
        <f aca="false">Rezultati!B13</f>
        <v>0</v>
      </c>
      <c r="CE13" s="182"/>
      <c r="CF13" s="182"/>
      <c r="CG13" s="182"/>
      <c r="CH13" s="182"/>
      <c r="CI13" s="182"/>
      <c r="CJ13" s="182"/>
      <c r="CK13" s="182"/>
      <c r="CL13" s="182"/>
      <c r="CM13" s="217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</row>
    <row r="14" customFormat="false" ht="16.5" hidden="false" customHeight="true" outlineLevel="0" collapsed="false">
      <c r="A14" s="198" t="s">
        <v>59</v>
      </c>
      <c r="B14" s="254"/>
      <c r="C14" s="256" t="n">
        <v>0</v>
      </c>
      <c r="D14" s="257" t="n">
        <f aca="false">Rezultati!C14*Rezultati!BZ14</f>
        <v>0</v>
      </c>
      <c r="E14" s="220"/>
      <c r="F14" s="220"/>
      <c r="G14" s="220"/>
      <c r="H14" s="221"/>
      <c r="I14" s="258"/>
      <c r="J14" s="259"/>
      <c r="K14" s="259"/>
      <c r="L14" s="260"/>
      <c r="M14" s="261"/>
      <c r="N14" s="259"/>
      <c r="O14" s="259"/>
      <c r="P14" s="262"/>
      <c r="Q14" s="258"/>
      <c r="R14" s="259"/>
      <c r="S14" s="259"/>
      <c r="T14" s="260"/>
      <c r="U14" s="261"/>
      <c r="V14" s="259"/>
      <c r="W14" s="259"/>
      <c r="X14" s="262"/>
      <c r="Y14" s="261"/>
      <c r="Z14" s="259"/>
      <c r="AA14" s="259"/>
      <c r="AB14" s="262"/>
      <c r="AC14" s="261"/>
      <c r="AD14" s="259"/>
      <c r="AE14" s="259"/>
      <c r="AF14" s="262"/>
      <c r="AG14" s="261"/>
      <c r="AH14" s="259"/>
      <c r="AI14" s="259"/>
      <c r="AJ14" s="260"/>
      <c r="AK14" s="260"/>
      <c r="AL14" s="260"/>
      <c r="AM14" s="260"/>
      <c r="AN14" s="260"/>
      <c r="AO14" s="263"/>
      <c r="AP14" s="264"/>
      <c r="AQ14" s="264"/>
      <c r="AR14" s="265"/>
      <c r="AS14" s="263"/>
      <c r="AT14" s="264"/>
      <c r="AU14" s="264"/>
      <c r="AV14" s="265"/>
      <c r="AW14" s="263"/>
      <c r="AX14" s="264"/>
      <c r="AY14" s="264"/>
      <c r="AZ14" s="265"/>
      <c r="BA14" s="263"/>
      <c r="BB14" s="264"/>
      <c r="BC14" s="264"/>
      <c r="BD14" s="265"/>
      <c r="BE14" s="263"/>
      <c r="BF14" s="264"/>
      <c r="BG14" s="264"/>
      <c r="BH14" s="265"/>
      <c r="BI14" s="263"/>
      <c r="BJ14" s="264"/>
      <c r="BK14" s="264"/>
      <c r="BL14" s="265"/>
      <c r="BM14" s="263"/>
      <c r="BN14" s="264"/>
      <c r="BO14" s="264"/>
      <c r="BP14" s="265"/>
      <c r="BQ14" s="263"/>
      <c r="BR14" s="264"/>
      <c r="BS14" s="264"/>
      <c r="BT14" s="265"/>
      <c r="BU14" s="263"/>
      <c r="BV14" s="264"/>
      <c r="BW14" s="264"/>
      <c r="BX14" s="265"/>
      <c r="BY14" s="264" t="n">
        <f aca="false">SUM(Rezultati!E14:BX14)</f>
        <v>0</v>
      </c>
      <c r="BZ14" s="265" t="n">
        <f aca="false">COUNT(Rezultati!E14:BX14)</f>
        <v>0</v>
      </c>
      <c r="CA14" s="214"/>
      <c r="CB14" s="215" t="e">
        <f aca="false">Rezultati!BY14/Rezultati!BZ14</f>
        <v>#DIV/0!</v>
      </c>
      <c r="CC14" s="216"/>
      <c r="CD14" s="181" t="n">
        <f aca="false">Rezultati!B14</f>
        <v>0</v>
      </c>
      <c r="CE14" s="182"/>
      <c r="CF14" s="182"/>
      <c r="CG14" s="182"/>
      <c r="CH14" s="182"/>
      <c r="CI14" s="182"/>
      <c r="CJ14" s="182"/>
      <c r="CK14" s="182"/>
      <c r="CL14" s="182"/>
      <c r="CM14" s="217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</row>
    <row r="15" customFormat="false" ht="15.75" hidden="false" customHeight="true" outlineLevel="0" collapsed="false">
      <c r="A15" s="266" t="str">
        <f aca="false">Punkti!A8</f>
        <v>SIB</v>
      </c>
      <c r="B15" s="199" t="s">
        <v>66</v>
      </c>
      <c r="C15" s="200" t="n">
        <v>0</v>
      </c>
      <c r="D15" s="267" t="n">
        <f aca="false">Rezultati!C15*Rezultati!BZ15</f>
        <v>0</v>
      </c>
      <c r="E15" s="268"/>
      <c r="F15" s="269"/>
      <c r="G15" s="269"/>
      <c r="H15" s="270"/>
      <c r="I15" s="271"/>
      <c r="J15" s="202"/>
      <c r="K15" s="202"/>
      <c r="L15" s="202"/>
      <c r="M15" s="272"/>
      <c r="N15" s="269"/>
      <c r="O15" s="269"/>
      <c r="P15" s="273"/>
      <c r="Q15" s="268"/>
      <c r="R15" s="269"/>
      <c r="S15" s="269"/>
      <c r="T15" s="270"/>
      <c r="U15" s="272"/>
      <c r="V15" s="269"/>
      <c r="W15" s="269"/>
      <c r="X15" s="273"/>
      <c r="Y15" s="268"/>
      <c r="Z15" s="269"/>
      <c r="AA15" s="269"/>
      <c r="AB15" s="270"/>
      <c r="AC15" s="272"/>
      <c r="AD15" s="269"/>
      <c r="AE15" s="269"/>
      <c r="AF15" s="270"/>
      <c r="AG15" s="274"/>
      <c r="AH15" s="275"/>
      <c r="AI15" s="275"/>
      <c r="AJ15" s="276"/>
      <c r="AK15" s="270" t="n">
        <v>153</v>
      </c>
      <c r="AL15" s="270" t="n">
        <v>159</v>
      </c>
      <c r="AM15" s="270" t="n">
        <v>175</v>
      </c>
      <c r="AN15" s="270" t="n">
        <v>199</v>
      </c>
      <c r="AO15" s="277"/>
      <c r="AP15" s="278"/>
      <c r="AQ15" s="278"/>
      <c r="AR15" s="279"/>
      <c r="AS15" s="277"/>
      <c r="AT15" s="278"/>
      <c r="AU15" s="278"/>
      <c r="AV15" s="279"/>
      <c r="AW15" s="277"/>
      <c r="AX15" s="278"/>
      <c r="AY15" s="278"/>
      <c r="AZ15" s="279"/>
      <c r="BA15" s="277"/>
      <c r="BB15" s="278"/>
      <c r="BC15" s="278"/>
      <c r="BD15" s="279"/>
      <c r="BE15" s="277"/>
      <c r="BF15" s="278"/>
      <c r="BG15" s="278"/>
      <c r="BH15" s="279"/>
      <c r="BI15" s="277"/>
      <c r="BJ15" s="278"/>
      <c r="BK15" s="278"/>
      <c r="BL15" s="279"/>
      <c r="BM15" s="277"/>
      <c r="BN15" s="278"/>
      <c r="BO15" s="278"/>
      <c r="BP15" s="279"/>
      <c r="BQ15" s="277"/>
      <c r="BR15" s="278"/>
      <c r="BS15" s="278"/>
      <c r="BT15" s="279"/>
      <c r="BU15" s="277"/>
      <c r="BV15" s="278"/>
      <c r="BW15" s="278"/>
      <c r="BX15" s="279"/>
      <c r="BY15" s="278" t="n">
        <f aca="false">SUM(Rezultati!E15:BX15)</f>
        <v>686</v>
      </c>
      <c r="BZ15" s="279" t="n">
        <f aca="false">COUNT(Rezultati!E15:BX15)</f>
        <v>4</v>
      </c>
      <c r="CA15" s="214" t="n">
        <f aca="false">SUM((Rezultati!BY15+Rezultati!BY16+Rezultati!BY17+Rezultati!BY18+Rezultati!BY19+Rezultati!BY20+Rezultati!BY21)/(Rezultati!BZ15+Rezultati!BZ16+Rezultati!BZ17+Rezultati!BZ18+Rezultati!BZ19+Rezultati!BZ20+Rezultati!BZ21))</f>
        <v>173.678571428571</v>
      </c>
      <c r="CB15" s="280" t="n">
        <f aca="false">Rezultati!BY15/Rezultati!BZ15</f>
        <v>171.5</v>
      </c>
      <c r="CC15" s="216" t="str">
        <f aca="false">Rezultati!I2</f>
        <v>SIB</v>
      </c>
      <c r="CD15" s="181" t="str">
        <f aca="false">Rezultati!B15</f>
        <v>Pieaicinātajs spēlētājs</v>
      </c>
      <c r="CE15" s="182"/>
      <c r="CF15" s="182"/>
      <c r="CG15" s="182"/>
      <c r="CH15" s="182"/>
      <c r="CI15" s="182"/>
      <c r="CJ15" s="182"/>
      <c r="CK15" s="182"/>
      <c r="CL15" s="182"/>
      <c r="CM15" s="217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</row>
    <row r="16" customFormat="false" ht="15.75" hidden="false" customHeight="true" outlineLevel="0" collapsed="false">
      <c r="A16" s="281" t="s">
        <v>39</v>
      </c>
      <c r="B16" s="282"/>
      <c r="C16" s="283" t="n">
        <v>8</v>
      </c>
      <c r="D16" s="284" t="n">
        <f aca="false">Rezultati!C16*Rezultati!BZ16</f>
        <v>0</v>
      </c>
      <c r="E16" s="285"/>
      <c r="F16" s="286"/>
      <c r="G16" s="286"/>
      <c r="H16" s="287"/>
      <c r="I16" s="288"/>
      <c r="J16" s="220"/>
      <c r="K16" s="220"/>
      <c r="L16" s="220"/>
      <c r="M16" s="289"/>
      <c r="N16" s="286"/>
      <c r="O16" s="286"/>
      <c r="P16" s="290"/>
      <c r="Q16" s="285"/>
      <c r="R16" s="286"/>
      <c r="S16" s="286"/>
      <c r="T16" s="287"/>
      <c r="U16" s="289"/>
      <c r="V16" s="286"/>
      <c r="W16" s="286"/>
      <c r="X16" s="290"/>
      <c r="Y16" s="285"/>
      <c r="Z16" s="286"/>
      <c r="AA16" s="286"/>
      <c r="AB16" s="287"/>
      <c r="AC16" s="289"/>
      <c r="AD16" s="286"/>
      <c r="AE16" s="286"/>
      <c r="AF16" s="287"/>
      <c r="AG16" s="291"/>
      <c r="AH16" s="292"/>
      <c r="AI16" s="292"/>
      <c r="AJ16" s="293"/>
      <c r="AK16" s="287"/>
      <c r="AL16" s="287"/>
      <c r="AM16" s="287"/>
      <c r="AN16" s="287"/>
      <c r="AO16" s="294"/>
      <c r="AP16" s="295"/>
      <c r="AQ16" s="295"/>
      <c r="AR16" s="296"/>
      <c r="AS16" s="294"/>
      <c r="AT16" s="295"/>
      <c r="AU16" s="295"/>
      <c r="AV16" s="296"/>
      <c r="AW16" s="294"/>
      <c r="AX16" s="295"/>
      <c r="AY16" s="295"/>
      <c r="AZ16" s="296"/>
      <c r="BA16" s="294"/>
      <c r="BB16" s="295"/>
      <c r="BC16" s="295"/>
      <c r="BD16" s="296"/>
      <c r="BE16" s="294"/>
      <c r="BF16" s="295"/>
      <c r="BG16" s="295"/>
      <c r="BH16" s="296"/>
      <c r="BI16" s="294"/>
      <c r="BJ16" s="295"/>
      <c r="BK16" s="295"/>
      <c r="BL16" s="296"/>
      <c r="BM16" s="294"/>
      <c r="BN16" s="295"/>
      <c r="BO16" s="295"/>
      <c r="BP16" s="296"/>
      <c r="BQ16" s="294"/>
      <c r="BR16" s="295"/>
      <c r="BS16" s="295"/>
      <c r="BT16" s="296"/>
      <c r="BU16" s="294"/>
      <c r="BV16" s="295"/>
      <c r="BW16" s="295"/>
      <c r="BX16" s="296"/>
      <c r="BY16" s="295" t="n">
        <f aca="false">SUM(Rezultati!E16:BX16)</f>
        <v>0</v>
      </c>
      <c r="BZ16" s="296" t="n">
        <f aca="false">COUNT(Rezultati!E16:BX16)</f>
        <v>0</v>
      </c>
      <c r="CA16" s="214"/>
      <c r="CB16" s="280" t="e">
        <f aca="false">Rezultati!BY16/Rezultati!BZ16-8</f>
        <v>#DIV/0!</v>
      </c>
      <c r="CC16" s="216"/>
      <c r="CD16" s="181" t="n">
        <f aca="false">Rezultati!B16</f>
        <v>0</v>
      </c>
      <c r="CE16" s="182"/>
      <c r="CF16" s="182"/>
      <c r="CG16" s="182"/>
      <c r="CH16" s="182"/>
      <c r="CI16" s="182"/>
      <c r="CJ16" s="182"/>
      <c r="CK16" s="182"/>
      <c r="CL16" s="182"/>
      <c r="CM16" s="217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</row>
    <row r="17" customFormat="false" ht="15.75" hidden="false" customHeight="true" outlineLevel="0" collapsed="false">
      <c r="A17" s="198" t="s">
        <v>39</v>
      </c>
      <c r="B17" s="297" t="s">
        <v>67</v>
      </c>
      <c r="C17" s="219" t="n">
        <v>0</v>
      </c>
      <c r="D17" s="201" t="n">
        <f aca="false">Rezultati!C17*Rezultati!BZ17</f>
        <v>0</v>
      </c>
      <c r="E17" s="285" t="n">
        <v>159</v>
      </c>
      <c r="F17" s="286" t="n">
        <v>202</v>
      </c>
      <c r="G17" s="286" t="n">
        <v>184</v>
      </c>
      <c r="H17" s="287" t="n">
        <v>220</v>
      </c>
      <c r="I17" s="288"/>
      <c r="J17" s="220"/>
      <c r="K17" s="220"/>
      <c r="L17" s="220"/>
      <c r="M17" s="289" t="n">
        <v>193</v>
      </c>
      <c r="N17" s="286" t="n">
        <v>194</v>
      </c>
      <c r="O17" s="286" t="n">
        <v>159</v>
      </c>
      <c r="P17" s="290" t="n">
        <v>159</v>
      </c>
      <c r="Q17" s="285" t="n">
        <v>145</v>
      </c>
      <c r="R17" s="286" t="n">
        <v>164</v>
      </c>
      <c r="S17" s="286" t="n">
        <v>191</v>
      </c>
      <c r="T17" s="287" t="n">
        <v>198</v>
      </c>
      <c r="U17" s="289" t="n">
        <v>154</v>
      </c>
      <c r="V17" s="286" t="n">
        <v>245</v>
      </c>
      <c r="W17" s="286" t="n">
        <v>155</v>
      </c>
      <c r="X17" s="290" t="n">
        <v>166</v>
      </c>
      <c r="Y17" s="285" t="n">
        <v>246</v>
      </c>
      <c r="Z17" s="286" t="n">
        <v>153</v>
      </c>
      <c r="AA17" s="286" t="n">
        <v>171</v>
      </c>
      <c r="AB17" s="287" t="n">
        <v>178</v>
      </c>
      <c r="AC17" s="289" t="n">
        <v>223</v>
      </c>
      <c r="AD17" s="286" t="n">
        <v>201</v>
      </c>
      <c r="AE17" s="286" t="n">
        <v>158</v>
      </c>
      <c r="AF17" s="287" t="n">
        <v>213</v>
      </c>
      <c r="AG17" s="291"/>
      <c r="AH17" s="292"/>
      <c r="AI17" s="292"/>
      <c r="AJ17" s="293"/>
      <c r="AK17" s="287" t="n">
        <v>210</v>
      </c>
      <c r="AL17" s="287" t="n">
        <v>174</v>
      </c>
      <c r="AM17" s="287" t="n">
        <v>235</v>
      </c>
      <c r="AN17" s="287" t="n">
        <v>142</v>
      </c>
      <c r="AO17" s="294"/>
      <c r="AP17" s="295"/>
      <c r="AQ17" s="295"/>
      <c r="AR17" s="296"/>
      <c r="AS17" s="294"/>
      <c r="AT17" s="295"/>
      <c r="AU17" s="295"/>
      <c r="AV17" s="296"/>
      <c r="AW17" s="294"/>
      <c r="AX17" s="295"/>
      <c r="AY17" s="295"/>
      <c r="AZ17" s="296"/>
      <c r="BA17" s="294"/>
      <c r="BB17" s="295"/>
      <c r="BC17" s="295"/>
      <c r="BD17" s="296"/>
      <c r="BE17" s="294"/>
      <c r="BF17" s="295"/>
      <c r="BG17" s="295"/>
      <c r="BH17" s="296"/>
      <c r="BI17" s="294"/>
      <c r="BJ17" s="295"/>
      <c r="BK17" s="295"/>
      <c r="BL17" s="296"/>
      <c r="BM17" s="294"/>
      <c r="BN17" s="295"/>
      <c r="BO17" s="295"/>
      <c r="BP17" s="296"/>
      <c r="BQ17" s="294"/>
      <c r="BR17" s="295"/>
      <c r="BS17" s="295"/>
      <c r="BT17" s="296"/>
      <c r="BU17" s="294"/>
      <c r="BV17" s="295"/>
      <c r="BW17" s="295"/>
      <c r="BX17" s="296"/>
      <c r="BY17" s="295" t="n">
        <f aca="false">SUM(Rezultati!E17:BX17)</f>
        <v>5192</v>
      </c>
      <c r="BZ17" s="296" t="n">
        <f aca="false">COUNT(Rezultati!E17:BX17)</f>
        <v>28</v>
      </c>
      <c r="CA17" s="214"/>
      <c r="CB17" s="280" t="n">
        <f aca="false">Rezultati!BY17/Rezultati!BZ17</f>
        <v>185.428571428571</v>
      </c>
      <c r="CC17" s="216"/>
      <c r="CD17" s="181" t="str">
        <f aca="false">Rezultati!B17</f>
        <v>Artūrs Kaļinins</v>
      </c>
      <c r="CE17" s="182"/>
      <c r="CF17" s="182"/>
      <c r="CG17" s="182"/>
      <c r="CH17" s="182"/>
      <c r="CI17" s="182"/>
      <c r="CJ17" s="182"/>
      <c r="CK17" s="182"/>
      <c r="CL17" s="182"/>
      <c r="CM17" s="217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</row>
    <row r="18" customFormat="false" ht="15.75" hidden="false" customHeight="true" outlineLevel="0" collapsed="false">
      <c r="A18" s="198" t="s">
        <v>39</v>
      </c>
      <c r="B18" s="297" t="s">
        <v>68</v>
      </c>
      <c r="C18" s="219" t="n">
        <v>0</v>
      </c>
      <c r="D18" s="201" t="n">
        <f aca="false">Rezultati!C18*Rezultati!BZ18</f>
        <v>0</v>
      </c>
      <c r="E18" s="285" t="n">
        <v>170</v>
      </c>
      <c r="F18" s="286" t="n">
        <v>213</v>
      </c>
      <c r="G18" s="286" t="n">
        <v>157</v>
      </c>
      <c r="H18" s="287" t="n">
        <v>211</v>
      </c>
      <c r="I18" s="288"/>
      <c r="J18" s="220"/>
      <c r="K18" s="220"/>
      <c r="L18" s="220"/>
      <c r="M18" s="289" t="n">
        <v>183</v>
      </c>
      <c r="N18" s="286" t="n">
        <v>174</v>
      </c>
      <c r="O18" s="286" t="n">
        <v>179</v>
      </c>
      <c r="P18" s="290" t="n">
        <v>177</v>
      </c>
      <c r="Q18" s="285" t="n">
        <v>170</v>
      </c>
      <c r="R18" s="286" t="n">
        <v>162</v>
      </c>
      <c r="S18" s="286" t="n">
        <v>181</v>
      </c>
      <c r="T18" s="287" t="n">
        <v>180</v>
      </c>
      <c r="U18" s="289" t="n">
        <v>186</v>
      </c>
      <c r="V18" s="286" t="n">
        <v>120</v>
      </c>
      <c r="W18" s="286" t="n">
        <v>178</v>
      </c>
      <c r="X18" s="290" t="n">
        <v>146</v>
      </c>
      <c r="Y18" s="285" t="n">
        <v>191</v>
      </c>
      <c r="Z18" s="286" t="n">
        <v>177</v>
      </c>
      <c r="AA18" s="286" t="n">
        <v>170</v>
      </c>
      <c r="AB18" s="287" t="n">
        <v>175</v>
      </c>
      <c r="AC18" s="289" t="n">
        <v>157</v>
      </c>
      <c r="AD18" s="286" t="n">
        <v>155</v>
      </c>
      <c r="AE18" s="286" t="n">
        <v>182</v>
      </c>
      <c r="AF18" s="287" t="n">
        <v>160</v>
      </c>
      <c r="AG18" s="291"/>
      <c r="AH18" s="292"/>
      <c r="AI18" s="292"/>
      <c r="AJ18" s="293"/>
      <c r="AK18" s="287"/>
      <c r="AL18" s="287"/>
      <c r="AM18" s="287"/>
      <c r="AN18" s="287"/>
      <c r="AO18" s="294"/>
      <c r="AP18" s="295"/>
      <c r="AQ18" s="295"/>
      <c r="AR18" s="296"/>
      <c r="AS18" s="294"/>
      <c r="AT18" s="295"/>
      <c r="AU18" s="295"/>
      <c r="AV18" s="296"/>
      <c r="AW18" s="294"/>
      <c r="AX18" s="295"/>
      <c r="AY18" s="295"/>
      <c r="AZ18" s="296"/>
      <c r="BA18" s="294"/>
      <c r="BB18" s="295"/>
      <c r="BC18" s="295"/>
      <c r="BD18" s="296"/>
      <c r="BE18" s="294"/>
      <c r="BF18" s="295"/>
      <c r="BG18" s="295"/>
      <c r="BH18" s="296"/>
      <c r="BI18" s="294"/>
      <c r="BJ18" s="295"/>
      <c r="BK18" s="295"/>
      <c r="BL18" s="296"/>
      <c r="BM18" s="294"/>
      <c r="BN18" s="295"/>
      <c r="BO18" s="295"/>
      <c r="BP18" s="296"/>
      <c r="BQ18" s="294"/>
      <c r="BR18" s="295"/>
      <c r="BS18" s="295"/>
      <c r="BT18" s="296"/>
      <c r="BU18" s="294"/>
      <c r="BV18" s="295"/>
      <c r="BW18" s="295"/>
      <c r="BX18" s="296"/>
      <c r="BY18" s="295" t="n">
        <f aca="false">SUM(Rezultati!E18:BX18)</f>
        <v>4154</v>
      </c>
      <c r="BZ18" s="296" t="n">
        <f aca="false">COUNT(Rezultati!E18:BX18)</f>
        <v>24</v>
      </c>
      <c r="CA18" s="214"/>
      <c r="CB18" s="280" t="n">
        <f aca="false">Rezultati!BY18/Rezultati!BZ18</f>
        <v>173.083333333333</v>
      </c>
      <c r="CC18" s="216"/>
      <c r="CD18" s="181" t="str">
        <f aca="false">Rezultati!B18</f>
        <v>Nauris Zīds</v>
      </c>
      <c r="CE18" s="182"/>
      <c r="CF18" s="182"/>
      <c r="CG18" s="182"/>
      <c r="CH18" s="182"/>
      <c r="CI18" s="182"/>
      <c r="CJ18" s="182"/>
      <c r="CK18" s="182"/>
      <c r="CL18" s="182"/>
      <c r="CM18" s="217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</row>
    <row r="19" customFormat="false" ht="15.75" hidden="false" customHeight="true" outlineLevel="0" collapsed="false">
      <c r="A19" s="198" t="s">
        <v>39</v>
      </c>
      <c r="B19" s="297" t="s">
        <v>69</v>
      </c>
      <c r="C19" s="219" t="n">
        <v>0</v>
      </c>
      <c r="D19" s="201" t="n">
        <f aca="false">Rezultati!C19*Rezultati!BZ19</f>
        <v>0</v>
      </c>
      <c r="E19" s="298"/>
      <c r="F19" s="299"/>
      <c r="G19" s="299"/>
      <c r="H19" s="300"/>
      <c r="I19" s="288"/>
      <c r="J19" s="220"/>
      <c r="K19" s="220"/>
      <c r="L19" s="220"/>
      <c r="M19" s="301"/>
      <c r="N19" s="299"/>
      <c r="O19" s="299"/>
      <c r="P19" s="302"/>
      <c r="Q19" s="298"/>
      <c r="R19" s="299"/>
      <c r="S19" s="299"/>
      <c r="T19" s="300"/>
      <c r="U19" s="301"/>
      <c r="V19" s="299"/>
      <c r="W19" s="299"/>
      <c r="X19" s="302"/>
      <c r="Y19" s="298"/>
      <c r="Z19" s="299"/>
      <c r="AA19" s="299"/>
      <c r="AB19" s="300"/>
      <c r="AC19" s="301"/>
      <c r="AD19" s="299"/>
      <c r="AE19" s="299"/>
      <c r="AF19" s="300"/>
      <c r="AG19" s="303"/>
      <c r="AH19" s="304"/>
      <c r="AI19" s="304"/>
      <c r="AJ19" s="305"/>
      <c r="AK19" s="300"/>
      <c r="AL19" s="300"/>
      <c r="AM19" s="300"/>
      <c r="AN19" s="300"/>
      <c r="AO19" s="306"/>
      <c r="AP19" s="307"/>
      <c r="AQ19" s="307"/>
      <c r="AR19" s="308"/>
      <c r="AS19" s="306"/>
      <c r="AT19" s="307"/>
      <c r="AU19" s="307"/>
      <c r="AV19" s="308"/>
      <c r="AW19" s="306"/>
      <c r="AX19" s="307"/>
      <c r="AY19" s="307"/>
      <c r="AZ19" s="308"/>
      <c r="BA19" s="306"/>
      <c r="BB19" s="307"/>
      <c r="BC19" s="307"/>
      <c r="BD19" s="308"/>
      <c r="BE19" s="306"/>
      <c r="BF19" s="307"/>
      <c r="BG19" s="307"/>
      <c r="BH19" s="308"/>
      <c r="BI19" s="306"/>
      <c r="BJ19" s="307"/>
      <c r="BK19" s="307"/>
      <c r="BL19" s="308"/>
      <c r="BM19" s="306"/>
      <c r="BN19" s="307"/>
      <c r="BO19" s="307"/>
      <c r="BP19" s="308"/>
      <c r="BQ19" s="306"/>
      <c r="BR19" s="307"/>
      <c r="BS19" s="307"/>
      <c r="BT19" s="308"/>
      <c r="BU19" s="306"/>
      <c r="BV19" s="307"/>
      <c r="BW19" s="307"/>
      <c r="BX19" s="308"/>
      <c r="BY19" s="307" t="n">
        <f aca="false">SUM(Rezultati!E19:BX19)</f>
        <v>0</v>
      </c>
      <c r="BZ19" s="308" t="n">
        <f aca="false">COUNT(Rezultati!E19:BX19)</f>
        <v>0</v>
      </c>
      <c r="CA19" s="214"/>
      <c r="CB19" s="280" t="e">
        <f aca="false">Rezultati!BY19/Rezultati!BZ19</f>
        <v>#DIV/0!</v>
      </c>
      <c r="CC19" s="216"/>
      <c r="CD19" s="181" t="str">
        <f aca="false">Rezultati!B19</f>
        <v>Normunds Bundzenieks</v>
      </c>
      <c r="CE19" s="182"/>
      <c r="CF19" s="182"/>
      <c r="CG19" s="182"/>
      <c r="CH19" s="182"/>
      <c r="CI19" s="182"/>
      <c r="CJ19" s="182"/>
      <c r="CK19" s="182"/>
      <c r="CL19" s="182"/>
      <c r="CM19" s="217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</row>
    <row r="20" customFormat="false" ht="16.5" hidden="false" customHeight="true" outlineLevel="0" collapsed="false">
      <c r="A20" s="198" t="s">
        <v>39</v>
      </c>
      <c r="B20" s="297" t="s">
        <v>70</v>
      </c>
      <c r="C20" s="244" t="n">
        <v>0</v>
      </c>
      <c r="D20" s="201" t="n">
        <f aca="false">Rezultati!C20*Rezultati!BZ20</f>
        <v>0</v>
      </c>
      <c r="E20" s="298"/>
      <c r="F20" s="299"/>
      <c r="G20" s="299"/>
      <c r="H20" s="300"/>
      <c r="I20" s="288"/>
      <c r="J20" s="220"/>
      <c r="K20" s="220"/>
      <c r="L20" s="220"/>
      <c r="M20" s="301"/>
      <c r="N20" s="299"/>
      <c r="O20" s="299"/>
      <c r="P20" s="302"/>
      <c r="Q20" s="298"/>
      <c r="R20" s="299"/>
      <c r="S20" s="299"/>
      <c r="T20" s="300"/>
      <c r="U20" s="301"/>
      <c r="V20" s="299"/>
      <c r="W20" s="299"/>
      <c r="X20" s="302"/>
      <c r="Y20" s="298"/>
      <c r="Z20" s="299"/>
      <c r="AA20" s="299"/>
      <c r="AB20" s="300"/>
      <c r="AC20" s="301"/>
      <c r="AD20" s="299"/>
      <c r="AE20" s="299"/>
      <c r="AF20" s="300"/>
      <c r="AG20" s="303"/>
      <c r="AH20" s="304"/>
      <c r="AI20" s="304"/>
      <c r="AJ20" s="305"/>
      <c r="AK20" s="300"/>
      <c r="AL20" s="300"/>
      <c r="AM20" s="300"/>
      <c r="AN20" s="300"/>
      <c r="AO20" s="306"/>
      <c r="AP20" s="307"/>
      <c r="AQ20" s="307"/>
      <c r="AR20" s="308"/>
      <c r="AS20" s="306"/>
      <c r="AT20" s="307"/>
      <c r="AU20" s="307"/>
      <c r="AV20" s="308"/>
      <c r="AW20" s="306"/>
      <c r="AX20" s="307"/>
      <c r="AY20" s="307"/>
      <c r="AZ20" s="308"/>
      <c r="BA20" s="306"/>
      <c r="BB20" s="307"/>
      <c r="BC20" s="307"/>
      <c r="BD20" s="308"/>
      <c r="BE20" s="306"/>
      <c r="BF20" s="307"/>
      <c r="BG20" s="307"/>
      <c r="BH20" s="308"/>
      <c r="BI20" s="306"/>
      <c r="BJ20" s="307"/>
      <c r="BK20" s="307"/>
      <c r="BL20" s="308"/>
      <c r="BM20" s="306"/>
      <c r="BN20" s="307"/>
      <c r="BO20" s="307"/>
      <c r="BP20" s="308"/>
      <c r="BQ20" s="306"/>
      <c r="BR20" s="307"/>
      <c r="BS20" s="307"/>
      <c r="BT20" s="308"/>
      <c r="BU20" s="306"/>
      <c r="BV20" s="307"/>
      <c r="BW20" s="307"/>
      <c r="BX20" s="308"/>
      <c r="BY20" s="307" t="n">
        <f aca="false">SUM(Rezultati!E20:BX20)</f>
        <v>0</v>
      </c>
      <c r="BZ20" s="308" t="n">
        <f aca="false">COUNT(Rezultati!E20:BX20)</f>
        <v>0</v>
      </c>
      <c r="CA20" s="214"/>
      <c r="CB20" s="280" t="e">
        <f aca="false">(Rezultati!BY20/Rezultati!BZ20)</f>
        <v>#DIV/0!</v>
      </c>
      <c r="CC20" s="216"/>
      <c r="CD20" s="181" t="str">
        <f aca="false">Rezultati!B20</f>
        <v>Andrejs Kurzemnieks</v>
      </c>
      <c r="CE20" s="182"/>
      <c r="CF20" s="182"/>
      <c r="CG20" s="182"/>
      <c r="CH20" s="182"/>
      <c r="CI20" s="182"/>
      <c r="CJ20" s="182"/>
      <c r="CK20" s="182"/>
      <c r="CL20" s="182"/>
      <c r="CM20" s="217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</row>
    <row r="21" customFormat="false" ht="16.5" hidden="false" customHeight="true" outlineLevel="0" collapsed="false">
      <c r="A21" s="309" t="s">
        <v>39</v>
      </c>
      <c r="B21" s="310" t="s">
        <v>71</v>
      </c>
      <c r="C21" s="256" t="n">
        <v>0</v>
      </c>
      <c r="D21" s="257" t="n">
        <f aca="false">Rezultati!C21*Rezultati!BZ21</f>
        <v>0</v>
      </c>
      <c r="E21" s="258" t="n">
        <v>167</v>
      </c>
      <c r="F21" s="259" t="n">
        <v>173</v>
      </c>
      <c r="G21" s="259" t="n">
        <v>179</v>
      </c>
      <c r="H21" s="260" t="n">
        <v>158</v>
      </c>
      <c r="I21" s="288"/>
      <c r="J21" s="220"/>
      <c r="K21" s="220"/>
      <c r="L21" s="220"/>
      <c r="M21" s="311" t="n">
        <v>216</v>
      </c>
      <c r="N21" s="312" t="n">
        <v>128</v>
      </c>
      <c r="O21" s="312" t="n">
        <v>137</v>
      </c>
      <c r="P21" s="313" t="n">
        <v>124</v>
      </c>
      <c r="Q21" s="258" t="n">
        <v>184</v>
      </c>
      <c r="R21" s="259" t="n">
        <v>170</v>
      </c>
      <c r="S21" s="259" t="n">
        <v>158</v>
      </c>
      <c r="T21" s="260" t="n">
        <v>137</v>
      </c>
      <c r="U21" s="311" t="n">
        <v>131</v>
      </c>
      <c r="V21" s="312" t="n">
        <v>147</v>
      </c>
      <c r="W21" s="312" t="n">
        <v>189</v>
      </c>
      <c r="X21" s="313" t="n">
        <v>195</v>
      </c>
      <c r="Y21" s="258" t="n">
        <v>142</v>
      </c>
      <c r="Z21" s="259" t="n">
        <v>142</v>
      </c>
      <c r="AA21" s="259" t="n">
        <v>144</v>
      </c>
      <c r="AB21" s="260" t="n">
        <v>189</v>
      </c>
      <c r="AC21" s="311" t="n">
        <v>190</v>
      </c>
      <c r="AD21" s="259" t="n">
        <v>190</v>
      </c>
      <c r="AE21" s="259" t="n">
        <v>135</v>
      </c>
      <c r="AF21" s="260" t="n">
        <v>148</v>
      </c>
      <c r="AG21" s="314"/>
      <c r="AH21" s="315"/>
      <c r="AI21" s="315"/>
      <c r="AJ21" s="316"/>
      <c r="AK21" s="260" t="n">
        <v>187</v>
      </c>
      <c r="AL21" s="260" t="n">
        <v>154</v>
      </c>
      <c r="AM21" s="260" t="n">
        <v>187</v>
      </c>
      <c r="AN21" s="260" t="n">
        <v>156</v>
      </c>
      <c r="AO21" s="317"/>
      <c r="AP21" s="318"/>
      <c r="AQ21" s="318"/>
      <c r="AR21" s="319"/>
      <c r="AS21" s="317"/>
      <c r="AT21" s="318"/>
      <c r="AU21" s="318"/>
      <c r="AV21" s="319"/>
      <c r="AW21" s="317"/>
      <c r="AX21" s="318"/>
      <c r="AY21" s="318"/>
      <c r="AZ21" s="319"/>
      <c r="BA21" s="317"/>
      <c r="BB21" s="318"/>
      <c r="BC21" s="318"/>
      <c r="BD21" s="319"/>
      <c r="BE21" s="317"/>
      <c r="BF21" s="318"/>
      <c r="BG21" s="318"/>
      <c r="BH21" s="319"/>
      <c r="BI21" s="317"/>
      <c r="BJ21" s="318"/>
      <c r="BK21" s="318"/>
      <c r="BL21" s="319"/>
      <c r="BM21" s="317"/>
      <c r="BN21" s="318"/>
      <c r="BO21" s="318"/>
      <c r="BP21" s="319"/>
      <c r="BQ21" s="317"/>
      <c r="BR21" s="318"/>
      <c r="BS21" s="318"/>
      <c r="BT21" s="319"/>
      <c r="BU21" s="317"/>
      <c r="BV21" s="318"/>
      <c r="BW21" s="318"/>
      <c r="BX21" s="319"/>
      <c r="BY21" s="318" t="n">
        <f aca="false">SUM(Rezultati!E21:BX21)</f>
        <v>4557</v>
      </c>
      <c r="BZ21" s="319" t="n">
        <f aca="false">COUNT(Rezultati!E21:BX21)</f>
        <v>28</v>
      </c>
      <c r="CA21" s="214"/>
      <c r="CB21" s="280" t="n">
        <f aca="false">Rezultati!BY21/Rezultati!BZ21</f>
        <v>162.75</v>
      </c>
      <c r="CC21" s="216"/>
      <c r="CD21" s="181" t="str">
        <f aca="false">Rezultati!B21</f>
        <v>Andris Kārkliņš</v>
      </c>
      <c r="CE21" s="182"/>
      <c r="CF21" s="182"/>
      <c r="CG21" s="182"/>
      <c r="CH21" s="182"/>
      <c r="CI21" s="182"/>
      <c r="CJ21" s="182"/>
      <c r="CK21" s="182"/>
      <c r="CL21" s="182"/>
      <c r="CM21" s="217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</row>
    <row r="22" customFormat="false" ht="16.5" hidden="false" customHeight="true" outlineLevel="0" collapsed="false">
      <c r="A22" s="266" t="str">
        <f aca="false">Punkti!A11</f>
        <v>X X X</v>
      </c>
      <c r="B22" s="320" t="s">
        <v>72</v>
      </c>
      <c r="C22" s="200" t="n">
        <v>0</v>
      </c>
      <c r="D22" s="267" t="n">
        <f aca="false">Rezultati!C22*Rezultati!BZ22</f>
        <v>0</v>
      </c>
      <c r="E22" s="268" t="n">
        <v>127</v>
      </c>
      <c r="F22" s="269" t="n">
        <v>148</v>
      </c>
      <c r="G22" s="269" t="n">
        <v>120</v>
      </c>
      <c r="H22" s="270" t="n">
        <v>151</v>
      </c>
      <c r="I22" s="272" t="n">
        <v>197</v>
      </c>
      <c r="J22" s="269" t="n">
        <v>127</v>
      </c>
      <c r="K22" s="269" t="n">
        <v>156</v>
      </c>
      <c r="L22" s="273" t="n">
        <v>180</v>
      </c>
      <c r="M22" s="288"/>
      <c r="N22" s="220"/>
      <c r="O22" s="220"/>
      <c r="P22" s="221"/>
      <c r="Q22" s="268" t="n">
        <v>107</v>
      </c>
      <c r="R22" s="269" t="n">
        <v>147</v>
      </c>
      <c r="S22" s="269" t="n">
        <v>173</v>
      </c>
      <c r="T22" s="270" t="n">
        <v>191</v>
      </c>
      <c r="U22" s="289" t="n">
        <v>152</v>
      </c>
      <c r="V22" s="286" t="n">
        <v>128</v>
      </c>
      <c r="W22" s="286" t="n">
        <v>175</v>
      </c>
      <c r="X22" s="290" t="n">
        <v>187</v>
      </c>
      <c r="Y22" s="268" t="n">
        <v>166</v>
      </c>
      <c r="Z22" s="269" t="n">
        <v>186</v>
      </c>
      <c r="AA22" s="269" t="n">
        <v>123</v>
      </c>
      <c r="AB22" s="270" t="n">
        <v>139</v>
      </c>
      <c r="AC22" s="272" t="n">
        <v>138</v>
      </c>
      <c r="AD22" s="269" t="n">
        <v>137</v>
      </c>
      <c r="AE22" s="269" t="n">
        <v>149</v>
      </c>
      <c r="AF22" s="270" t="n">
        <v>189</v>
      </c>
      <c r="AG22" s="272" t="n">
        <v>136</v>
      </c>
      <c r="AH22" s="269" t="n">
        <v>149</v>
      </c>
      <c r="AI22" s="269" t="n">
        <v>144</v>
      </c>
      <c r="AJ22" s="273" t="n">
        <v>136</v>
      </c>
      <c r="AK22" s="273" t="n">
        <v>146</v>
      </c>
      <c r="AL22" s="273" t="n">
        <v>189</v>
      </c>
      <c r="AM22" s="273" t="n">
        <v>168</v>
      </c>
      <c r="AN22" s="273" t="n">
        <v>143</v>
      </c>
      <c r="AO22" s="321"/>
      <c r="AP22" s="278"/>
      <c r="AQ22" s="278"/>
      <c r="AR22" s="279"/>
      <c r="AS22" s="277"/>
      <c r="AT22" s="278"/>
      <c r="AU22" s="278"/>
      <c r="AV22" s="279"/>
      <c r="AW22" s="277"/>
      <c r="AX22" s="278"/>
      <c r="AY22" s="278"/>
      <c r="AZ22" s="279"/>
      <c r="BA22" s="277"/>
      <c r="BB22" s="278"/>
      <c r="BC22" s="278"/>
      <c r="BD22" s="279"/>
      <c r="BE22" s="277"/>
      <c r="BF22" s="278"/>
      <c r="BG22" s="278"/>
      <c r="BH22" s="279"/>
      <c r="BI22" s="277"/>
      <c r="BJ22" s="278"/>
      <c r="BK22" s="278"/>
      <c r="BL22" s="279"/>
      <c r="BM22" s="277"/>
      <c r="BN22" s="278"/>
      <c r="BO22" s="278"/>
      <c r="BP22" s="279"/>
      <c r="BQ22" s="277"/>
      <c r="BR22" s="278"/>
      <c r="BS22" s="278"/>
      <c r="BT22" s="279"/>
      <c r="BU22" s="277"/>
      <c r="BV22" s="278"/>
      <c r="BW22" s="278"/>
      <c r="BX22" s="279"/>
      <c r="BY22" s="278" t="n">
        <f aca="false">SUM(Rezultati!E22:BX22)</f>
        <v>4904</v>
      </c>
      <c r="BZ22" s="279" t="n">
        <f aca="false">COUNT(Rezultati!E22:BX22)</f>
        <v>32</v>
      </c>
      <c r="CA22" s="214" t="n">
        <f aca="false">SUM((Rezultati!BY22+Rezultati!BY23+Rezultati!BY24+Rezultati!BY25+Rezultati!BY26+Rezultati!BY27+Rezultati!BY28)/(Rezultati!BZ22+Rezultati!BZ23+Rezultati!BZ24+Rezultati!BZ25+Rezultati!BZ26+Rezultati!BZ27+Rezultati!BZ28))</f>
        <v>166.364583333333</v>
      </c>
      <c r="CB22" s="280" t="n">
        <f aca="false">Rezultati!BY22/Rezultati!BZ22</f>
        <v>153.25</v>
      </c>
      <c r="CC22" s="216" t="str">
        <f aca="false">Rezultati!M2</f>
        <v>X X X</v>
      </c>
      <c r="CD22" s="181" t="str">
        <f aca="false">Rezultati!B22</f>
        <v>Māris Briedis</v>
      </c>
      <c r="CE22" s="182"/>
      <c r="CF22" s="182"/>
      <c r="CG22" s="182"/>
      <c r="CH22" s="182"/>
      <c r="CI22" s="182"/>
      <c r="CJ22" s="182"/>
      <c r="CK22" s="182"/>
      <c r="CL22" s="182"/>
      <c r="CM22" s="217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</row>
    <row r="23" customFormat="false" ht="15.75" hidden="false" customHeight="true" outlineLevel="0" collapsed="false">
      <c r="A23" s="198" t="s">
        <v>40</v>
      </c>
      <c r="B23" s="320" t="s">
        <v>73</v>
      </c>
      <c r="C23" s="244" t="n">
        <v>0</v>
      </c>
      <c r="D23" s="201" t="n">
        <f aca="false">Rezultati!C23*Rezultati!BZ23</f>
        <v>0</v>
      </c>
      <c r="E23" s="285" t="n">
        <v>149</v>
      </c>
      <c r="F23" s="286" t="n">
        <v>245</v>
      </c>
      <c r="G23" s="286" t="n">
        <v>169</v>
      </c>
      <c r="H23" s="287" t="n">
        <v>163</v>
      </c>
      <c r="I23" s="301" t="n">
        <v>149</v>
      </c>
      <c r="J23" s="299" t="n">
        <v>182</v>
      </c>
      <c r="K23" s="299" t="n">
        <v>161</v>
      </c>
      <c r="L23" s="302" t="n">
        <v>183</v>
      </c>
      <c r="M23" s="288"/>
      <c r="N23" s="220"/>
      <c r="O23" s="220"/>
      <c r="P23" s="221"/>
      <c r="Q23" s="298" t="n">
        <v>171</v>
      </c>
      <c r="R23" s="299" t="n">
        <v>163</v>
      </c>
      <c r="S23" s="299" t="n">
        <v>155</v>
      </c>
      <c r="T23" s="300" t="n">
        <v>120</v>
      </c>
      <c r="U23" s="301" t="n">
        <v>170</v>
      </c>
      <c r="V23" s="299" t="n">
        <v>175</v>
      </c>
      <c r="W23" s="299" t="n">
        <v>168</v>
      </c>
      <c r="X23" s="302" t="n">
        <v>167</v>
      </c>
      <c r="Y23" s="298" t="n">
        <v>178</v>
      </c>
      <c r="Z23" s="299" t="n">
        <v>235</v>
      </c>
      <c r="AA23" s="299" t="n">
        <v>213</v>
      </c>
      <c r="AB23" s="300" t="n">
        <v>147</v>
      </c>
      <c r="AC23" s="301" t="n">
        <v>195</v>
      </c>
      <c r="AD23" s="299" t="n">
        <v>179</v>
      </c>
      <c r="AE23" s="299" t="n">
        <v>194</v>
      </c>
      <c r="AF23" s="300" t="n">
        <v>207</v>
      </c>
      <c r="AG23" s="301" t="n">
        <v>139</v>
      </c>
      <c r="AH23" s="299" t="n">
        <v>131</v>
      </c>
      <c r="AI23" s="299" t="n">
        <v>134</v>
      </c>
      <c r="AJ23" s="302" t="n">
        <v>190</v>
      </c>
      <c r="AK23" s="302" t="n">
        <v>125</v>
      </c>
      <c r="AL23" s="302" t="n">
        <v>214</v>
      </c>
      <c r="AM23" s="302" t="n">
        <v>211</v>
      </c>
      <c r="AN23" s="302" t="n">
        <v>162</v>
      </c>
      <c r="AO23" s="322"/>
      <c r="AP23" s="307"/>
      <c r="AQ23" s="307"/>
      <c r="AR23" s="308"/>
      <c r="AS23" s="306"/>
      <c r="AT23" s="307"/>
      <c r="AU23" s="307"/>
      <c r="AV23" s="308"/>
      <c r="AW23" s="306"/>
      <c r="AX23" s="307"/>
      <c r="AY23" s="307"/>
      <c r="AZ23" s="308"/>
      <c r="BA23" s="306"/>
      <c r="BB23" s="307"/>
      <c r="BC23" s="307"/>
      <c r="BD23" s="308"/>
      <c r="BE23" s="306"/>
      <c r="BF23" s="307"/>
      <c r="BG23" s="307"/>
      <c r="BH23" s="308"/>
      <c r="BI23" s="306"/>
      <c r="BJ23" s="307"/>
      <c r="BK23" s="307"/>
      <c r="BL23" s="308"/>
      <c r="BM23" s="306"/>
      <c r="BN23" s="307"/>
      <c r="BO23" s="307"/>
      <c r="BP23" s="308"/>
      <c r="BQ23" s="306"/>
      <c r="BR23" s="307"/>
      <c r="BS23" s="307"/>
      <c r="BT23" s="308"/>
      <c r="BU23" s="306"/>
      <c r="BV23" s="307"/>
      <c r="BW23" s="307"/>
      <c r="BX23" s="308"/>
      <c r="BY23" s="307" t="n">
        <f aca="false">SUM(Rezultati!E23:BX23)</f>
        <v>5544</v>
      </c>
      <c r="BZ23" s="308" t="n">
        <f aca="false">COUNT(Rezultati!E23:BX23)</f>
        <v>32</v>
      </c>
      <c r="CA23" s="214"/>
      <c r="CB23" s="280" t="n">
        <f aca="false">Rezultati!BY23/Rezultati!BZ23</f>
        <v>173.25</v>
      </c>
      <c r="CC23" s="216"/>
      <c r="CD23" s="181" t="str">
        <f aca="false">Rezultati!B23</f>
        <v>Jānis Raņķis</v>
      </c>
      <c r="CE23" s="182"/>
      <c r="CF23" s="182"/>
      <c r="CG23" s="182"/>
      <c r="CH23" s="182"/>
      <c r="CI23" s="182"/>
      <c r="CJ23" s="182"/>
      <c r="CK23" s="182"/>
      <c r="CL23" s="182"/>
      <c r="CM23" s="217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</row>
    <row r="24" customFormat="false" ht="15.75" hidden="false" customHeight="true" outlineLevel="0" collapsed="false">
      <c r="A24" s="198" t="s">
        <v>40</v>
      </c>
      <c r="B24" s="320" t="s">
        <v>74</v>
      </c>
      <c r="C24" s="244" t="n">
        <v>0</v>
      </c>
      <c r="D24" s="201" t="n">
        <f aca="false">Rezultati!C24*Rezultati!BZ24</f>
        <v>0</v>
      </c>
      <c r="E24" s="285" t="n">
        <v>131</v>
      </c>
      <c r="F24" s="286" t="n">
        <v>175</v>
      </c>
      <c r="G24" s="286" t="n">
        <v>188</v>
      </c>
      <c r="H24" s="287" t="n">
        <v>164</v>
      </c>
      <c r="I24" s="301"/>
      <c r="J24" s="299"/>
      <c r="K24" s="299"/>
      <c r="L24" s="302"/>
      <c r="M24" s="288"/>
      <c r="N24" s="220"/>
      <c r="O24" s="220"/>
      <c r="P24" s="221"/>
      <c r="Q24" s="298" t="n">
        <v>215</v>
      </c>
      <c r="R24" s="299" t="n">
        <v>181</v>
      </c>
      <c r="S24" s="299" t="n">
        <v>155</v>
      </c>
      <c r="T24" s="300" t="n">
        <v>148</v>
      </c>
      <c r="U24" s="301" t="n">
        <v>121</v>
      </c>
      <c r="V24" s="299" t="n">
        <v>189</v>
      </c>
      <c r="W24" s="299" t="n">
        <v>170</v>
      </c>
      <c r="X24" s="302" t="n">
        <v>154</v>
      </c>
      <c r="Y24" s="298" t="n">
        <v>168</v>
      </c>
      <c r="Z24" s="299" t="n">
        <v>168</v>
      </c>
      <c r="AA24" s="299" t="n">
        <v>180</v>
      </c>
      <c r="AB24" s="300" t="n">
        <v>168</v>
      </c>
      <c r="AC24" s="301" t="n">
        <v>185</v>
      </c>
      <c r="AD24" s="299" t="n">
        <v>163</v>
      </c>
      <c r="AE24" s="299" t="n">
        <v>179</v>
      </c>
      <c r="AF24" s="300" t="n">
        <v>147</v>
      </c>
      <c r="AG24" s="301" t="n">
        <v>200</v>
      </c>
      <c r="AH24" s="299" t="n">
        <v>175</v>
      </c>
      <c r="AI24" s="299" t="n">
        <v>163</v>
      </c>
      <c r="AJ24" s="302" t="n">
        <v>189</v>
      </c>
      <c r="AK24" s="302" t="n">
        <v>148</v>
      </c>
      <c r="AL24" s="302" t="n">
        <v>155</v>
      </c>
      <c r="AM24" s="302" t="n">
        <v>137</v>
      </c>
      <c r="AN24" s="302" t="n">
        <v>186</v>
      </c>
      <c r="AO24" s="322"/>
      <c r="AP24" s="307"/>
      <c r="AQ24" s="307"/>
      <c r="AR24" s="308"/>
      <c r="AS24" s="306"/>
      <c r="AT24" s="307"/>
      <c r="AU24" s="307"/>
      <c r="AV24" s="308"/>
      <c r="AW24" s="306"/>
      <c r="AX24" s="307"/>
      <c r="AY24" s="307"/>
      <c r="AZ24" s="308"/>
      <c r="BA24" s="306"/>
      <c r="BB24" s="307"/>
      <c r="BC24" s="307"/>
      <c r="BD24" s="308"/>
      <c r="BE24" s="306"/>
      <c r="BF24" s="307"/>
      <c r="BG24" s="307"/>
      <c r="BH24" s="308"/>
      <c r="BI24" s="306"/>
      <c r="BJ24" s="307"/>
      <c r="BK24" s="307"/>
      <c r="BL24" s="308"/>
      <c r="BM24" s="306"/>
      <c r="BN24" s="307"/>
      <c r="BO24" s="307"/>
      <c r="BP24" s="308"/>
      <c r="BQ24" s="306"/>
      <c r="BR24" s="307"/>
      <c r="BS24" s="307"/>
      <c r="BT24" s="308"/>
      <c r="BU24" s="306"/>
      <c r="BV24" s="307"/>
      <c r="BW24" s="307"/>
      <c r="BX24" s="308"/>
      <c r="BY24" s="307" t="n">
        <f aca="false">SUM(Rezultati!E24:BX24)</f>
        <v>4702</v>
      </c>
      <c r="BZ24" s="308" t="n">
        <f aca="false">COUNT(Rezultati!E24:BX24)</f>
        <v>28</v>
      </c>
      <c r="CA24" s="214"/>
      <c r="CB24" s="280" t="n">
        <f aca="false">Rezultati!BY24/Rezultati!BZ24</f>
        <v>167.928571428571</v>
      </c>
      <c r="CC24" s="216"/>
      <c r="CD24" s="181" t="str">
        <f aca="false">Rezultati!B24</f>
        <v>Kaspars Semjonovs</v>
      </c>
      <c r="CE24" s="182"/>
      <c r="CF24" s="182"/>
      <c r="CG24" s="182"/>
      <c r="CH24" s="182"/>
      <c r="CI24" s="182"/>
      <c r="CJ24" s="182"/>
      <c r="CK24" s="182"/>
      <c r="CL24" s="182"/>
      <c r="CM24" s="217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</row>
    <row r="25" customFormat="false" ht="15.75" hidden="false" customHeight="true" outlineLevel="0" collapsed="false">
      <c r="A25" s="231" t="s">
        <v>40</v>
      </c>
      <c r="B25" s="232" t="s">
        <v>75</v>
      </c>
      <c r="C25" s="233" t="n">
        <v>8</v>
      </c>
      <c r="D25" s="234" t="n">
        <f aca="false">Rezultati!C25*Rezultati!BZ25</f>
        <v>0</v>
      </c>
      <c r="E25" s="285"/>
      <c r="F25" s="286"/>
      <c r="G25" s="286"/>
      <c r="H25" s="287"/>
      <c r="I25" s="301"/>
      <c r="J25" s="299"/>
      <c r="K25" s="299"/>
      <c r="L25" s="302"/>
      <c r="M25" s="288"/>
      <c r="N25" s="220"/>
      <c r="O25" s="220"/>
      <c r="P25" s="221"/>
      <c r="Q25" s="298"/>
      <c r="R25" s="299"/>
      <c r="S25" s="299"/>
      <c r="T25" s="300"/>
      <c r="U25" s="301"/>
      <c r="V25" s="299"/>
      <c r="W25" s="299"/>
      <c r="X25" s="302"/>
      <c r="Y25" s="298"/>
      <c r="Z25" s="299"/>
      <c r="AA25" s="299"/>
      <c r="AB25" s="300"/>
      <c r="AC25" s="301"/>
      <c r="AD25" s="299"/>
      <c r="AE25" s="299"/>
      <c r="AF25" s="300"/>
      <c r="AG25" s="301"/>
      <c r="AH25" s="299"/>
      <c r="AI25" s="299"/>
      <c r="AJ25" s="302"/>
      <c r="AK25" s="302"/>
      <c r="AL25" s="302"/>
      <c r="AM25" s="302"/>
      <c r="AN25" s="302"/>
      <c r="AO25" s="322"/>
      <c r="AP25" s="307"/>
      <c r="AQ25" s="307"/>
      <c r="AR25" s="308"/>
      <c r="AS25" s="306"/>
      <c r="AT25" s="307"/>
      <c r="AU25" s="307"/>
      <c r="AV25" s="308"/>
      <c r="AW25" s="306"/>
      <c r="AX25" s="307"/>
      <c r="AY25" s="307"/>
      <c r="AZ25" s="308"/>
      <c r="BA25" s="306"/>
      <c r="BB25" s="307"/>
      <c r="BC25" s="307"/>
      <c r="BD25" s="308"/>
      <c r="BE25" s="306"/>
      <c r="BF25" s="307"/>
      <c r="BG25" s="307"/>
      <c r="BH25" s="308"/>
      <c r="BI25" s="306"/>
      <c r="BJ25" s="307"/>
      <c r="BK25" s="307"/>
      <c r="BL25" s="308"/>
      <c r="BM25" s="306"/>
      <c r="BN25" s="307"/>
      <c r="BO25" s="307"/>
      <c r="BP25" s="308"/>
      <c r="BQ25" s="306"/>
      <c r="BR25" s="307"/>
      <c r="BS25" s="307"/>
      <c r="BT25" s="308"/>
      <c r="BU25" s="306"/>
      <c r="BV25" s="307"/>
      <c r="BW25" s="307"/>
      <c r="BX25" s="308"/>
      <c r="BY25" s="307" t="n">
        <f aca="false">SUM(Rezultati!E25:BX25)</f>
        <v>0</v>
      </c>
      <c r="BZ25" s="308" t="n">
        <f aca="false">COUNT(Rezultati!E25:BX25)</f>
        <v>0</v>
      </c>
      <c r="CA25" s="214"/>
      <c r="CB25" s="280" t="e">
        <f aca="false">Rezultati!BY25/Rezultati!BZ25-8</f>
        <v>#DIV/0!</v>
      </c>
      <c r="CC25" s="216"/>
      <c r="CD25" s="181" t="str">
        <f aca="false">Rezultati!B25</f>
        <v>Ilze Raņķe</v>
      </c>
      <c r="CE25" s="182"/>
      <c r="CF25" s="182"/>
      <c r="CG25" s="182"/>
      <c r="CH25" s="182"/>
      <c r="CI25" s="182"/>
      <c r="CJ25" s="182"/>
      <c r="CK25" s="182"/>
      <c r="CL25" s="182"/>
      <c r="CM25" s="217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</row>
    <row r="26" customFormat="false" ht="15.75" hidden="false" customHeight="true" outlineLevel="0" collapsed="false">
      <c r="A26" s="198" t="s">
        <v>40</v>
      </c>
      <c r="B26" s="297" t="s">
        <v>76</v>
      </c>
      <c r="C26" s="244" t="n">
        <v>0</v>
      </c>
      <c r="D26" s="201" t="n">
        <f aca="false">Rezultati!C26*Rezultati!BZ26</f>
        <v>0</v>
      </c>
      <c r="E26" s="298"/>
      <c r="F26" s="299"/>
      <c r="G26" s="299"/>
      <c r="H26" s="300"/>
      <c r="I26" s="301"/>
      <c r="J26" s="299"/>
      <c r="K26" s="299"/>
      <c r="L26" s="302"/>
      <c r="M26" s="288"/>
      <c r="N26" s="220"/>
      <c r="O26" s="220"/>
      <c r="P26" s="221"/>
      <c r="Q26" s="298"/>
      <c r="R26" s="299"/>
      <c r="S26" s="299"/>
      <c r="T26" s="300"/>
      <c r="U26" s="301"/>
      <c r="V26" s="299"/>
      <c r="W26" s="299"/>
      <c r="X26" s="302"/>
      <c r="Y26" s="298"/>
      <c r="Z26" s="299"/>
      <c r="AA26" s="299"/>
      <c r="AB26" s="300"/>
      <c r="AC26" s="301"/>
      <c r="AD26" s="299"/>
      <c r="AE26" s="299"/>
      <c r="AF26" s="300"/>
      <c r="AG26" s="301"/>
      <c r="AH26" s="299"/>
      <c r="AI26" s="299"/>
      <c r="AJ26" s="302"/>
      <c r="AK26" s="302"/>
      <c r="AL26" s="302"/>
      <c r="AM26" s="302"/>
      <c r="AN26" s="302"/>
      <c r="AO26" s="322"/>
      <c r="AP26" s="307"/>
      <c r="AQ26" s="307"/>
      <c r="AR26" s="308"/>
      <c r="AS26" s="306"/>
      <c r="AT26" s="307"/>
      <c r="AU26" s="307"/>
      <c r="AV26" s="308"/>
      <c r="AW26" s="306"/>
      <c r="AX26" s="307"/>
      <c r="AY26" s="307"/>
      <c r="AZ26" s="308"/>
      <c r="BA26" s="306"/>
      <c r="BB26" s="307"/>
      <c r="BC26" s="307"/>
      <c r="BD26" s="308"/>
      <c r="BE26" s="306"/>
      <c r="BF26" s="307"/>
      <c r="BG26" s="307"/>
      <c r="BH26" s="308"/>
      <c r="BI26" s="306"/>
      <c r="BJ26" s="307"/>
      <c r="BK26" s="307"/>
      <c r="BL26" s="308"/>
      <c r="BM26" s="306"/>
      <c r="BN26" s="307"/>
      <c r="BO26" s="307"/>
      <c r="BP26" s="308"/>
      <c r="BQ26" s="306"/>
      <c r="BR26" s="307"/>
      <c r="BS26" s="307"/>
      <c r="BT26" s="308"/>
      <c r="BU26" s="306"/>
      <c r="BV26" s="307"/>
      <c r="BW26" s="307"/>
      <c r="BX26" s="308"/>
      <c r="BY26" s="307" t="n">
        <f aca="false">SUM(Rezultati!E26:BX26)</f>
        <v>0</v>
      </c>
      <c r="BZ26" s="308" t="n">
        <f aca="false">COUNT(Rezultati!E26:BX26)</f>
        <v>0</v>
      </c>
      <c r="CA26" s="214"/>
      <c r="CB26" s="280" t="e">
        <f aca="false">Rezultati!BY26/Rezultati!BZ26</f>
        <v>#DIV/0!</v>
      </c>
      <c r="CC26" s="216"/>
      <c r="CD26" s="181" t="str">
        <f aca="false">Rezultati!B26</f>
        <v>aklais rezultāts</v>
      </c>
      <c r="CE26" s="182"/>
      <c r="CF26" s="182"/>
      <c r="CG26" s="182"/>
      <c r="CH26" s="182"/>
      <c r="CI26" s="182"/>
      <c r="CJ26" s="182"/>
      <c r="CK26" s="182"/>
      <c r="CL26" s="182"/>
      <c r="CM26" s="217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</row>
    <row r="27" customFormat="false" ht="15.75" hidden="false" customHeight="true" outlineLevel="0" collapsed="false">
      <c r="A27" s="309" t="s">
        <v>40</v>
      </c>
      <c r="B27" s="254" t="s">
        <v>77</v>
      </c>
      <c r="C27" s="244" t="n">
        <v>0</v>
      </c>
      <c r="D27" s="201" t="n">
        <f aca="false">Rezultati!C27*Rezultati!BZ27</f>
        <v>0</v>
      </c>
      <c r="E27" s="298"/>
      <c r="F27" s="299"/>
      <c r="G27" s="299"/>
      <c r="H27" s="300"/>
      <c r="I27" s="261" t="n">
        <v>226</v>
      </c>
      <c r="J27" s="259" t="n">
        <v>204</v>
      </c>
      <c r="K27" s="259" t="n">
        <v>183</v>
      </c>
      <c r="L27" s="262" t="n">
        <v>208</v>
      </c>
      <c r="M27" s="288"/>
      <c r="N27" s="220"/>
      <c r="O27" s="220"/>
      <c r="P27" s="221"/>
      <c r="Q27" s="258"/>
      <c r="R27" s="259"/>
      <c r="S27" s="259"/>
      <c r="T27" s="260"/>
      <c r="U27" s="261"/>
      <c r="V27" s="259"/>
      <c r="W27" s="259"/>
      <c r="X27" s="262"/>
      <c r="Y27" s="258"/>
      <c r="Z27" s="259"/>
      <c r="AA27" s="259"/>
      <c r="AB27" s="260"/>
      <c r="AC27" s="261"/>
      <c r="AD27" s="259"/>
      <c r="AE27" s="259"/>
      <c r="AF27" s="260"/>
      <c r="AG27" s="261"/>
      <c r="AH27" s="259"/>
      <c r="AI27" s="259"/>
      <c r="AJ27" s="262"/>
      <c r="AK27" s="262"/>
      <c r="AL27" s="262"/>
      <c r="AM27" s="262"/>
      <c r="AN27" s="262"/>
      <c r="AO27" s="323"/>
      <c r="AP27" s="318"/>
      <c r="AQ27" s="318"/>
      <c r="AR27" s="319"/>
      <c r="AS27" s="324"/>
      <c r="AT27" s="318"/>
      <c r="AU27" s="318"/>
      <c r="AV27" s="319"/>
      <c r="AW27" s="324"/>
      <c r="AX27" s="318"/>
      <c r="AY27" s="318"/>
      <c r="AZ27" s="319"/>
      <c r="BA27" s="324"/>
      <c r="BB27" s="318"/>
      <c r="BC27" s="318"/>
      <c r="BD27" s="319"/>
      <c r="BE27" s="324"/>
      <c r="BF27" s="318"/>
      <c r="BG27" s="318"/>
      <c r="BH27" s="319"/>
      <c r="BI27" s="324"/>
      <c r="BJ27" s="318"/>
      <c r="BK27" s="318"/>
      <c r="BL27" s="319"/>
      <c r="BM27" s="324"/>
      <c r="BN27" s="318"/>
      <c r="BO27" s="318"/>
      <c r="BP27" s="319"/>
      <c r="BQ27" s="324"/>
      <c r="BR27" s="318"/>
      <c r="BS27" s="318"/>
      <c r="BT27" s="319"/>
      <c r="BU27" s="324"/>
      <c r="BV27" s="318"/>
      <c r="BW27" s="318"/>
      <c r="BX27" s="319"/>
      <c r="BY27" s="318" t="n">
        <f aca="false">SUM(Rezultati!E27:BX27)</f>
        <v>821</v>
      </c>
      <c r="BZ27" s="319" t="n">
        <f aca="false">COUNT(Rezultati!E27:BX27)</f>
        <v>4</v>
      </c>
      <c r="CA27" s="214"/>
      <c r="CB27" s="280" t="n">
        <f aca="false">Rezultati!BY27/Rezultati!BZ27</f>
        <v>205.25</v>
      </c>
      <c r="CC27" s="216"/>
      <c r="CD27" s="181" t="str">
        <f aca="false">Rezultati!B27</f>
        <v>Rihards Meijers</v>
      </c>
      <c r="CE27" s="182"/>
      <c r="CF27" s="182"/>
      <c r="CG27" s="182"/>
      <c r="CH27" s="182"/>
      <c r="CI27" s="182"/>
      <c r="CJ27" s="182"/>
      <c r="CK27" s="182"/>
      <c r="CL27" s="182"/>
      <c r="CM27" s="217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</row>
    <row r="28" customFormat="false" ht="16.5" hidden="false" customHeight="true" outlineLevel="0" collapsed="false">
      <c r="A28" s="325" t="s">
        <v>40</v>
      </c>
      <c r="B28" s="326"/>
      <c r="C28" s="256" t="n">
        <v>0</v>
      </c>
      <c r="D28" s="257" t="n">
        <f aca="false">Rezultati!C28*Rezultati!BZ28</f>
        <v>0</v>
      </c>
      <c r="E28" s="258"/>
      <c r="F28" s="259"/>
      <c r="G28" s="259"/>
      <c r="H28" s="260"/>
      <c r="I28" s="311"/>
      <c r="J28" s="312"/>
      <c r="K28" s="312"/>
      <c r="L28" s="313"/>
      <c r="M28" s="327"/>
      <c r="N28" s="328"/>
      <c r="O28" s="328"/>
      <c r="P28" s="329"/>
      <c r="Q28" s="330"/>
      <c r="R28" s="312"/>
      <c r="S28" s="312"/>
      <c r="T28" s="331"/>
      <c r="U28" s="311"/>
      <c r="V28" s="312"/>
      <c r="W28" s="312"/>
      <c r="X28" s="313"/>
      <c r="Y28" s="330"/>
      <c r="Z28" s="312"/>
      <c r="AA28" s="312"/>
      <c r="AB28" s="331"/>
      <c r="AC28" s="311"/>
      <c r="AD28" s="312"/>
      <c r="AE28" s="312"/>
      <c r="AF28" s="331"/>
      <c r="AG28" s="311"/>
      <c r="AH28" s="312"/>
      <c r="AI28" s="312"/>
      <c r="AJ28" s="313"/>
      <c r="AK28" s="313"/>
      <c r="AL28" s="313"/>
      <c r="AM28" s="313"/>
      <c r="AN28" s="313"/>
      <c r="AO28" s="332"/>
      <c r="AP28" s="333"/>
      <c r="AQ28" s="333"/>
      <c r="AR28" s="334"/>
      <c r="AS28" s="317"/>
      <c r="AT28" s="333"/>
      <c r="AU28" s="333"/>
      <c r="AV28" s="334"/>
      <c r="AW28" s="317"/>
      <c r="AX28" s="333"/>
      <c r="AY28" s="333"/>
      <c r="AZ28" s="334"/>
      <c r="BA28" s="317"/>
      <c r="BB28" s="333"/>
      <c r="BC28" s="333"/>
      <c r="BD28" s="334"/>
      <c r="BE28" s="317"/>
      <c r="BF28" s="333"/>
      <c r="BG28" s="333"/>
      <c r="BH28" s="334"/>
      <c r="BI28" s="317"/>
      <c r="BJ28" s="333"/>
      <c r="BK28" s="333"/>
      <c r="BL28" s="334"/>
      <c r="BM28" s="317"/>
      <c r="BN28" s="333"/>
      <c r="BO28" s="333"/>
      <c r="BP28" s="334"/>
      <c r="BQ28" s="317"/>
      <c r="BR28" s="333"/>
      <c r="BS28" s="333"/>
      <c r="BT28" s="334"/>
      <c r="BU28" s="317"/>
      <c r="BV28" s="333"/>
      <c r="BW28" s="333"/>
      <c r="BX28" s="334"/>
      <c r="BY28" s="333" t="n">
        <f aca="false">SUM(Rezultati!E28:BX28)</f>
        <v>0</v>
      </c>
      <c r="BZ28" s="334" t="n">
        <f aca="false">COUNT(Rezultati!E28:BX28)</f>
        <v>0</v>
      </c>
      <c r="CA28" s="214"/>
      <c r="CB28" s="280" t="e">
        <f aca="false">Rezultati!BY28/Rezultati!BZ28</f>
        <v>#DIV/0!</v>
      </c>
      <c r="CC28" s="216"/>
      <c r="CD28" s="181" t="n">
        <f aca="false">Rezultati!B28</f>
        <v>0</v>
      </c>
      <c r="CE28" s="182"/>
      <c r="CF28" s="182"/>
      <c r="CG28" s="182"/>
      <c r="CH28" s="182"/>
      <c r="CI28" s="182"/>
      <c r="CJ28" s="182"/>
      <c r="CK28" s="182"/>
      <c r="CL28" s="182"/>
      <c r="CM28" s="217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</row>
    <row r="29" customFormat="false" ht="16.5" hidden="false" customHeight="true" outlineLevel="0" collapsed="false">
      <c r="A29" s="335" t="str">
        <f aca="false">Punkti!A14</f>
        <v>Šarmageddon</v>
      </c>
      <c r="B29" s="336" t="s">
        <v>78</v>
      </c>
      <c r="C29" s="337" t="n">
        <v>8</v>
      </c>
      <c r="D29" s="338" t="n">
        <f aca="false">Rezultati!C29*Rezultati!BZ29</f>
        <v>128</v>
      </c>
      <c r="E29" s="268" t="n">
        <v>202</v>
      </c>
      <c r="F29" s="269" t="n">
        <v>193</v>
      </c>
      <c r="G29" s="269" t="n">
        <v>177</v>
      </c>
      <c r="H29" s="270" t="n">
        <v>190</v>
      </c>
      <c r="I29" s="289" t="n">
        <v>152</v>
      </c>
      <c r="J29" s="286" t="n">
        <v>150</v>
      </c>
      <c r="K29" s="286" t="n">
        <v>221</v>
      </c>
      <c r="L29" s="290" t="n">
        <v>173</v>
      </c>
      <c r="M29" s="289"/>
      <c r="N29" s="286"/>
      <c r="O29" s="286"/>
      <c r="P29" s="290"/>
      <c r="Q29" s="288"/>
      <c r="R29" s="220"/>
      <c r="S29" s="220"/>
      <c r="T29" s="221"/>
      <c r="U29" s="285" t="n">
        <v>169</v>
      </c>
      <c r="V29" s="286" t="n">
        <v>148</v>
      </c>
      <c r="W29" s="286" t="n">
        <v>140</v>
      </c>
      <c r="X29" s="290" t="n">
        <v>188</v>
      </c>
      <c r="Y29" s="339"/>
      <c r="Z29" s="340"/>
      <c r="AA29" s="340"/>
      <c r="AB29" s="341"/>
      <c r="AC29" s="272"/>
      <c r="AD29" s="286"/>
      <c r="AE29" s="286"/>
      <c r="AF29" s="287"/>
      <c r="AG29" s="289"/>
      <c r="AH29" s="286"/>
      <c r="AI29" s="286"/>
      <c r="AJ29" s="287"/>
      <c r="AK29" s="287" t="n">
        <v>175</v>
      </c>
      <c r="AL29" s="287" t="n">
        <v>211</v>
      </c>
      <c r="AM29" s="287" t="n">
        <v>206</v>
      </c>
      <c r="AN29" s="287" t="n">
        <v>172</v>
      </c>
      <c r="AO29" s="277"/>
      <c r="AP29" s="295"/>
      <c r="AQ29" s="295"/>
      <c r="AR29" s="296"/>
      <c r="AS29" s="277"/>
      <c r="AT29" s="295"/>
      <c r="AU29" s="295"/>
      <c r="AV29" s="296"/>
      <c r="AW29" s="277"/>
      <c r="AX29" s="295"/>
      <c r="AY29" s="295"/>
      <c r="AZ29" s="296"/>
      <c r="BA29" s="277"/>
      <c r="BB29" s="295"/>
      <c r="BC29" s="295"/>
      <c r="BD29" s="296"/>
      <c r="BE29" s="277"/>
      <c r="BF29" s="295"/>
      <c r="BG29" s="295"/>
      <c r="BH29" s="296"/>
      <c r="BI29" s="277"/>
      <c r="BJ29" s="295"/>
      <c r="BK29" s="295"/>
      <c r="BL29" s="296"/>
      <c r="BM29" s="277"/>
      <c r="BN29" s="295"/>
      <c r="BO29" s="295"/>
      <c r="BP29" s="296"/>
      <c r="BQ29" s="277"/>
      <c r="BR29" s="295"/>
      <c r="BS29" s="295"/>
      <c r="BT29" s="296"/>
      <c r="BU29" s="277"/>
      <c r="BV29" s="295"/>
      <c r="BW29" s="295"/>
      <c r="BX29" s="296"/>
      <c r="BY29" s="295" t="n">
        <f aca="false">SUM(Rezultati!E29:BX29)</f>
        <v>2867</v>
      </c>
      <c r="BZ29" s="296" t="n">
        <f aca="false">COUNT(Rezultati!E29:BX29)</f>
        <v>16</v>
      </c>
      <c r="CA29" s="214" t="n">
        <f aca="false">SUM((Rezultati!BY29+Rezultati!BY30+Rezultati!BY31+Rezultati!BY32+Rezultati!BY35+Rezultati!BY33+Rezultati!BY34+Rezultati!BY36)/(Rezultati!BZ29+Rezultati!BZ30+Rezultati!BZ31+Rezultati!BZ32+Rezultati!BZ33+Rezultati!BZ34+Rezultati!BZ35+Rezultati!BZ36))</f>
        <v>171.47619047619</v>
      </c>
      <c r="CB29" s="280" t="n">
        <f aca="false">Rezultati!BY29/Rezultati!BZ29-8</f>
        <v>171.1875</v>
      </c>
      <c r="CC29" s="216" t="str">
        <f aca="false">Rezultati!Q2</f>
        <v>Šarmageddon</v>
      </c>
      <c r="CD29" s="181" t="str">
        <f aca="false">Rezultati!B29</f>
        <v>Elizabete Gorina</v>
      </c>
      <c r="CE29" s="182"/>
      <c r="CF29" s="182"/>
      <c r="CG29" s="182"/>
      <c r="CH29" s="182"/>
      <c r="CI29" s="182"/>
      <c r="CJ29" s="182"/>
      <c r="CK29" s="182"/>
      <c r="CL29" s="182"/>
      <c r="CM29" s="217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</row>
    <row r="30" customFormat="false" ht="16.5" hidden="false" customHeight="true" outlineLevel="0" collapsed="false">
      <c r="A30" s="198" t="s">
        <v>29</v>
      </c>
      <c r="B30" s="320" t="s">
        <v>79</v>
      </c>
      <c r="C30" s="244" t="n">
        <v>0</v>
      </c>
      <c r="D30" s="201" t="n">
        <f aca="false">Rezultati!C30*Rezultati!BZ30</f>
        <v>0</v>
      </c>
      <c r="E30" s="285" t="n">
        <v>159</v>
      </c>
      <c r="F30" s="286" t="n">
        <v>133</v>
      </c>
      <c r="G30" s="286" t="n">
        <v>163</v>
      </c>
      <c r="H30" s="287" t="n">
        <v>157</v>
      </c>
      <c r="I30" s="301" t="n">
        <v>163</v>
      </c>
      <c r="J30" s="299" t="n">
        <v>164</v>
      </c>
      <c r="K30" s="299" t="n">
        <v>179</v>
      </c>
      <c r="L30" s="302" t="n">
        <v>150</v>
      </c>
      <c r="M30" s="301" t="n">
        <v>156</v>
      </c>
      <c r="N30" s="299" t="n">
        <v>174</v>
      </c>
      <c r="O30" s="299" t="n">
        <v>150</v>
      </c>
      <c r="P30" s="302" t="n">
        <v>191</v>
      </c>
      <c r="Q30" s="288"/>
      <c r="R30" s="220"/>
      <c r="S30" s="220"/>
      <c r="T30" s="221"/>
      <c r="U30" s="298" t="n">
        <v>148</v>
      </c>
      <c r="V30" s="299" t="n">
        <v>179</v>
      </c>
      <c r="W30" s="299" t="n">
        <v>246</v>
      </c>
      <c r="X30" s="302" t="n">
        <v>213</v>
      </c>
      <c r="Y30" s="342"/>
      <c r="Z30" s="343"/>
      <c r="AA30" s="343"/>
      <c r="AB30" s="344"/>
      <c r="AC30" s="301" t="n">
        <v>170</v>
      </c>
      <c r="AD30" s="299" t="n">
        <v>171</v>
      </c>
      <c r="AE30" s="299" t="n">
        <v>153</v>
      </c>
      <c r="AF30" s="300" t="n">
        <v>205</v>
      </c>
      <c r="AG30" s="301" t="n">
        <v>149</v>
      </c>
      <c r="AH30" s="299" t="n">
        <v>183</v>
      </c>
      <c r="AI30" s="299" t="n">
        <v>213</v>
      </c>
      <c r="AJ30" s="300" t="n">
        <v>163</v>
      </c>
      <c r="AK30" s="300" t="n">
        <v>149</v>
      </c>
      <c r="AL30" s="300" t="n">
        <v>202</v>
      </c>
      <c r="AM30" s="300" t="n">
        <v>214</v>
      </c>
      <c r="AN30" s="300" t="n">
        <v>257</v>
      </c>
      <c r="AO30" s="306"/>
      <c r="AP30" s="307"/>
      <c r="AQ30" s="307"/>
      <c r="AR30" s="308"/>
      <c r="AS30" s="306"/>
      <c r="AT30" s="307"/>
      <c r="AU30" s="307"/>
      <c r="AV30" s="308"/>
      <c r="AW30" s="306"/>
      <c r="AX30" s="307"/>
      <c r="AY30" s="307"/>
      <c r="AZ30" s="308"/>
      <c r="BA30" s="306"/>
      <c r="BB30" s="307"/>
      <c r="BC30" s="307"/>
      <c r="BD30" s="308"/>
      <c r="BE30" s="306"/>
      <c r="BF30" s="307"/>
      <c r="BG30" s="307"/>
      <c r="BH30" s="308"/>
      <c r="BI30" s="306"/>
      <c r="BJ30" s="307"/>
      <c r="BK30" s="307"/>
      <c r="BL30" s="308"/>
      <c r="BM30" s="306"/>
      <c r="BN30" s="307"/>
      <c r="BO30" s="307"/>
      <c r="BP30" s="308"/>
      <c r="BQ30" s="306"/>
      <c r="BR30" s="307"/>
      <c r="BS30" s="307"/>
      <c r="BT30" s="308"/>
      <c r="BU30" s="306"/>
      <c r="BV30" s="307"/>
      <c r="BW30" s="307"/>
      <c r="BX30" s="308"/>
      <c r="BY30" s="307" t="n">
        <f aca="false">SUM(Rezultati!E30:BX30)</f>
        <v>4954</v>
      </c>
      <c r="BZ30" s="308" t="n">
        <f aca="false">COUNT(Rezultati!E30:BX30)</f>
        <v>28</v>
      </c>
      <c r="CA30" s="214"/>
      <c r="CB30" s="280" t="n">
        <f aca="false">Rezultati!BY30/Rezultati!BZ30</f>
        <v>176.928571428571</v>
      </c>
      <c r="CC30" s="216"/>
      <c r="CD30" s="181" t="str">
        <f aca="false">Rezultati!B30</f>
        <v>Sergejs Kravcovs</v>
      </c>
      <c r="CE30" s="182"/>
      <c r="CF30" s="182"/>
      <c r="CG30" s="182"/>
      <c r="CH30" s="182"/>
      <c r="CI30" s="182"/>
      <c r="CJ30" s="182"/>
      <c r="CK30" s="182"/>
      <c r="CL30" s="182"/>
      <c r="CM30" s="217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</row>
    <row r="31" customFormat="false" ht="15.75" hidden="false" customHeight="true" outlineLevel="0" collapsed="false">
      <c r="A31" s="345" t="s">
        <v>29</v>
      </c>
      <c r="B31" s="346" t="s">
        <v>80</v>
      </c>
      <c r="C31" s="347" t="n">
        <v>0</v>
      </c>
      <c r="D31" s="347" t="n">
        <f aca="false">Rezultati!C31*Rezultati!BZ31</f>
        <v>0</v>
      </c>
      <c r="E31" s="285" t="n">
        <v>168</v>
      </c>
      <c r="F31" s="286" t="n">
        <v>216</v>
      </c>
      <c r="G31" s="286" t="n">
        <v>176</v>
      </c>
      <c r="H31" s="287" t="n">
        <v>174</v>
      </c>
      <c r="I31" s="301" t="n">
        <v>175</v>
      </c>
      <c r="J31" s="299" t="n">
        <v>209</v>
      </c>
      <c r="K31" s="299" t="n">
        <v>159</v>
      </c>
      <c r="L31" s="302" t="n">
        <v>154</v>
      </c>
      <c r="M31" s="301" t="n">
        <v>177</v>
      </c>
      <c r="N31" s="299" t="n">
        <v>157</v>
      </c>
      <c r="O31" s="299" t="n">
        <v>178</v>
      </c>
      <c r="P31" s="302" t="n">
        <v>177</v>
      </c>
      <c r="Q31" s="288"/>
      <c r="R31" s="220"/>
      <c r="S31" s="220"/>
      <c r="T31" s="221"/>
      <c r="U31" s="298" t="n">
        <v>127</v>
      </c>
      <c r="V31" s="299" t="n">
        <v>180</v>
      </c>
      <c r="W31" s="299" t="n">
        <v>175</v>
      </c>
      <c r="X31" s="302" t="n">
        <v>198</v>
      </c>
      <c r="Y31" s="342"/>
      <c r="Z31" s="343"/>
      <c r="AA31" s="343"/>
      <c r="AB31" s="344"/>
      <c r="AC31" s="301" t="n">
        <v>182</v>
      </c>
      <c r="AD31" s="299" t="n">
        <v>173</v>
      </c>
      <c r="AE31" s="299" t="n">
        <v>176</v>
      </c>
      <c r="AF31" s="300" t="n">
        <v>155</v>
      </c>
      <c r="AG31" s="301" t="n">
        <v>187</v>
      </c>
      <c r="AH31" s="299" t="n">
        <v>196</v>
      </c>
      <c r="AI31" s="299" t="n">
        <v>189</v>
      </c>
      <c r="AJ31" s="300" t="n">
        <v>179</v>
      </c>
      <c r="AK31" s="300"/>
      <c r="AL31" s="300"/>
      <c r="AM31" s="300"/>
      <c r="AN31" s="300"/>
      <c r="AO31" s="306"/>
      <c r="AP31" s="307"/>
      <c r="AQ31" s="307"/>
      <c r="AR31" s="308"/>
      <c r="AS31" s="306"/>
      <c r="AT31" s="307"/>
      <c r="AU31" s="307"/>
      <c r="AV31" s="308"/>
      <c r="AW31" s="306"/>
      <c r="AX31" s="307"/>
      <c r="AY31" s="307"/>
      <c r="AZ31" s="308"/>
      <c r="BA31" s="306"/>
      <c r="BB31" s="307"/>
      <c r="BC31" s="307"/>
      <c r="BD31" s="308"/>
      <c r="BE31" s="306"/>
      <c r="BF31" s="307"/>
      <c r="BG31" s="307"/>
      <c r="BH31" s="308"/>
      <c r="BI31" s="306"/>
      <c r="BJ31" s="307"/>
      <c r="BK31" s="307"/>
      <c r="BL31" s="308"/>
      <c r="BM31" s="306"/>
      <c r="BN31" s="307"/>
      <c r="BO31" s="307"/>
      <c r="BP31" s="308"/>
      <c r="BQ31" s="306"/>
      <c r="BR31" s="307"/>
      <c r="BS31" s="307"/>
      <c r="BT31" s="308"/>
      <c r="BU31" s="306"/>
      <c r="BV31" s="307"/>
      <c r="BW31" s="307"/>
      <c r="BX31" s="308"/>
      <c r="BY31" s="307" t="n">
        <f aca="false">SUM(Rezultati!E31:BX31)</f>
        <v>4237</v>
      </c>
      <c r="BZ31" s="308" t="n">
        <f aca="false">COUNT(Rezultati!E31:BX31)</f>
        <v>24</v>
      </c>
      <c r="CA31" s="214"/>
      <c r="CB31" s="280" t="n">
        <f aca="false">Rezultati!BY31/Rezultati!BZ31-8</f>
        <v>168.541666666667</v>
      </c>
      <c r="CC31" s="216"/>
      <c r="CD31" s="181" t="str">
        <f aca="false">Rezultati!B31</f>
        <v>Jānis Zalītis</v>
      </c>
      <c r="CE31" s="182"/>
      <c r="CF31" s="182"/>
      <c r="CG31" s="182"/>
      <c r="CH31" s="182"/>
      <c r="CI31" s="182"/>
      <c r="CJ31" s="182"/>
      <c r="CK31" s="182"/>
      <c r="CL31" s="182"/>
      <c r="CM31" s="217"/>
      <c r="CN31" s="183"/>
      <c r="CO31" s="183"/>
      <c r="CP31" s="183"/>
      <c r="CQ31" s="183"/>
      <c r="CR31" s="183"/>
      <c r="CS31" s="183"/>
      <c r="CT31" s="183"/>
      <c r="CU31" s="183"/>
      <c r="CV31" s="183"/>
      <c r="CW31" s="183"/>
      <c r="CX31" s="183"/>
    </row>
    <row r="32" customFormat="false" ht="15.75" hidden="false" customHeight="true" outlineLevel="0" collapsed="false">
      <c r="A32" s="198" t="s">
        <v>29</v>
      </c>
      <c r="B32" s="297" t="s">
        <v>81</v>
      </c>
      <c r="C32" s="244" t="n">
        <v>0</v>
      </c>
      <c r="D32" s="201" t="n">
        <f aca="false">Rezultati!C32*Rezultati!BZ32</f>
        <v>0</v>
      </c>
      <c r="E32" s="285"/>
      <c r="F32" s="286"/>
      <c r="G32" s="286"/>
      <c r="H32" s="287"/>
      <c r="I32" s="301"/>
      <c r="J32" s="299"/>
      <c r="K32" s="299"/>
      <c r="L32" s="302"/>
      <c r="M32" s="301" t="n">
        <v>136</v>
      </c>
      <c r="N32" s="299" t="n">
        <v>137</v>
      </c>
      <c r="O32" s="299" t="n">
        <v>158</v>
      </c>
      <c r="P32" s="302" t="n">
        <v>147</v>
      </c>
      <c r="Q32" s="288"/>
      <c r="R32" s="220"/>
      <c r="S32" s="220"/>
      <c r="T32" s="221"/>
      <c r="U32" s="298"/>
      <c r="V32" s="299"/>
      <c r="W32" s="299"/>
      <c r="X32" s="302"/>
      <c r="Y32" s="342"/>
      <c r="Z32" s="343"/>
      <c r="AA32" s="343"/>
      <c r="AB32" s="344"/>
      <c r="AC32" s="301" t="n">
        <v>175</v>
      </c>
      <c r="AD32" s="299" t="n">
        <v>138</v>
      </c>
      <c r="AE32" s="299" t="n">
        <v>165</v>
      </c>
      <c r="AF32" s="300" t="n">
        <v>134</v>
      </c>
      <c r="AG32" s="301" t="n">
        <v>218</v>
      </c>
      <c r="AH32" s="299" t="n">
        <v>113</v>
      </c>
      <c r="AI32" s="299" t="n">
        <v>130</v>
      </c>
      <c r="AJ32" s="300" t="n">
        <v>136</v>
      </c>
      <c r="AK32" s="300" t="n">
        <v>154</v>
      </c>
      <c r="AL32" s="300" t="n">
        <v>143</v>
      </c>
      <c r="AM32" s="300" t="n">
        <v>137</v>
      </c>
      <c r="AN32" s="300" t="n">
        <v>125</v>
      </c>
      <c r="AO32" s="306"/>
      <c r="AP32" s="307"/>
      <c r="AQ32" s="307"/>
      <c r="AR32" s="308"/>
      <c r="AS32" s="306"/>
      <c r="AT32" s="307"/>
      <c r="AU32" s="307"/>
      <c r="AV32" s="308"/>
      <c r="AW32" s="306"/>
      <c r="AX32" s="307"/>
      <c r="AY32" s="307"/>
      <c r="AZ32" s="308"/>
      <c r="BA32" s="306"/>
      <c r="BB32" s="307"/>
      <c r="BC32" s="307"/>
      <c r="BD32" s="308"/>
      <c r="BE32" s="306"/>
      <c r="BF32" s="307"/>
      <c r="BG32" s="307"/>
      <c r="BH32" s="308"/>
      <c r="BI32" s="306"/>
      <c r="BJ32" s="307"/>
      <c r="BK32" s="307"/>
      <c r="BL32" s="308"/>
      <c r="BM32" s="306"/>
      <c r="BN32" s="307"/>
      <c r="BO32" s="307"/>
      <c r="BP32" s="308"/>
      <c r="BQ32" s="306"/>
      <c r="BR32" s="307"/>
      <c r="BS32" s="307"/>
      <c r="BT32" s="308"/>
      <c r="BU32" s="306"/>
      <c r="BV32" s="307"/>
      <c r="BW32" s="307"/>
      <c r="BX32" s="308"/>
      <c r="BY32" s="307" t="n">
        <f aca="false">SUM(Rezultati!E32:BX32)</f>
        <v>2346</v>
      </c>
      <c r="BZ32" s="308" t="n">
        <f aca="false">COUNT(Rezultati!E32:BX32)</f>
        <v>16</v>
      </c>
      <c r="CA32" s="214"/>
      <c r="CB32" s="280" t="n">
        <f aca="false">Rezultati!BY32/Rezultati!BZ32</f>
        <v>146.625</v>
      </c>
      <c r="CC32" s="216"/>
      <c r="CD32" s="181" t="str">
        <f aca="false">Rezultati!B32</f>
        <v>Valentīns Ginko</v>
      </c>
      <c r="CE32" s="182"/>
      <c r="CF32" s="182"/>
      <c r="CG32" s="182"/>
      <c r="CH32" s="182"/>
      <c r="CI32" s="182"/>
      <c r="CJ32" s="182"/>
      <c r="CK32" s="182"/>
      <c r="CL32" s="182"/>
      <c r="CM32" s="217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</row>
    <row r="33" customFormat="false" ht="15.75" hidden="false" customHeight="true" outlineLevel="0" collapsed="false">
      <c r="A33" s="345" t="s">
        <v>29</v>
      </c>
      <c r="B33" s="346" t="s">
        <v>82</v>
      </c>
      <c r="C33" s="347" t="n">
        <v>8</v>
      </c>
      <c r="D33" s="347" t="n">
        <f aca="false">Rezultati!C33*Rezultati!BZ33</f>
        <v>0</v>
      </c>
      <c r="E33" s="298"/>
      <c r="F33" s="299"/>
      <c r="G33" s="299"/>
      <c r="H33" s="300"/>
      <c r="I33" s="301"/>
      <c r="J33" s="299"/>
      <c r="K33" s="299"/>
      <c r="L33" s="302"/>
      <c r="M33" s="301"/>
      <c r="N33" s="299"/>
      <c r="O33" s="299"/>
      <c r="P33" s="302"/>
      <c r="Q33" s="288"/>
      <c r="R33" s="220"/>
      <c r="S33" s="220"/>
      <c r="T33" s="221"/>
      <c r="U33" s="298"/>
      <c r="V33" s="299"/>
      <c r="W33" s="299"/>
      <c r="X33" s="302"/>
      <c r="Y33" s="342"/>
      <c r="Z33" s="343"/>
      <c r="AA33" s="343"/>
      <c r="AB33" s="344"/>
      <c r="AC33" s="301"/>
      <c r="AD33" s="299"/>
      <c r="AE33" s="299"/>
      <c r="AF33" s="300"/>
      <c r="AG33" s="301"/>
      <c r="AH33" s="299"/>
      <c r="AI33" s="299"/>
      <c r="AJ33" s="300"/>
      <c r="AK33" s="300"/>
      <c r="AL33" s="300"/>
      <c r="AM33" s="300"/>
      <c r="AN33" s="300"/>
      <c r="AO33" s="306"/>
      <c r="AP33" s="307"/>
      <c r="AQ33" s="307"/>
      <c r="AR33" s="308"/>
      <c r="AS33" s="306"/>
      <c r="AT33" s="307"/>
      <c r="AU33" s="307"/>
      <c r="AV33" s="308"/>
      <c r="AW33" s="306"/>
      <c r="AX33" s="307"/>
      <c r="AY33" s="307"/>
      <c r="AZ33" s="308"/>
      <c r="BA33" s="306"/>
      <c r="BB33" s="307"/>
      <c r="BC33" s="307"/>
      <c r="BD33" s="308"/>
      <c r="BE33" s="306"/>
      <c r="BF33" s="307"/>
      <c r="BG33" s="307"/>
      <c r="BH33" s="308"/>
      <c r="BI33" s="306"/>
      <c r="BJ33" s="307"/>
      <c r="BK33" s="307"/>
      <c r="BL33" s="308"/>
      <c r="BM33" s="306"/>
      <c r="BN33" s="307"/>
      <c r="BO33" s="307"/>
      <c r="BP33" s="308"/>
      <c r="BQ33" s="306"/>
      <c r="BR33" s="307"/>
      <c r="BS33" s="307"/>
      <c r="BT33" s="308"/>
      <c r="BU33" s="306"/>
      <c r="BV33" s="307"/>
      <c r="BW33" s="307"/>
      <c r="BX33" s="308"/>
      <c r="BY33" s="307" t="n">
        <f aca="false">SUM(Rezultati!E33:BX33)</f>
        <v>0</v>
      </c>
      <c r="BZ33" s="308" t="n">
        <f aca="false">COUNT(Rezultati!E33:BX33)</f>
        <v>0</v>
      </c>
      <c r="CA33" s="214"/>
      <c r="CB33" s="280" t="e">
        <f aca="false">Rezultati!BY33/Rezultati!BZ33-8</f>
        <v>#DIV/0!</v>
      </c>
      <c r="CC33" s="216"/>
      <c r="CD33" s="181" t="str">
        <f aca="false">Rezultati!B33</f>
        <v>Aivars Zaharovs</v>
      </c>
      <c r="CE33" s="182"/>
      <c r="CF33" s="182"/>
      <c r="CG33" s="182"/>
      <c r="CH33" s="182"/>
      <c r="CI33" s="182"/>
      <c r="CJ33" s="182"/>
      <c r="CK33" s="182"/>
      <c r="CL33" s="182"/>
      <c r="CM33" s="217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</row>
    <row r="34" customFormat="false" ht="15.75" hidden="false" customHeight="true" outlineLevel="0" collapsed="false">
      <c r="A34" s="198" t="s">
        <v>29</v>
      </c>
      <c r="B34" s="348"/>
      <c r="C34" s="244" t="n">
        <v>0</v>
      </c>
      <c r="D34" s="201" t="n">
        <f aca="false">Rezultati!C34*Rezultati!BZ34</f>
        <v>0</v>
      </c>
      <c r="E34" s="298"/>
      <c r="F34" s="299"/>
      <c r="G34" s="299"/>
      <c r="H34" s="300"/>
      <c r="I34" s="301"/>
      <c r="J34" s="299"/>
      <c r="K34" s="299"/>
      <c r="L34" s="302"/>
      <c r="M34" s="301"/>
      <c r="N34" s="299"/>
      <c r="O34" s="299"/>
      <c r="P34" s="302"/>
      <c r="Q34" s="288"/>
      <c r="R34" s="220"/>
      <c r="S34" s="220"/>
      <c r="T34" s="221"/>
      <c r="U34" s="298"/>
      <c r="V34" s="299"/>
      <c r="W34" s="299"/>
      <c r="X34" s="302"/>
      <c r="Y34" s="342"/>
      <c r="Z34" s="343"/>
      <c r="AA34" s="343"/>
      <c r="AB34" s="344"/>
      <c r="AC34" s="301"/>
      <c r="AD34" s="299"/>
      <c r="AE34" s="299"/>
      <c r="AF34" s="300"/>
      <c r="AG34" s="301"/>
      <c r="AH34" s="299"/>
      <c r="AI34" s="299"/>
      <c r="AJ34" s="300"/>
      <c r="AK34" s="300"/>
      <c r="AL34" s="300"/>
      <c r="AM34" s="300"/>
      <c r="AN34" s="300"/>
      <c r="AO34" s="306"/>
      <c r="AP34" s="307"/>
      <c r="AQ34" s="307"/>
      <c r="AR34" s="308"/>
      <c r="AS34" s="306"/>
      <c r="AT34" s="307"/>
      <c r="AU34" s="307"/>
      <c r="AV34" s="308"/>
      <c r="AW34" s="306"/>
      <c r="AX34" s="307"/>
      <c r="AY34" s="307"/>
      <c r="AZ34" s="308"/>
      <c r="BA34" s="306"/>
      <c r="BB34" s="307"/>
      <c r="BC34" s="307"/>
      <c r="BD34" s="308"/>
      <c r="BE34" s="306"/>
      <c r="BF34" s="307"/>
      <c r="BG34" s="307"/>
      <c r="BH34" s="308"/>
      <c r="BI34" s="306"/>
      <c r="BJ34" s="307"/>
      <c r="BK34" s="307"/>
      <c r="BL34" s="308"/>
      <c r="BM34" s="306"/>
      <c r="BN34" s="307"/>
      <c r="BO34" s="307"/>
      <c r="BP34" s="308"/>
      <c r="BQ34" s="306"/>
      <c r="BR34" s="307"/>
      <c r="BS34" s="307"/>
      <c r="BT34" s="308"/>
      <c r="BU34" s="306"/>
      <c r="BV34" s="307"/>
      <c r="BW34" s="307"/>
      <c r="BX34" s="308"/>
      <c r="BY34" s="307" t="n">
        <f aca="false">SUM(Rezultati!E34:BX34)</f>
        <v>0</v>
      </c>
      <c r="BZ34" s="308" t="n">
        <f aca="false">COUNT(Rezultati!E34:BX34)</f>
        <v>0</v>
      </c>
      <c r="CA34" s="214"/>
      <c r="CB34" s="280" t="e">
        <f aca="false">Rezultati!BY34/Rezultati!BZ34</f>
        <v>#DIV/0!</v>
      </c>
      <c r="CC34" s="216"/>
      <c r="CD34" s="181" t="n">
        <f aca="false">Rezultati!B34</f>
        <v>0</v>
      </c>
      <c r="CE34" s="182"/>
      <c r="CF34" s="182"/>
      <c r="CG34" s="182"/>
      <c r="CH34" s="182"/>
      <c r="CI34" s="182"/>
      <c r="CJ34" s="182"/>
      <c r="CK34" s="182"/>
      <c r="CL34" s="182"/>
      <c r="CM34" s="217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</row>
    <row r="35" customFormat="false" ht="15.75" hidden="false" customHeight="true" outlineLevel="0" collapsed="false">
      <c r="A35" s="345" t="s">
        <v>29</v>
      </c>
      <c r="B35" s="346" t="s">
        <v>83</v>
      </c>
      <c r="C35" s="347" t="n">
        <v>8</v>
      </c>
      <c r="D35" s="347" t="n">
        <f aca="false">Rezultati!C35*Rezultati!BZ35</f>
        <v>0</v>
      </c>
      <c r="E35" s="298"/>
      <c r="F35" s="299"/>
      <c r="G35" s="299"/>
      <c r="H35" s="300"/>
      <c r="I35" s="301"/>
      <c r="J35" s="299"/>
      <c r="K35" s="299"/>
      <c r="L35" s="302"/>
      <c r="M35" s="301"/>
      <c r="N35" s="299"/>
      <c r="O35" s="299"/>
      <c r="P35" s="302"/>
      <c r="Q35" s="288"/>
      <c r="R35" s="220"/>
      <c r="S35" s="220"/>
      <c r="T35" s="221"/>
      <c r="U35" s="298"/>
      <c r="V35" s="299"/>
      <c r="W35" s="299"/>
      <c r="X35" s="302"/>
      <c r="Y35" s="342"/>
      <c r="Z35" s="343"/>
      <c r="AA35" s="343"/>
      <c r="AB35" s="344"/>
      <c r="AC35" s="301"/>
      <c r="AD35" s="299"/>
      <c r="AE35" s="299"/>
      <c r="AF35" s="300"/>
      <c r="AG35" s="301"/>
      <c r="AH35" s="299"/>
      <c r="AI35" s="299"/>
      <c r="AJ35" s="300"/>
      <c r="AK35" s="300"/>
      <c r="AL35" s="300"/>
      <c r="AM35" s="300"/>
      <c r="AN35" s="300"/>
      <c r="AO35" s="306"/>
      <c r="AP35" s="307"/>
      <c r="AQ35" s="307"/>
      <c r="AR35" s="308"/>
      <c r="AS35" s="306"/>
      <c r="AT35" s="307"/>
      <c r="AU35" s="307"/>
      <c r="AV35" s="308"/>
      <c r="AW35" s="306"/>
      <c r="AX35" s="307"/>
      <c r="AY35" s="307"/>
      <c r="AZ35" s="308"/>
      <c r="BA35" s="306"/>
      <c r="BB35" s="307"/>
      <c r="BC35" s="307"/>
      <c r="BD35" s="308"/>
      <c r="BE35" s="306"/>
      <c r="BF35" s="307"/>
      <c r="BG35" s="307"/>
      <c r="BH35" s="308"/>
      <c r="BI35" s="306"/>
      <c r="BJ35" s="307"/>
      <c r="BK35" s="307"/>
      <c r="BL35" s="308"/>
      <c r="BM35" s="306"/>
      <c r="BN35" s="307"/>
      <c r="BO35" s="307"/>
      <c r="BP35" s="308"/>
      <c r="BQ35" s="306"/>
      <c r="BR35" s="307"/>
      <c r="BS35" s="307"/>
      <c r="BT35" s="308"/>
      <c r="BU35" s="306"/>
      <c r="BV35" s="307"/>
      <c r="BW35" s="307"/>
      <c r="BX35" s="308"/>
      <c r="BY35" s="307" t="n">
        <f aca="false">SUM(Rezultati!E35:BX35)</f>
        <v>0</v>
      </c>
      <c r="BZ35" s="308" t="n">
        <f aca="false">COUNT(Rezultati!E35:BX35)</f>
        <v>0</v>
      </c>
      <c r="CA35" s="214"/>
      <c r="CB35" s="280" t="e">
        <f aca="false">Rezultati!BY35/Rezultati!BZ35-8</f>
        <v>#DIV/0!</v>
      </c>
      <c r="CC35" s="216"/>
      <c r="CD35" s="181" t="str">
        <f aca="false">Rezultati!B35</f>
        <v>Aleksandrs Ručevics</v>
      </c>
      <c r="CE35" s="182"/>
      <c r="CF35" s="182"/>
      <c r="CG35" s="182"/>
      <c r="CH35" s="182"/>
      <c r="CI35" s="182"/>
      <c r="CJ35" s="182"/>
      <c r="CK35" s="182"/>
      <c r="CL35" s="182"/>
      <c r="CM35" s="217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</row>
    <row r="36" customFormat="false" ht="15.75" hidden="false" customHeight="true" outlineLevel="0" collapsed="false">
      <c r="A36" s="309" t="s">
        <v>29</v>
      </c>
      <c r="B36" s="254"/>
      <c r="C36" s="255" t="n">
        <v>0</v>
      </c>
      <c r="D36" s="349" t="n">
        <f aca="false">Rezultati!C36*Rezultati!BZ36</f>
        <v>0</v>
      </c>
      <c r="E36" s="258"/>
      <c r="F36" s="259"/>
      <c r="G36" s="259"/>
      <c r="H36" s="260"/>
      <c r="I36" s="261"/>
      <c r="J36" s="259"/>
      <c r="K36" s="259"/>
      <c r="L36" s="262"/>
      <c r="M36" s="261"/>
      <c r="N36" s="259"/>
      <c r="O36" s="259"/>
      <c r="P36" s="262"/>
      <c r="Q36" s="288"/>
      <c r="R36" s="220"/>
      <c r="S36" s="220"/>
      <c r="T36" s="221"/>
      <c r="U36" s="258"/>
      <c r="V36" s="259"/>
      <c r="W36" s="259"/>
      <c r="X36" s="262"/>
      <c r="Y36" s="350"/>
      <c r="Z36" s="351"/>
      <c r="AA36" s="351"/>
      <c r="AB36" s="352"/>
      <c r="AC36" s="261"/>
      <c r="AD36" s="259"/>
      <c r="AE36" s="259"/>
      <c r="AF36" s="260"/>
      <c r="AG36" s="261"/>
      <c r="AH36" s="259"/>
      <c r="AI36" s="259"/>
      <c r="AJ36" s="260"/>
      <c r="AK36" s="260"/>
      <c r="AL36" s="260"/>
      <c r="AM36" s="260"/>
      <c r="AN36" s="260"/>
      <c r="AO36" s="324"/>
      <c r="AP36" s="318"/>
      <c r="AQ36" s="318"/>
      <c r="AR36" s="319"/>
      <c r="AS36" s="324"/>
      <c r="AT36" s="318"/>
      <c r="AU36" s="318"/>
      <c r="AV36" s="319"/>
      <c r="AW36" s="324"/>
      <c r="AX36" s="318"/>
      <c r="AY36" s="318"/>
      <c r="AZ36" s="319"/>
      <c r="BA36" s="324"/>
      <c r="BB36" s="318"/>
      <c r="BC36" s="318"/>
      <c r="BD36" s="319"/>
      <c r="BE36" s="324"/>
      <c r="BF36" s="318"/>
      <c r="BG36" s="318"/>
      <c r="BH36" s="319"/>
      <c r="BI36" s="324"/>
      <c r="BJ36" s="318"/>
      <c r="BK36" s="318"/>
      <c r="BL36" s="319"/>
      <c r="BM36" s="324"/>
      <c r="BN36" s="318"/>
      <c r="BO36" s="318"/>
      <c r="BP36" s="319"/>
      <c r="BQ36" s="324"/>
      <c r="BR36" s="318"/>
      <c r="BS36" s="318"/>
      <c r="BT36" s="319"/>
      <c r="BU36" s="324"/>
      <c r="BV36" s="318"/>
      <c r="BW36" s="318"/>
      <c r="BX36" s="319"/>
      <c r="BY36" s="318" t="n">
        <f aca="false">SUM(Rezultati!E36:BX36)</f>
        <v>0</v>
      </c>
      <c r="BZ36" s="319" t="n">
        <f aca="false">COUNT(Rezultati!E36:BX36)</f>
        <v>0</v>
      </c>
      <c r="CA36" s="214"/>
      <c r="CB36" s="280" t="e">
        <f aca="false">Rezultati!BY36/Rezultati!BZ36</f>
        <v>#DIV/0!</v>
      </c>
      <c r="CC36" s="216"/>
      <c r="CD36" s="181" t="n">
        <f aca="false">Rezultati!B36</f>
        <v>0</v>
      </c>
      <c r="CE36" s="182"/>
      <c r="CF36" s="182"/>
      <c r="CG36" s="182"/>
      <c r="CH36" s="182"/>
      <c r="CI36" s="182"/>
      <c r="CJ36" s="182"/>
      <c r="CK36" s="182"/>
      <c r="CL36" s="182"/>
      <c r="CM36" s="217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</row>
    <row r="37" customFormat="false" ht="15.75" hidden="false" customHeight="true" outlineLevel="0" collapsed="false">
      <c r="A37" s="353" t="str">
        <f aca="false">Punkti!A17</f>
        <v>JBP</v>
      </c>
      <c r="B37" s="336" t="s">
        <v>84</v>
      </c>
      <c r="C37" s="354" t="n">
        <v>8</v>
      </c>
      <c r="D37" s="355" t="n">
        <f aca="false">Rezultati!C37*Rezultati!BZ37</f>
        <v>256</v>
      </c>
      <c r="E37" s="268" t="n">
        <v>153</v>
      </c>
      <c r="F37" s="269" t="n">
        <v>155</v>
      </c>
      <c r="G37" s="269" t="n">
        <v>130</v>
      </c>
      <c r="H37" s="270" t="n">
        <v>185</v>
      </c>
      <c r="I37" s="272" t="n">
        <v>164</v>
      </c>
      <c r="J37" s="269" t="n">
        <v>158</v>
      </c>
      <c r="K37" s="269" t="n">
        <v>177</v>
      </c>
      <c r="L37" s="273" t="n">
        <v>144</v>
      </c>
      <c r="M37" s="272" t="n">
        <v>135</v>
      </c>
      <c r="N37" s="269" t="n">
        <v>134</v>
      </c>
      <c r="O37" s="269" t="n">
        <v>123</v>
      </c>
      <c r="P37" s="273" t="n">
        <v>156</v>
      </c>
      <c r="Q37" s="268" t="n">
        <v>191</v>
      </c>
      <c r="R37" s="269" t="n">
        <v>146</v>
      </c>
      <c r="S37" s="269" t="n">
        <v>177</v>
      </c>
      <c r="T37" s="270" t="n">
        <v>156</v>
      </c>
      <c r="U37" s="271"/>
      <c r="V37" s="202"/>
      <c r="W37" s="202"/>
      <c r="X37" s="203"/>
      <c r="Y37" s="268" t="n">
        <v>171</v>
      </c>
      <c r="Z37" s="269" t="n">
        <v>177</v>
      </c>
      <c r="AA37" s="269" t="n">
        <v>174</v>
      </c>
      <c r="AB37" s="270" t="n">
        <v>145</v>
      </c>
      <c r="AC37" s="272" t="n">
        <v>167</v>
      </c>
      <c r="AD37" s="269" t="n">
        <v>158</v>
      </c>
      <c r="AE37" s="269" t="n">
        <v>152</v>
      </c>
      <c r="AF37" s="270" t="n">
        <v>168</v>
      </c>
      <c r="AG37" s="270" t="n">
        <v>179</v>
      </c>
      <c r="AH37" s="272" t="n">
        <v>141</v>
      </c>
      <c r="AI37" s="269" t="n">
        <v>161</v>
      </c>
      <c r="AJ37" s="269" t="n">
        <v>156</v>
      </c>
      <c r="AK37" s="270" t="n">
        <v>156</v>
      </c>
      <c r="AL37" s="270" t="n">
        <v>187</v>
      </c>
      <c r="AM37" s="270" t="n">
        <v>159</v>
      </c>
      <c r="AN37" s="270" t="n">
        <v>177</v>
      </c>
      <c r="AO37" s="277"/>
      <c r="AP37" s="278"/>
      <c r="AQ37" s="278"/>
      <c r="AR37" s="279"/>
      <c r="AS37" s="277"/>
      <c r="AT37" s="278"/>
      <c r="AU37" s="278"/>
      <c r="AV37" s="279"/>
      <c r="AW37" s="277"/>
      <c r="AX37" s="278"/>
      <c r="AY37" s="278"/>
      <c r="AZ37" s="279"/>
      <c r="BA37" s="277"/>
      <c r="BB37" s="278"/>
      <c r="BC37" s="278"/>
      <c r="BD37" s="279"/>
      <c r="BE37" s="277"/>
      <c r="BF37" s="278"/>
      <c r="BG37" s="278"/>
      <c r="BH37" s="279"/>
      <c r="BI37" s="277"/>
      <c r="BJ37" s="278"/>
      <c r="BK37" s="278"/>
      <c r="BL37" s="279"/>
      <c r="BM37" s="277"/>
      <c r="BN37" s="278"/>
      <c r="BO37" s="278"/>
      <c r="BP37" s="279"/>
      <c r="BQ37" s="277"/>
      <c r="BR37" s="278"/>
      <c r="BS37" s="278"/>
      <c r="BT37" s="279"/>
      <c r="BU37" s="277"/>
      <c r="BV37" s="278"/>
      <c r="BW37" s="278"/>
      <c r="BX37" s="279"/>
      <c r="BY37" s="278" t="n">
        <f aca="false">SUM(Rezultati!E37:BX37)</f>
        <v>5112</v>
      </c>
      <c r="BZ37" s="279" t="n">
        <f aca="false">COUNT(Rezultati!E37:BX37)</f>
        <v>32</v>
      </c>
      <c r="CA37" s="214" t="n">
        <f aca="false">SUM((Rezultati!BY37+Rezultati!BY38+Rezultati!BY39+Rezultati!BY40+Rezultati!BY41+Rezultati!BY42+Rezultati!BY43+Rezultati!BY44)/(Rezultati!BZ37+Rezultati!BZ43+Rezultati!BZ38+Rezultati!BZ39+Rezultati!BZ40+Rezultati!BZ41+Rezultati!BZ42+Rezultati!BZ44))</f>
        <v>177.40625</v>
      </c>
      <c r="CB37" s="280" t="n">
        <f aca="false">Rezultati!BY37/Rezultati!BZ37-8</f>
        <v>151.75</v>
      </c>
      <c r="CC37" s="216" t="str">
        <f aca="false">Rezultati!U2</f>
        <v>JBP</v>
      </c>
      <c r="CD37" s="181" t="str">
        <f aca="false">Rezultati!B37</f>
        <v>Irina Bokuma</v>
      </c>
      <c r="CE37" s="182"/>
      <c r="CF37" s="182"/>
      <c r="CG37" s="182"/>
      <c r="CH37" s="182"/>
      <c r="CI37" s="182"/>
      <c r="CJ37" s="182"/>
      <c r="CK37" s="182"/>
      <c r="CL37" s="182"/>
      <c r="CM37" s="217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</row>
    <row r="38" customFormat="false" ht="15.75" hidden="false" customHeight="true" outlineLevel="0" collapsed="false">
      <c r="A38" s="198" t="s">
        <v>41</v>
      </c>
      <c r="B38" s="320" t="s">
        <v>85</v>
      </c>
      <c r="C38" s="356" t="n">
        <v>0</v>
      </c>
      <c r="D38" s="201" t="n">
        <f aca="false">Rezultati!C38*Rezultati!BZ38</f>
        <v>0</v>
      </c>
      <c r="E38" s="285" t="n">
        <v>171</v>
      </c>
      <c r="F38" s="286" t="n">
        <v>142</v>
      </c>
      <c r="G38" s="286" t="n">
        <v>166</v>
      </c>
      <c r="H38" s="287" t="n">
        <v>174</v>
      </c>
      <c r="I38" s="357" t="n">
        <v>198</v>
      </c>
      <c r="J38" s="358" t="n">
        <v>171</v>
      </c>
      <c r="K38" s="358" t="n">
        <v>201</v>
      </c>
      <c r="L38" s="359" t="n">
        <v>135</v>
      </c>
      <c r="M38" s="357" t="n">
        <v>204</v>
      </c>
      <c r="N38" s="358" t="n">
        <v>156</v>
      </c>
      <c r="O38" s="358" t="n">
        <v>138</v>
      </c>
      <c r="P38" s="359" t="n">
        <v>198</v>
      </c>
      <c r="Q38" s="360" t="n">
        <v>186</v>
      </c>
      <c r="R38" s="358" t="n">
        <v>206</v>
      </c>
      <c r="S38" s="358" t="n">
        <v>166</v>
      </c>
      <c r="T38" s="361" t="n">
        <v>140</v>
      </c>
      <c r="U38" s="288"/>
      <c r="V38" s="220"/>
      <c r="W38" s="220"/>
      <c r="X38" s="221"/>
      <c r="Y38" s="360" t="n">
        <v>145</v>
      </c>
      <c r="Z38" s="358" t="n">
        <v>159</v>
      </c>
      <c r="AA38" s="358" t="n">
        <v>115</v>
      </c>
      <c r="AB38" s="361" t="n">
        <v>162</v>
      </c>
      <c r="AC38" s="357" t="n">
        <v>108</v>
      </c>
      <c r="AD38" s="358" t="n">
        <v>157</v>
      </c>
      <c r="AE38" s="358" t="n">
        <v>183</v>
      </c>
      <c r="AF38" s="361" t="n">
        <v>178</v>
      </c>
      <c r="AG38" s="361" t="n">
        <v>151</v>
      </c>
      <c r="AH38" s="357" t="n">
        <v>161</v>
      </c>
      <c r="AI38" s="358" t="n">
        <v>181</v>
      </c>
      <c r="AJ38" s="358" t="n">
        <v>147</v>
      </c>
      <c r="AK38" s="361" t="n">
        <v>170</v>
      </c>
      <c r="AL38" s="361" t="n">
        <v>179</v>
      </c>
      <c r="AM38" s="361" t="n">
        <v>148</v>
      </c>
      <c r="AN38" s="361" t="n">
        <v>163</v>
      </c>
      <c r="AO38" s="362"/>
      <c r="AP38" s="363"/>
      <c r="AQ38" s="363"/>
      <c r="AR38" s="364"/>
      <c r="AS38" s="362"/>
      <c r="AT38" s="363"/>
      <c r="AU38" s="363"/>
      <c r="AV38" s="364"/>
      <c r="AW38" s="362"/>
      <c r="AX38" s="363"/>
      <c r="AY38" s="363"/>
      <c r="AZ38" s="364"/>
      <c r="BA38" s="362"/>
      <c r="BB38" s="363"/>
      <c r="BC38" s="363"/>
      <c r="BD38" s="364"/>
      <c r="BE38" s="362"/>
      <c r="BF38" s="363"/>
      <c r="BG38" s="363"/>
      <c r="BH38" s="364"/>
      <c r="BI38" s="362"/>
      <c r="BJ38" s="363"/>
      <c r="BK38" s="363"/>
      <c r="BL38" s="364"/>
      <c r="BM38" s="362"/>
      <c r="BN38" s="363"/>
      <c r="BO38" s="363"/>
      <c r="BP38" s="364"/>
      <c r="BQ38" s="362"/>
      <c r="BR38" s="363"/>
      <c r="BS38" s="363"/>
      <c r="BT38" s="364"/>
      <c r="BU38" s="362"/>
      <c r="BV38" s="363"/>
      <c r="BW38" s="363"/>
      <c r="BX38" s="364"/>
      <c r="BY38" s="363" t="n">
        <f aca="false">SUM(Rezultati!E38:BX38)</f>
        <v>5259</v>
      </c>
      <c r="BZ38" s="364" t="n">
        <f aca="false">COUNT(Rezultati!E38:BX38)</f>
        <v>32</v>
      </c>
      <c r="CA38" s="214"/>
      <c r="CB38" s="280" t="n">
        <f aca="false">Rezultati!BY38/Rezultati!BZ38</f>
        <v>164.34375</v>
      </c>
      <c r="CC38" s="216"/>
      <c r="CD38" s="181" t="str">
        <f aca="false">Rezultati!B38</f>
        <v>Jurijs Bokums sen</v>
      </c>
      <c r="CE38" s="182"/>
      <c r="CF38" s="182"/>
      <c r="CG38" s="182"/>
      <c r="CH38" s="182"/>
      <c r="CI38" s="182"/>
      <c r="CJ38" s="182"/>
      <c r="CK38" s="182"/>
      <c r="CL38" s="182"/>
      <c r="CM38" s="217"/>
      <c r="CN38" s="183"/>
      <c r="CO38" s="183"/>
      <c r="CP38" s="183"/>
      <c r="CQ38" s="183"/>
      <c r="CR38" s="183"/>
      <c r="CS38" s="183"/>
      <c r="CT38" s="183"/>
      <c r="CU38" s="183"/>
      <c r="CV38" s="183"/>
      <c r="CW38" s="183"/>
      <c r="CX38" s="183"/>
    </row>
    <row r="39" customFormat="false" ht="15.75" hidden="false" customHeight="true" outlineLevel="0" collapsed="false">
      <c r="A39" s="345" t="s">
        <v>41</v>
      </c>
      <c r="B39" s="346" t="s">
        <v>86</v>
      </c>
      <c r="C39" s="347" t="n">
        <v>8</v>
      </c>
      <c r="D39" s="347" t="n">
        <f aca="false">Rezultati!C39*Rezultati!BZ39</f>
        <v>192</v>
      </c>
      <c r="E39" s="285"/>
      <c r="F39" s="286"/>
      <c r="G39" s="286"/>
      <c r="H39" s="287"/>
      <c r="I39" s="261" t="n">
        <v>199</v>
      </c>
      <c r="J39" s="259" t="n">
        <v>210</v>
      </c>
      <c r="K39" s="259" t="n">
        <v>182</v>
      </c>
      <c r="L39" s="262" t="n">
        <v>243</v>
      </c>
      <c r="M39" s="261" t="n">
        <v>230</v>
      </c>
      <c r="N39" s="259" t="n">
        <v>211</v>
      </c>
      <c r="O39" s="259" t="n">
        <v>209</v>
      </c>
      <c r="P39" s="262" t="n">
        <v>187</v>
      </c>
      <c r="Q39" s="258"/>
      <c r="R39" s="259"/>
      <c r="S39" s="259"/>
      <c r="T39" s="260"/>
      <c r="U39" s="288"/>
      <c r="V39" s="220"/>
      <c r="W39" s="220"/>
      <c r="X39" s="221"/>
      <c r="Y39" s="258" t="n">
        <v>196</v>
      </c>
      <c r="Z39" s="259" t="n">
        <v>189</v>
      </c>
      <c r="AA39" s="259" t="n">
        <v>243</v>
      </c>
      <c r="AB39" s="260" t="n">
        <v>205</v>
      </c>
      <c r="AC39" s="261" t="n">
        <v>250</v>
      </c>
      <c r="AD39" s="259" t="n">
        <v>286</v>
      </c>
      <c r="AE39" s="259" t="n">
        <v>223</v>
      </c>
      <c r="AF39" s="260" t="n">
        <v>220</v>
      </c>
      <c r="AG39" s="260" t="n">
        <v>210</v>
      </c>
      <c r="AH39" s="261" t="n">
        <v>215</v>
      </c>
      <c r="AI39" s="259" t="n">
        <v>231</v>
      </c>
      <c r="AJ39" s="259" t="n">
        <v>184</v>
      </c>
      <c r="AK39" s="260" t="n">
        <v>242</v>
      </c>
      <c r="AL39" s="260" t="n">
        <v>221</v>
      </c>
      <c r="AM39" s="260" t="n">
        <v>212</v>
      </c>
      <c r="AN39" s="260" t="n">
        <v>242</v>
      </c>
      <c r="AO39" s="324"/>
      <c r="AP39" s="318"/>
      <c r="AQ39" s="318"/>
      <c r="AR39" s="319"/>
      <c r="AS39" s="324"/>
      <c r="AT39" s="318"/>
      <c r="AU39" s="318"/>
      <c r="AV39" s="319"/>
      <c r="AW39" s="324"/>
      <c r="AX39" s="318"/>
      <c r="AY39" s="318"/>
      <c r="AZ39" s="319"/>
      <c r="BA39" s="324"/>
      <c r="BB39" s="318"/>
      <c r="BC39" s="318"/>
      <c r="BD39" s="319"/>
      <c r="BE39" s="324"/>
      <c r="BF39" s="318"/>
      <c r="BG39" s="318"/>
      <c r="BH39" s="319"/>
      <c r="BI39" s="324"/>
      <c r="BJ39" s="318"/>
      <c r="BK39" s="318"/>
      <c r="BL39" s="319"/>
      <c r="BM39" s="324"/>
      <c r="BN39" s="318"/>
      <c r="BO39" s="318"/>
      <c r="BP39" s="319"/>
      <c r="BQ39" s="324"/>
      <c r="BR39" s="318"/>
      <c r="BS39" s="318"/>
      <c r="BT39" s="319"/>
      <c r="BU39" s="324"/>
      <c r="BV39" s="318"/>
      <c r="BW39" s="318"/>
      <c r="BX39" s="319"/>
      <c r="BY39" s="318" t="n">
        <f aca="false">SUM(Rezultati!E39:BX39)</f>
        <v>5240</v>
      </c>
      <c r="BZ39" s="319" t="n">
        <f aca="false">COUNT(Rezultati!E39:BX39)</f>
        <v>24</v>
      </c>
      <c r="CA39" s="214"/>
      <c r="CB39" s="280" t="n">
        <f aca="false">Rezultati!BY39/Rezultati!BZ39-8</f>
        <v>210.333333333333</v>
      </c>
      <c r="CC39" s="216"/>
      <c r="CD39" s="181" t="str">
        <f aca="false">Rezultati!B39</f>
        <v>Jurijs Bokums jun</v>
      </c>
      <c r="CE39" s="182"/>
      <c r="CF39" s="182"/>
      <c r="CG39" s="182"/>
      <c r="CH39" s="182"/>
      <c r="CI39" s="182"/>
      <c r="CJ39" s="182"/>
      <c r="CK39" s="182"/>
      <c r="CL39" s="182"/>
      <c r="CM39" s="217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</row>
    <row r="40" customFormat="false" ht="15.75" hidden="false" customHeight="true" outlineLevel="0" collapsed="false">
      <c r="A40" s="198" t="s">
        <v>41</v>
      </c>
      <c r="B40" s="320" t="s">
        <v>87</v>
      </c>
      <c r="C40" s="255" t="n">
        <v>0</v>
      </c>
      <c r="D40" s="201" t="n">
        <f aca="false">Rezultati!C40*Rezultati!BZ40</f>
        <v>0</v>
      </c>
      <c r="E40" s="285"/>
      <c r="F40" s="286"/>
      <c r="G40" s="286"/>
      <c r="H40" s="287"/>
      <c r="I40" s="261"/>
      <c r="J40" s="259"/>
      <c r="K40" s="259"/>
      <c r="L40" s="262"/>
      <c r="M40" s="261"/>
      <c r="N40" s="259"/>
      <c r="O40" s="259"/>
      <c r="P40" s="262"/>
      <c r="Q40" s="258"/>
      <c r="R40" s="259"/>
      <c r="S40" s="259"/>
      <c r="T40" s="260"/>
      <c r="U40" s="288"/>
      <c r="V40" s="220"/>
      <c r="W40" s="220"/>
      <c r="X40" s="221"/>
      <c r="Y40" s="258"/>
      <c r="Z40" s="259"/>
      <c r="AA40" s="259"/>
      <c r="AB40" s="260"/>
      <c r="AC40" s="261"/>
      <c r="AD40" s="259"/>
      <c r="AE40" s="259"/>
      <c r="AF40" s="260"/>
      <c r="AG40" s="261"/>
      <c r="AH40" s="259"/>
      <c r="AI40" s="259"/>
      <c r="AJ40" s="260"/>
      <c r="AK40" s="260"/>
      <c r="AL40" s="260"/>
      <c r="AM40" s="260"/>
      <c r="AN40" s="260"/>
      <c r="AO40" s="324"/>
      <c r="AP40" s="318"/>
      <c r="AQ40" s="318"/>
      <c r="AR40" s="319"/>
      <c r="AS40" s="324"/>
      <c r="AT40" s="318"/>
      <c r="AU40" s="318"/>
      <c r="AV40" s="319"/>
      <c r="AW40" s="324"/>
      <c r="AX40" s="318"/>
      <c r="AY40" s="318"/>
      <c r="AZ40" s="319"/>
      <c r="BA40" s="324"/>
      <c r="BB40" s="318"/>
      <c r="BC40" s="318"/>
      <c r="BD40" s="319"/>
      <c r="BE40" s="324"/>
      <c r="BF40" s="318"/>
      <c r="BG40" s="318"/>
      <c r="BH40" s="319"/>
      <c r="BI40" s="324"/>
      <c r="BJ40" s="318"/>
      <c r="BK40" s="318"/>
      <c r="BL40" s="319"/>
      <c r="BM40" s="324"/>
      <c r="BN40" s="318"/>
      <c r="BO40" s="318"/>
      <c r="BP40" s="319"/>
      <c r="BQ40" s="324"/>
      <c r="BR40" s="318"/>
      <c r="BS40" s="318"/>
      <c r="BT40" s="319"/>
      <c r="BU40" s="324"/>
      <c r="BV40" s="318"/>
      <c r="BW40" s="318"/>
      <c r="BX40" s="319"/>
      <c r="BY40" s="318" t="n">
        <f aca="false">SUM(Rezultati!E40:BX40)</f>
        <v>0</v>
      </c>
      <c r="BZ40" s="319" t="n">
        <f aca="false">COUNT(Rezultati!E40:BX40)</f>
        <v>0</v>
      </c>
      <c r="CA40" s="214"/>
      <c r="CB40" s="280" t="e">
        <f aca="false">Rezultati!BY40/Rezultati!BZ40</f>
        <v>#DIV/0!</v>
      </c>
      <c r="CC40" s="216"/>
      <c r="CD40" s="181" t="str">
        <f aca="false">Rezultati!B40</f>
        <v>Rihards Kovaļenko</v>
      </c>
      <c r="CE40" s="182"/>
      <c r="CF40" s="182"/>
      <c r="CG40" s="182"/>
      <c r="CH40" s="182"/>
      <c r="CI40" s="182"/>
      <c r="CJ40" s="182"/>
      <c r="CK40" s="182"/>
      <c r="CL40" s="182"/>
      <c r="CM40" s="217"/>
      <c r="CN40" s="183"/>
      <c r="CO40" s="183"/>
      <c r="CP40" s="183"/>
      <c r="CQ40" s="183"/>
      <c r="CR40" s="183"/>
      <c r="CS40" s="183"/>
      <c r="CT40" s="183"/>
      <c r="CU40" s="183"/>
      <c r="CV40" s="183"/>
      <c r="CW40" s="183"/>
      <c r="CX40" s="183"/>
    </row>
    <row r="41" customFormat="false" ht="15.75" hidden="false" customHeight="true" outlineLevel="0" collapsed="false">
      <c r="A41" s="198" t="s">
        <v>41</v>
      </c>
      <c r="B41" s="320" t="s">
        <v>88</v>
      </c>
      <c r="C41" s="255" t="n">
        <v>0</v>
      </c>
      <c r="D41" s="201" t="n">
        <f aca="false">Rezultati!C41*Rezultati!BZ41</f>
        <v>0</v>
      </c>
      <c r="E41" s="298"/>
      <c r="F41" s="299"/>
      <c r="G41" s="299"/>
      <c r="H41" s="300"/>
      <c r="I41" s="261"/>
      <c r="J41" s="259"/>
      <c r="K41" s="259"/>
      <c r="L41" s="262"/>
      <c r="M41" s="261"/>
      <c r="N41" s="259"/>
      <c r="O41" s="259"/>
      <c r="P41" s="262"/>
      <c r="Q41" s="258"/>
      <c r="R41" s="259"/>
      <c r="S41" s="259"/>
      <c r="T41" s="260"/>
      <c r="U41" s="288"/>
      <c r="V41" s="220"/>
      <c r="W41" s="220"/>
      <c r="X41" s="221"/>
      <c r="Y41" s="258"/>
      <c r="Z41" s="259"/>
      <c r="AA41" s="259"/>
      <c r="AB41" s="260"/>
      <c r="AC41" s="261"/>
      <c r="AD41" s="259"/>
      <c r="AE41" s="259"/>
      <c r="AF41" s="260"/>
      <c r="AG41" s="261"/>
      <c r="AH41" s="259"/>
      <c r="AI41" s="259"/>
      <c r="AJ41" s="260"/>
      <c r="AK41" s="260"/>
      <c r="AL41" s="260"/>
      <c r="AM41" s="260"/>
      <c r="AN41" s="260"/>
      <c r="AO41" s="324"/>
      <c r="AP41" s="318"/>
      <c r="AQ41" s="318"/>
      <c r="AR41" s="319"/>
      <c r="AS41" s="324"/>
      <c r="AT41" s="318"/>
      <c r="AU41" s="318"/>
      <c r="AV41" s="319"/>
      <c r="AW41" s="324"/>
      <c r="AX41" s="318"/>
      <c r="AY41" s="318"/>
      <c r="AZ41" s="319"/>
      <c r="BA41" s="324"/>
      <c r="BB41" s="318"/>
      <c r="BC41" s="318"/>
      <c r="BD41" s="319"/>
      <c r="BE41" s="324"/>
      <c r="BF41" s="318"/>
      <c r="BG41" s="318"/>
      <c r="BH41" s="319"/>
      <c r="BI41" s="324"/>
      <c r="BJ41" s="318"/>
      <c r="BK41" s="318"/>
      <c r="BL41" s="319"/>
      <c r="BM41" s="324"/>
      <c r="BN41" s="318"/>
      <c r="BO41" s="318"/>
      <c r="BP41" s="319"/>
      <c r="BQ41" s="324"/>
      <c r="BR41" s="318"/>
      <c r="BS41" s="318"/>
      <c r="BT41" s="319"/>
      <c r="BU41" s="324"/>
      <c r="BV41" s="318"/>
      <c r="BW41" s="318"/>
      <c r="BX41" s="319"/>
      <c r="BY41" s="318" t="n">
        <f aca="false">SUM(Rezultati!E41:BX41)</f>
        <v>0</v>
      </c>
      <c r="BZ41" s="319" t="n">
        <f aca="false">COUNT(Rezultati!E41:BX41)</f>
        <v>0</v>
      </c>
      <c r="CA41" s="214"/>
      <c r="CB41" s="280" t="e">
        <f aca="false">Rezultati!BY41/Rezultati!BZ41</f>
        <v>#DIV/0!</v>
      </c>
      <c r="CC41" s="216"/>
      <c r="CD41" s="181" t="str">
        <f aca="false">Rezultati!B41</f>
        <v>Kristaps Laucis</v>
      </c>
      <c r="CE41" s="182"/>
      <c r="CF41" s="182"/>
      <c r="CG41" s="182"/>
      <c r="CH41" s="182"/>
      <c r="CI41" s="182"/>
      <c r="CJ41" s="182"/>
      <c r="CK41" s="182"/>
      <c r="CL41" s="182"/>
      <c r="CM41" s="217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</row>
    <row r="42" customFormat="false" ht="15.75" hidden="false" customHeight="true" outlineLevel="0" collapsed="false">
      <c r="A42" s="231" t="s">
        <v>41</v>
      </c>
      <c r="B42" s="365"/>
      <c r="C42" s="366" t="n">
        <v>8</v>
      </c>
      <c r="D42" s="234" t="n">
        <f aca="false">Rezultati!C42*Rezultati!BZ42</f>
        <v>0</v>
      </c>
      <c r="E42" s="298"/>
      <c r="F42" s="299"/>
      <c r="G42" s="299"/>
      <c r="H42" s="300"/>
      <c r="I42" s="261"/>
      <c r="J42" s="259"/>
      <c r="K42" s="259"/>
      <c r="L42" s="262"/>
      <c r="M42" s="261"/>
      <c r="N42" s="259"/>
      <c r="O42" s="259"/>
      <c r="P42" s="262"/>
      <c r="Q42" s="258"/>
      <c r="R42" s="259"/>
      <c r="S42" s="259"/>
      <c r="T42" s="260"/>
      <c r="U42" s="288"/>
      <c r="V42" s="220"/>
      <c r="W42" s="220"/>
      <c r="X42" s="221"/>
      <c r="Y42" s="258"/>
      <c r="Z42" s="259"/>
      <c r="AA42" s="259"/>
      <c r="AB42" s="260"/>
      <c r="AC42" s="261"/>
      <c r="AD42" s="259"/>
      <c r="AE42" s="259"/>
      <c r="AF42" s="260"/>
      <c r="AG42" s="261"/>
      <c r="AH42" s="259"/>
      <c r="AI42" s="259"/>
      <c r="AJ42" s="260"/>
      <c r="AK42" s="260"/>
      <c r="AL42" s="260"/>
      <c r="AM42" s="260"/>
      <c r="AN42" s="260"/>
      <c r="AO42" s="324"/>
      <c r="AP42" s="318"/>
      <c r="AQ42" s="318"/>
      <c r="AR42" s="319"/>
      <c r="AS42" s="324"/>
      <c r="AT42" s="318"/>
      <c r="AU42" s="318"/>
      <c r="AV42" s="319"/>
      <c r="AW42" s="324"/>
      <c r="AX42" s="318"/>
      <c r="AY42" s="318"/>
      <c r="AZ42" s="319"/>
      <c r="BA42" s="324"/>
      <c r="BB42" s="318"/>
      <c r="BC42" s="318"/>
      <c r="BD42" s="319"/>
      <c r="BE42" s="324"/>
      <c r="BF42" s="318"/>
      <c r="BG42" s="318"/>
      <c r="BH42" s="319"/>
      <c r="BI42" s="324"/>
      <c r="BJ42" s="318"/>
      <c r="BK42" s="318"/>
      <c r="BL42" s="319"/>
      <c r="BM42" s="324"/>
      <c r="BN42" s="318"/>
      <c r="BO42" s="318"/>
      <c r="BP42" s="319"/>
      <c r="BQ42" s="324"/>
      <c r="BR42" s="318"/>
      <c r="BS42" s="318"/>
      <c r="BT42" s="319"/>
      <c r="BU42" s="324"/>
      <c r="BV42" s="318"/>
      <c r="BW42" s="318"/>
      <c r="BX42" s="319"/>
      <c r="BY42" s="318" t="n">
        <f aca="false">SUM(Rezultati!E42:BX42)</f>
        <v>0</v>
      </c>
      <c r="BZ42" s="319" t="n">
        <f aca="false">COUNT(Rezultati!E42:BX42)</f>
        <v>0</v>
      </c>
      <c r="CA42" s="214"/>
      <c r="CB42" s="280" t="e">
        <f aca="false">Rezultati!BY42/Rezultati!BZ42-8</f>
        <v>#DIV/0!</v>
      </c>
      <c r="CC42" s="216"/>
      <c r="CD42" s="181" t="n">
        <f aca="false">Rezultati!B42</f>
        <v>0</v>
      </c>
      <c r="CE42" s="182"/>
      <c r="CF42" s="182"/>
      <c r="CG42" s="182"/>
      <c r="CH42" s="182"/>
      <c r="CI42" s="182"/>
      <c r="CJ42" s="182"/>
      <c r="CK42" s="182"/>
      <c r="CL42" s="182"/>
      <c r="CM42" s="217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</row>
    <row r="43" customFormat="false" ht="15.75" hidden="false" customHeight="true" outlineLevel="0" collapsed="false">
      <c r="A43" s="309" t="s">
        <v>41</v>
      </c>
      <c r="B43" s="367" t="s">
        <v>89</v>
      </c>
      <c r="C43" s="255" t="n">
        <v>0</v>
      </c>
      <c r="D43" s="349" t="n">
        <v>0</v>
      </c>
      <c r="E43" s="258"/>
      <c r="F43" s="259"/>
      <c r="G43" s="259"/>
      <c r="H43" s="260"/>
      <c r="I43" s="261"/>
      <c r="J43" s="259"/>
      <c r="K43" s="259"/>
      <c r="L43" s="262"/>
      <c r="M43" s="261"/>
      <c r="N43" s="259"/>
      <c r="O43" s="259"/>
      <c r="P43" s="262"/>
      <c r="Q43" s="258"/>
      <c r="R43" s="259"/>
      <c r="S43" s="259"/>
      <c r="T43" s="260"/>
      <c r="U43" s="288"/>
      <c r="V43" s="220"/>
      <c r="W43" s="220"/>
      <c r="X43" s="221"/>
      <c r="Y43" s="258"/>
      <c r="Z43" s="259"/>
      <c r="AA43" s="259"/>
      <c r="AB43" s="260"/>
      <c r="AC43" s="261"/>
      <c r="AD43" s="259"/>
      <c r="AE43" s="259"/>
      <c r="AF43" s="260"/>
      <c r="AG43" s="261"/>
      <c r="AH43" s="259"/>
      <c r="AI43" s="259"/>
      <c r="AJ43" s="260"/>
      <c r="AK43" s="260"/>
      <c r="AL43" s="260"/>
      <c r="AM43" s="260"/>
      <c r="AN43" s="260"/>
      <c r="AO43" s="324"/>
      <c r="AP43" s="318"/>
      <c r="AQ43" s="318"/>
      <c r="AR43" s="319"/>
      <c r="AS43" s="324"/>
      <c r="AT43" s="318"/>
      <c r="AU43" s="318"/>
      <c r="AV43" s="319"/>
      <c r="AW43" s="324"/>
      <c r="AX43" s="318"/>
      <c r="AY43" s="318"/>
      <c r="AZ43" s="319"/>
      <c r="BA43" s="324"/>
      <c r="BB43" s="318"/>
      <c r="BC43" s="318"/>
      <c r="BD43" s="319"/>
      <c r="BE43" s="324"/>
      <c r="BF43" s="318"/>
      <c r="BG43" s="318"/>
      <c r="BH43" s="319"/>
      <c r="BI43" s="324"/>
      <c r="BJ43" s="318"/>
      <c r="BK43" s="318"/>
      <c r="BL43" s="319"/>
      <c r="BM43" s="324"/>
      <c r="BN43" s="318"/>
      <c r="BO43" s="318"/>
      <c r="BP43" s="319"/>
      <c r="BQ43" s="324"/>
      <c r="BR43" s="318"/>
      <c r="BS43" s="318"/>
      <c r="BT43" s="319"/>
      <c r="BU43" s="324"/>
      <c r="BV43" s="318"/>
      <c r="BW43" s="318"/>
      <c r="BX43" s="319"/>
      <c r="BY43" s="318" t="n">
        <f aca="false">SUM(Rezultati!E43:BX43)</f>
        <v>0</v>
      </c>
      <c r="BZ43" s="319" t="n">
        <f aca="false">COUNT(Rezultati!E43:BX43)</f>
        <v>0</v>
      </c>
      <c r="CA43" s="214"/>
      <c r="CB43" s="280" t="e">
        <f aca="false">Rezultati!BY43/Rezultati!BZ43</f>
        <v>#DIV/0!</v>
      </c>
      <c r="CC43" s="216"/>
      <c r="CD43" s="181" t="str">
        <f aca="false">Rezultati!B43</f>
        <v>Nikita Bobrovs</v>
      </c>
      <c r="CE43" s="182"/>
      <c r="CF43" s="182"/>
      <c r="CG43" s="182"/>
      <c r="CH43" s="182"/>
      <c r="CI43" s="182"/>
      <c r="CJ43" s="182"/>
      <c r="CK43" s="182"/>
      <c r="CL43" s="182"/>
      <c r="CM43" s="217"/>
      <c r="CN43" s="183"/>
      <c r="CO43" s="183"/>
      <c r="CP43" s="183"/>
      <c r="CQ43" s="183"/>
      <c r="CR43" s="183"/>
      <c r="CS43" s="183"/>
      <c r="CT43" s="183"/>
      <c r="CU43" s="183"/>
      <c r="CV43" s="183"/>
      <c r="CW43" s="183"/>
      <c r="CX43" s="183"/>
    </row>
    <row r="44" customFormat="false" ht="15.75" hidden="false" customHeight="true" outlineLevel="0" collapsed="false">
      <c r="A44" s="309" t="s">
        <v>41</v>
      </c>
      <c r="B44" s="368" t="s">
        <v>66</v>
      </c>
      <c r="C44" s="256" t="n">
        <v>0</v>
      </c>
      <c r="D44" s="257" t="n">
        <f aca="false">Rezultati!C44*Rezultati!BZ44</f>
        <v>0</v>
      </c>
      <c r="E44" s="258" t="n">
        <v>201</v>
      </c>
      <c r="F44" s="259" t="n">
        <v>190</v>
      </c>
      <c r="G44" s="259" t="n">
        <v>209</v>
      </c>
      <c r="H44" s="260" t="n">
        <v>166</v>
      </c>
      <c r="I44" s="261"/>
      <c r="J44" s="259"/>
      <c r="K44" s="259"/>
      <c r="L44" s="262"/>
      <c r="M44" s="261"/>
      <c r="N44" s="259"/>
      <c r="O44" s="259"/>
      <c r="P44" s="262"/>
      <c r="Q44" s="258" t="n">
        <v>180</v>
      </c>
      <c r="R44" s="259" t="n">
        <v>137</v>
      </c>
      <c r="S44" s="259" t="n">
        <v>172</v>
      </c>
      <c r="T44" s="260" t="n">
        <v>165</v>
      </c>
      <c r="U44" s="288"/>
      <c r="V44" s="220"/>
      <c r="W44" s="220"/>
      <c r="X44" s="221"/>
      <c r="Y44" s="258"/>
      <c r="Z44" s="259"/>
      <c r="AA44" s="259"/>
      <c r="AB44" s="260"/>
      <c r="AC44" s="311"/>
      <c r="AD44" s="259"/>
      <c r="AE44" s="259"/>
      <c r="AF44" s="260"/>
      <c r="AG44" s="311"/>
      <c r="AH44" s="259"/>
      <c r="AI44" s="259"/>
      <c r="AJ44" s="260"/>
      <c r="AK44" s="260"/>
      <c r="AL44" s="260"/>
      <c r="AM44" s="260"/>
      <c r="AN44" s="260"/>
      <c r="AO44" s="317"/>
      <c r="AP44" s="318"/>
      <c r="AQ44" s="318"/>
      <c r="AR44" s="319"/>
      <c r="AS44" s="317"/>
      <c r="AT44" s="318"/>
      <c r="AU44" s="318"/>
      <c r="AV44" s="319"/>
      <c r="AW44" s="317"/>
      <c r="AX44" s="318"/>
      <c r="AY44" s="318"/>
      <c r="AZ44" s="319"/>
      <c r="BA44" s="317"/>
      <c r="BB44" s="318"/>
      <c r="BC44" s="318"/>
      <c r="BD44" s="319"/>
      <c r="BE44" s="317"/>
      <c r="BF44" s="318"/>
      <c r="BG44" s="318"/>
      <c r="BH44" s="319"/>
      <c r="BI44" s="317"/>
      <c r="BJ44" s="318"/>
      <c r="BK44" s="318"/>
      <c r="BL44" s="319"/>
      <c r="BM44" s="317"/>
      <c r="BN44" s="318"/>
      <c r="BO44" s="318"/>
      <c r="BP44" s="319"/>
      <c r="BQ44" s="317"/>
      <c r="BR44" s="318"/>
      <c r="BS44" s="318"/>
      <c r="BT44" s="319"/>
      <c r="BU44" s="317"/>
      <c r="BV44" s="318"/>
      <c r="BW44" s="318"/>
      <c r="BX44" s="319"/>
      <c r="BY44" s="318" t="n">
        <f aca="false">SUM(Rezultati!E44:BX44)</f>
        <v>1420</v>
      </c>
      <c r="BZ44" s="319" t="n">
        <f aca="false">COUNT(Rezultati!E44:BX44)</f>
        <v>8</v>
      </c>
      <c r="CA44" s="214"/>
      <c r="CB44" s="280" t="n">
        <f aca="false">Rezultati!BY44/Rezultati!BZ44</f>
        <v>177.5</v>
      </c>
      <c r="CC44" s="216"/>
      <c r="CD44" s="181" t="str">
        <f aca="false">Rezultati!B44</f>
        <v>Pieaicinātajs spēlētājs</v>
      </c>
      <c r="CE44" s="182"/>
      <c r="CF44" s="182"/>
      <c r="CG44" s="182"/>
      <c r="CH44" s="182"/>
      <c r="CI44" s="182"/>
      <c r="CJ44" s="182"/>
      <c r="CK44" s="182"/>
      <c r="CL44" s="182"/>
      <c r="CM44" s="217"/>
      <c r="CN44" s="183"/>
      <c r="CO44" s="183"/>
      <c r="CP44" s="183"/>
      <c r="CQ44" s="183"/>
      <c r="CR44" s="183"/>
      <c r="CS44" s="183"/>
      <c r="CT44" s="183"/>
      <c r="CU44" s="183"/>
      <c r="CV44" s="183"/>
      <c r="CW44" s="183"/>
      <c r="CX44" s="183"/>
    </row>
    <row r="45" customFormat="false" ht="15.75" hidden="false" customHeight="true" outlineLevel="0" collapsed="false">
      <c r="A45" s="266" t="str">
        <f aca="false">Punkti!A20</f>
        <v>ALDENS Holdings</v>
      </c>
      <c r="B45" s="369" t="s">
        <v>90</v>
      </c>
      <c r="C45" s="219" t="n">
        <v>0</v>
      </c>
      <c r="D45" s="370" t="n">
        <f aca="false">Rezultati!C45*Rezultati!BZ45</f>
        <v>0</v>
      </c>
      <c r="E45" s="268" t="n">
        <v>177</v>
      </c>
      <c r="F45" s="269" t="n">
        <v>203</v>
      </c>
      <c r="G45" s="269" t="n">
        <v>168</v>
      </c>
      <c r="H45" s="270" t="n">
        <v>124</v>
      </c>
      <c r="I45" s="272" t="n">
        <v>241</v>
      </c>
      <c r="J45" s="269" t="n">
        <v>192</v>
      </c>
      <c r="K45" s="269" t="n">
        <v>177</v>
      </c>
      <c r="L45" s="273" t="n">
        <v>185</v>
      </c>
      <c r="M45" s="272" t="n">
        <v>148</v>
      </c>
      <c r="N45" s="269" t="n">
        <v>187</v>
      </c>
      <c r="O45" s="269" t="n">
        <v>155</v>
      </c>
      <c r="P45" s="273" t="n">
        <v>153</v>
      </c>
      <c r="Q45" s="268" t="n">
        <v>170</v>
      </c>
      <c r="R45" s="269" t="n">
        <v>153</v>
      </c>
      <c r="S45" s="269" t="n">
        <v>177</v>
      </c>
      <c r="T45" s="270" t="n">
        <v>143</v>
      </c>
      <c r="U45" s="272" t="n">
        <v>221</v>
      </c>
      <c r="V45" s="269" t="n">
        <v>187</v>
      </c>
      <c r="W45" s="269" t="n">
        <v>163</v>
      </c>
      <c r="X45" s="273" t="n">
        <v>170</v>
      </c>
      <c r="Y45" s="271"/>
      <c r="Z45" s="202"/>
      <c r="AA45" s="202"/>
      <c r="AB45" s="203"/>
      <c r="AC45" s="272" t="n">
        <v>170</v>
      </c>
      <c r="AD45" s="269" t="n">
        <v>156</v>
      </c>
      <c r="AE45" s="269" t="n">
        <v>188</v>
      </c>
      <c r="AF45" s="273" t="n">
        <v>162</v>
      </c>
      <c r="AG45" s="272" t="n">
        <v>148</v>
      </c>
      <c r="AH45" s="269" t="n">
        <v>151</v>
      </c>
      <c r="AI45" s="269" t="n">
        <v>169</v>
      </c>
      <c r="AJ45" s="270" t="n">
        <v>198</v>
      </c>
      <c r="AK45" s="270" t="n">
        <v>158</v>
      </c>
      <c r="AL45" s="270" t="n">
        <v>167</v>
      </c>
      <c r="AM45" s="270" t="n">
        <v>136</v>
      </c>
      <c r="AN45" s="270" t="n">
        <v>163</v>
      </c>
      <c r="AO45" s="371"/>
      <c r="AP45" s="372"/>
      <c r="AQ45" s="372"/>
      <c r="AR45" s="373"/>
      <c r="AS45" s="371"/>
      <c r="AT45" s="372"/>
      <c r="AU45" s="372"/>
      <c r="AV45" s="373"/>
      <c r="AW45" s="371"/>
      <c r="AX45" s="372"/>
      <c r="AY45" s="372"/>
      <c r="AZ45" s="373"/>
      <c r="BA45" s="371"/>
      <c r="BB45" s="372"/>
      <c r="BC45" s="372"/>
      <c r="BD45" s="373"/>
      <c r="BE45" s="371"/>
      <c r="BF45" s="372"/>
      <c r="BG45" s="372"/>
      <c r="BH45" s="373"/>
      <c r="BI45" s="371"/>
      <c r="BJ45" s="372"/>
      <c r="BK45" s="372"/>
      <c r="BL45" s="373"/>
      <c r="BM45" s="371"/>
      <c r="BN45" s="372"/>
      <c r="BO45" s="372"/>
      <c r="BP45" s="373"/>
      <c r="BQ45" s="371"/>
      <c r="BR45" s="372"/>
      <c r="BS45" s="372"/>
      <c r="BT45" s="373"/>
      <c r="BU45" s="371"/>
      <c r="BV45" s="372"/>
      <c r="BW45" s="372"/>
      <c r="BX45" s="373"/>
      <c r="BY45" s="372" t="n">
        <f aca="false">SUM(Rezultati!E45:BX45)</f>
        <v>5460</v>
      </c>
      <c r="BZ45" s="373" t="n">
        <f aca="false">COUNT(Rezultati!E45:BX45)</f>
        <v>32</v>
      </c>
      <c r="CA45" s="214" t="n">
        <f aca="false">SUM((Rezultati!BY45+Rezultati!BY46+Rezultati!BY47+Rezultati!BY48+Rezultati!BY49+Rezultati!BY50+Rezultati!BY51)/(Rezultati!BZ45+Rezultati!BZ46+Rezultati!BZ47+Rezultati!BZ48+Rezultati!BZ49+Rezultati!BZ50+Rezultati!BZ51))</f>
        <v>179.583333333333</v>
      </c>
      <c r="CB45" s="280" t="n">
        <f aca="false">Rezultati!BY45/Rezultati!BZ45</f>
        <v>170.625</v>
      </c>
      <c r="CC45" s="216" t="str">
        <f aca="false">Rezultati!Y2</f>
        <v>ALDENS Holdings</v>
      </c>
      <c r="CD45" s="181" t="str">
        <f aca="false">Rezultati!B45</f>
        <v>Andris Stalidzāns</v>
      </c>
      <c r="CE45" s="182"/>
      <c r="CF45" s="182"/>
      <c r="CG45" s="182"/>
      <c r="CH45" s="182"/>
      <c r="CI45" s="182"/>
      <c r="CJ45" s="182"/>
      <c r="CK45" s="182"/>
      <c r="CL45" s="182"/>
      <c r="CM45" s="217"/>
      <c r="CN45" s="183"/>
      <c r="CO45" s="183"/>
      <c r="CP45" s="183"/>
      <c r="CQ45" s="183"/>
      <c r="CR45" s="183"/>
      <c r="CS45" s="183"/>
      <c r="CT45" s="183"/>
      <c r="CU45" s="183"/>
      <c r="CV45" s="183"/>
      <c r="CW45" s="183"/>
      <c r="CX45" s="183"/>
    </row>
    <row r="46" customFormat="false" ht="15.75" hidden="false" customHeight="true" outlineLevel="0" collapsed="false">
      <c r="A46" s="198" t="s">
        <v>91</v>
      </c>
      <c r="B46" s="320" t="s">
        <v>92</v>
      </c>
      <c r="C46" s="219" t="n">
        <v>0</v>
      </c>
      <c r="D46" s="201" t="n">
        <f aca="false">Rezultati!C46*Rezultati!BZ46</f>
        <v>0</v>
      </c>
      <c r="E46" s="285"/>
      <c r="F46" s="286"/>
      <c r="G46" s="286"/>
      <c r="H46" s="287"/>
      <c r="I46" s="289"/>
      <c r="J46" s="286"/>
      <c r="K46" s="286"/>
      <c r="L46" s="290"/>
      <c r="M46" s="289"/>
      <c r="N46" s="286"/>
      <c r="O46" s="286"/>
      <c r="P46" s="290"/>
      <c r="Q46" s="285"/>
      <c r="R46" s="286"/>
      <c r="S46" s="286"/>
      <c r="T46" s="287"/>
      <c r="U46" s="289"/>
      <c r="V46" s="286"/>
      <c r="W46" s="286"/>
      <c r="X46" s="290"/>
      <c r="Y46" s="288"/>
      <c r="Z46" s="220"/>
      <c r="AA46" s="220"/>
      <c r="AB46" s="221"/>
      <c r="AC46" s="289"/>
      <c r="AD46" s="286"/>
      <c r="AE46" s="286"/>
      <c r="AF46" s="290"/>
      <c r="AG46" s="289"/>
      <c r="AH46" s="286"/>
      <c r="AI46" s="286"/>
      <c r="AJ46" s="287"/>
      <c r="AK46" s="287"/>
      <c r="AL46" s="287"/>
      <c r="AM46" s="287"/>
      <c r="AN46" s="287"/>
      <c r="AO46" s="374"/>
      <c r="AP46" s="375"/>
      <c r="AQ46" s="375"/>
      <c r="AR46" s="376"/>
      <c r="AS46" s="374"/>
      <c r="AT46" s="375"/>
      <c r="AU46" s="375"/>
      <c r="AV46" s="376"/>
      <c r="AW46" s="374"/>
      <c r="AX46" s="375"/>
      <c r="AY46" s="375"/>
      <c r="AZ46" s="376"/>
      <c r="BA46" s="374"/>
      <c r="BB46" s="375"/>
      <c r="BC46" s="375"/>
      <c r="BD46" s="376"/>
      <c r="BE46" s="374"/>
      <c r="BF46" s="375"/>
      <c r="BG46" s="375"/>
      <c r="BH46" s="376"/>
      <c r="BI46" s="374"/>
      <c r="BJ46" s="375"/>
      <c r="BK46" s="375"/>
      <c r="BL46" s="376"/>
      <c r="BM46" s="374"/>
      <c r="BN46" s="375"/>
      <c r="BO46" s="375"/>
      <c r="BP46" s="376"/>
      <c r="BQ46" s="374"/>
      <c r="BR46" s="375"/>
      <c r="BS46" s="375"/>
      <c r="BT46" s="376"/>
      <c r="BU46" s="374"/>
      <c r="BV46" s="375"/>
      <c r="BW46" s="375"/>
      <c r="BX46" s="376"/>
      <c r="BY46" s="375" t="n">
        <f aca="false">SUM(Rezultati!E46:BX46)</f>
        <v>0</v>
      </c>
      <c r="BZ46" s="376" t="n">
        <f aca="false">COUNT(Rezultati!E46:BX46)</f>
        <v>0</v>
      </c>
      <c r="CA46" s="214"/>
      <c r="CB46" s="280" t="e">
        <f aca="false">Rezultati!BY46/Rezultati!BZ46</f>
        <v>#DIV/0!</v>
      </c>
      <c r="CC46" s="216"/>
      <c r="CD46" s="181" t="str">
        <f aca="false">Rezultati!B46</f>
        <v>Uldis Lasmanis</v>
      </c>
      <c r="CE46" s="182"/>
      <c r="CF46" s="182"/>
      <c r="CG46" s="182"/>
      <c r="CH46" s="182"/>
      <c r="CI46" s="182"/>
      <c r="CJ46" s="182"/>
      <c r="CK46" s="182"/>
      <c r="CL46" s="182"/>
      <c r="CM46" s="217"/>
      <c r="CN46" s="183"/>
      <c r="CO46" s="183"/>
      <c r="CP46" s="183"/>
      <c r="CQ46" s="183"/>
      <c r="CR46" s="183"/>
      <c r="CS46" s="183"/>
      <c r="CT46" s="183"/>
      <c r="CU46" s="183"/>
      <c r="CV46" s="183"/>
      <c r="CW46" s="183"/>
      <c r="CX46" s="183"/>
    </row>
    <row r="47" customFormat="false" ht="15.75" hidden="false" customHeight="true" outlineLevel="0" collapsed="false">
      <c r="A47" s="377" t="s">
        <v>91</v>
      </c>
      <c r="B47" s="378" t="s">
        <v>93</v>
      </c>
      <c r="C47" s="379" t="n">
        <v>8</v>
      </c>
      <c r="D47" s="380" t="n">
        <f aca="false">Rezultati!C47*Rezultati!BZ47</f>
        <v>256</v>
      </c>
      <c r="E47" s="285" t="n">
        <v>186</v>
      </c>
      <c r="F47" s="286" t="n">
        <v>197</v>
      </c>
      <c r="G47" s="286" t="n">
        <v>157</v>
      </c>
      <c r="H47" s="287" t="n">
        <v>187</v>
      </c>
      <c r="I47" s="289" t="n">
        <v>171</v>
      </c>
      <c r="J47" s="286" t="n">
        <v>209</v>
      </c>
      <c r="K47" s="286" t="n">
        <v>222</v>
      </c>
      <c r="L47" s="290" t="n">
        <v>169</v>
      </c>
      <c r="M47" s="289" t="n">
        <v>189</v>
      </c>
      <c r="N47" s="286" t="n">
        <v>222</v>
      </c>
      <c r="O47" s="286" t="n">
        <v>183</v>
      </c>
      <c r="P47" s="290" t="n">
        <v>212</v>
      </c>
      <c r="Q47" s="285" t="n">
        <v>198</v>
      </c>
      <c r="R47" s="286" t="n">
        <v>185</v>
      </c>
      <c r="S47" s="286" t="n">
        <v>188</v>
      </c>
      <c r="T47" s="287" t="n">
        <v>187</v>
      </c>
      <c r="U47" s="289" t="n">
        <v>274</v>
      </c>
      <c r="V47" s="286" t="n">
        <v>221</v>
      </c>
      <c r="W47" s="286" t="n">
        <v>216</v>
      </c>
      <c r="X47" s="290" t="n">
        <v>202</v>
      </c>
      <c r="Y47" s="288"/>
      <c r="Z47" s="220"/>
      <c r="AA47" s="220"/>
      <c r="AB47" s="221"/>
      <c r="AC47" s="301" t="n">
        <v>142</v>
      </c>
      <c r="AD47" s="299" t="n">
        <v>229</v>
      </c>
      <c r="AE47" s="299" t="n">
        <v>188</v>
      </c>
      <c r="AF47" s="302" t="n">
        <v>171</v>
      </c>
      <c r="AG47" s="301" t="n">
        <v>168</v>
      </c>
      <c r="AH47" s="299" t="n">
        <v>179</v>
      </c>
      <c r="AI47" s="299" t="n">
        <v>178</v>
      </c>
      <c r="AJ47" s="300" t="n">
        <v>178</v>
      </c>
      <c r="AK47" s="300" t="n">
        <v>186</v>
      </c>
      <c r="AL47" s="300" t="n">
        <v>198</v>
      </c>
      <c r="AM47" s="300" t="n">
        <v>176</v>
      </c>
      <c r="AN47" s="300" t="n">
        <v>181</v>
      </c>
      <c r="AO47" s="381"/>
      <c r="AP47" s="382"/>
      <c r="AQ47" s="382"/>
      <c r="AR47" s="383"/>
      <c r="AS47" s="381"/>
      <c r="AT47" s="382"/>
      <c r="AU47" s="382"/>
      <c r="AV47" s="383"/>
      <c r="AW47" s="381"/>
      <c r="AX47" s="382"/>
      <c r="AY47" s="382"/>
      <c r="AZ47" s="383"/>
      <c r="BA47" s="381"/>
      <c r="BB47" s="382"/>
      <c r="BC47" s="382"/>
      <c r="BD47" s="383"/>
      <c r="BE47" s="381"/>
      <c r="BF47" s="382"/>
      <c r="BG47" s="382"/>
      <c r="BH47" s="383"/>
      <c r="BI47" s="381"/>
      <c r="BJ47" s="382"/>
      <c r="BK47" s="382"/>
      <c r="BL47" s="383"/>
      <c r="BM47" s="381"/>
      <c r="BN47" s="382"/>
      <c r="BO47" s="382"/>
      <c r="BP47" s="383"/>
      <c r="BQ47" s="381"/>
      <c r="BR47" s="382"/>
      <c r="BS47" s="382"/>
      <c r="BT47" s="383"/>
      <c r="BU47" s="381"/>
      <c r="BV47" s="382"/>
      <c r="BW47" s="382"/>
      <c r="BX47" s="383"/>
      <c r="BY47" s="382" t="n">
        <f aca="false">SUM(Rezultati!E47:BX47)</f>
        <v>6149</v>
      </c>
      <c r="BZ47" s="383" t="n">
        <f aca="false">COUNT(Rezultati!E47:BX47)</f>
        <v>32</v>
      </c>
      <c r="CA47" s="214"/>
      <c r="CB47" s="280" t="n">
        <f aca="false">Rezultati!BY47/Rezultati!BZ47-8</f>
        <v>184.15625</v>
      </c>
      <c r="CC47" s="216"/>
      <c r="CD47" s="181" t="str">
        <f aca="false">Rezultati!B47</f>
        <v>Tatjana Teļnova</v>
      </c>
      <c r="CE47" s="182"/>
      <c r="CF47" s="182"/>
      <c r="CG47" s="182"/>
      <c r="CH47" s="182"/>
      <c r="CI47" s="182"/>
      <c r="CJ47" s="182"/>
      <c r="CK47" s="182"/>
      <c r="CL47" s="182"/>
      <c r="CM47" s="217"/>
      <c r="CN47" s="183"/>
      <c r="CO47" s="183"/>
      <c r="CP47" s="183"/>
      <c r="CQ47" s="183"/>
      <c r="CR47" s="183"/>
      <c r="CS47" s="183"/>
      <c r="CT47" s="183"/>
      <c r="CU47" s="183"/>
      <c r="CV47" s="183"/>
      <c r="CW47" s="183"/>
      <c r="CX47" s="183"/>
    </row>
    <row r="48" customFormat="false" ht="15.75" hidden="false" customHeight="true" outlineLevel="0" collapsed="false">
      <c r="A48" s="198" t="s">
        <v>91</v>
      </c>
      <c r="B48" s="297" t="s">
        <v>94</v>
      </c>
      <c r="C48" s="244" t="n">
        <v>0</v>
      </c>
      <c r="D48" s="201" t="n">
        <f aca="false">Rezultati!C48*Rezultati!BZ48</f>
        <v>0</v>
      </c>
      <c r="E48" s="285"/>
      <c r="F48" s="286"/>
      <c r="G48" s="286"/>
      <c r="H48" s="287"/>
      <c r="I48" s="301"/>
      <c r="J48" s="299"/>
      <c r="K48" s="299"/>
      <c r="L48" s="302"/>
      <c r="M48" s="301"/>
      <c r="N48" s="299"/>
      <c r="O48" s="299"/>
      <c r="P48" s="302"/>
      <c r="Q48" s="298"/>
      <c r="R48" s="299"/>
      <c r="S48" s="299"/>
      <c r="T48" s="300"/>
      <c r="U48" s="301"/>
      <c r="V48" s="299"/>
      <c r="W48" s="299"/>
      <c r="X48" s="302"/>
      <c r="Y48" s="288"/>
      <c r="Z48" s="220"/>
      <c r="AA48" s="220"/>
      <c r="AB48" s="221"/>
      <c r="AC48" s="301"/>
      <c r="AD48" s="299"/>
      <c r="AE48" s="299"/>
      <c r="AF48" s="302"/>
      <c r="AG48" s="301"/>
      <c r="AH48" s="299"/>
      <c r="AI48" s="299"/>
      <c r="AJ48" s="300"/>
      <c r="AK48" s="300"/>
      <c r="AL48" s="300"/>
      <c r="AM48" s="300"/>
      <c r="AN48" s="300"/>
      <c r="AO48" s="381"/>
      <c r="AP48" s="382"/>
      <c r="AQ48" s="382"/>
      <c r="AR48" s="383"/>
      <c r="AS48" s="381"/>
      <c r="AT48" s="382"/>
      <c r="AU48" s="382"/>
      <c r="AV48" s="383"/>
      <c r="AW48" s="381"/>
      <c r="AX48" s="382"/>
      <c r="AY48" s="382"/>
      <c r="AZ48" s="383"/>
      <c r="BA48" s="381"/>
      <c r="BB48" s="382"/>
      <c r="BC48" s="382"/>
      <c r="BD48" s="383"/>
      <c r="BE48" s="381"/>
      <c r="BF48" s="382"/>
      <c r="BG48" s="382"/>
      <c r="BH48" s="383"/>
      <c r="BI48" s="381"/>
      <c r="BJ48" s="382"/>
      <c r="BK48" s="382"/>
      <c r="BL48" s="383"/>
      <c r="BM48" s="381"/>
      <c r="BN48" s="382"/>
      <c r="BO48" s="382"/>
      <c r="BP48" s="383"/>
      <c r="BQ48" s="381"/>
      <c r="BR48" s="382"/>
      <c r="BS48" s="382"/>
      <c r="BT48" s="383"/>
      <c r="BU48" s="381"/>
      <c r="BV48" s="382"/>
      <c r="BW48" s="382"/>
      <c r="BX48" s="383"/>
      <c r="BY48" s="382" t="n">
        <f aca="false">SUM(Rezultati!E48:BX48)</f>
        <v>0</v>
      </c>
      <c r="BZ48" s="383" t="n">
        <f aca="false">COUNT(Rezultati!E48:BX48)</f>
        <v>0</v>
      </c>
      <c r="CA48" s="214"/>
      <c r="CB48" s="280" t="e">
        <f aca="false">Rezultati!BY48/Rezultati!BZ48</f>
        <v>#DIV/0!</v>
      </c>
      <c r="CC48" s="216"/>
      <c r="CD48" s="181" t="str">
        <f aca="false">Rezultati!B48</f>
        <v>Madars Dāvids</v>
      </c>
      <c r="CE48" s="182"/>
      <c r="CF48" s="182"/>
      <c r="CG48" s="182"/>
      <c r="CH48" s="182"/>
      <c r="CI48" s="182"/>
      <c r="CJ48" s="182"/>
      <c r="CK48" s="182"/>
      <c r="CL48" s="182"/>
      <c r="CM48" s="217"/>
      <c r="CN48" s="183"/>
      <c r="CO48" s="183"/>
      <c r="CP48" s="183"/>
      <c r="CQ48" s="183"/>
      <c r="CR48" s="183"/>
      <c r="CS48" s="183"/>
      <c r="CT48" s="183"/>
      <c r="CU48" s="183"/>
      <c r="CV48" s="183"/>
      <c r="CW48" s="183"/>
      <c r="CX48" s="183"/>
    </row>
    <row r="49" customFormat="false" ht="15.75" hidden="false" customHeight="true" outlineLevel="0" collapsed="false">
      <c r="A49" s="198" t="s">
        <v>95</v>
      </c>
      <c r="B49" s="297" t="s">
        <v>89</v>
      </c>
      <c r="C49" s="244" t="n">
        <v>0</v>
      </c>
      <c r="D49" s="201" t="n">
        <f aca="false">Rezultati!C49*Rezultati!BZ49</f>
        <v>0</v>
      </c>
      <c r="E49" s="298" t="n">
        <v>154</v>
      </c>
      <c r="F49" s="299" t="n">
        <v>221</v>
      </c>
      <c r="G49" s="299" t="n">
        <v>179</v>
      </c>
      <c r="H49" s="300" t="n">
        <v>182</v>
      </c>
      <c r="I49" s="301" t="n">
        <v>185</v>
      </c>
      <c r="J49" s="299" t="n">
        <v>186</v>
      </c>
      <c r="K49" s="299" t="n">
        <v>180</v>
      </c>
      <c r="L49" s="302" t="n">
        <v>191</v>
      </c>
      <c r="M49" s="301" t="n">
        <v>188</v>
      </c>
      <c r="N49" s="299" t="n">
        <v>214</v>
      </c>
      <c r="O49" s="299" t="n">
        <v>157</v>
      </c>
      <c r="P49" s="302" t="n">
        <v>179</v>
      </c>
      <c r="Q49" s="298" t="n">
        <v>181</v>
      </c>
      <c r="R49" s="299" t="n">
        <v>179</v>
      </c>
      <c r="S49" s="299" t="n">
        <v>143</v>
      </c>
      <c r="T49" s="300" t="n">
        <v>166</v>
      </c>
      <c r="U49" s="301" t="n">
        <v>180</v>
      </c>
      <c r="V49" s="299" t="n">
        <v>172</v>
      </c>
      <c r="W49" s="299" t="n">
        <v>142</v>
      </c>
      <c r="X49" s="302" t="n">
        <v>179</v>
      </c>
      <c r="Y49" s="288"/>
      <c r="Z49" s="220"/>
      <c r="AA49" s="220"/>
      <c r="AB49" s="221"/>
      <c r="AC49" s="301" t="n">
        <v>166</v>
      </c>
      <c r="AD49" s="299" t="n">
        <v>178</v>
      </c>
      <c r="AE49" s="299" t="n">
        <v>140</v>
      </c>
      <c r="AF49" s="302" t="n">
        <v>203</v>
      </c>
      <c r="AG49" s="301" t="n">
        <v>144</v>
      </c>
      <c r="AH49" s="299" t="n">
        <v>157</v>
      </c>
      <c r="AI49" s="299" t="n">
        <v>167</v>
      </c>
      <c r="AJ49" s="300" t="n">
        <v>150</v>
      </c>
      <c r="AK49" s="300" t="n">
        <v>224</v>
      </c>
      <c r="AL49" s="300" t="n">
        <v>130</v>
      </c>
      <c r="AM49" s="300" t="n">
        <v>243</v>
      </c>
      <c r="AN49" s="300" t="n">
        <v>171</v>
      </c>
      <c r="AO49" s="381"/>
      <c r="AP49" s="382"/>
      <c r="AQ49" s="382"/>
      <c r="AR49" s="383"/>
      <c r="AS49" s="381"/>
      <c r="AT49" s="382"/>
      <c r="AU49" s="382"/>
      <c r="AV49" s="383"/>
      <c r="AW49" s="381"/>
      <c r="AX49" s="382"/>
      <c r="AY49" s="382"/>
      <c r="AZ49" s="383"/>
      <c r="BA49" s="381"/>
      <c r="BB49" s="382"/>
      <c r="BC49" s="382"/>
      <c r="BD49" s="383"/>
      <c r="BE49" s="381"/>
      <c r="BF49" s="382"/>
      <c r="BG49" s="382"/>
      <c r="BH49" s="383"/>
      <c r="BI49" s="381"/>
      <c r="BJ49" s="382"/>
      <c r="BK49" s="382"/>
      <c r="BL49" s="383"/>
      <c r="BM49" s="381"/>
      <c r="BN49" s="382"/>
      <c r="BO49" s="382"/>
      <c r="BP49" s="383"/>
      <c r="BQ49" s="381"/>
      <c r="BR49" s="382"/>
      <c r="BS49" s="382"/>
      <c r="BT49" s="383"/>
      <c r="BU49" s="381"/>
      <c r="BV49" s="382"/>
      <c r="BW49" s="382"/>
      <c r="BX49" s="383"/>
      <c r="BY49" s="382" t="n">
        <f aca="false">SUM(Rezultati!E49:BX49)</f>
        <v>5631</v>
      </c>
      <c r="BZ49" s="383" t="n">
        <f aca="false">COUNT(Rezultati!E49:BX49)</f>
        <v>32</v>
      </c>
      <c r="CA49" s="214"/>
      <c r="CB49" s="280" t="n">
        <f aca="false">Rezultati!BY49/Rezultati!BZ49</f>
        <v>175.96875</v>
      </c>
      <c r="CC49" s="216"/>
      <c r="CD49" s="181" t="str">
        <f aca="false">Rezultati!B49</f>
        <v>Nikita Bobrovs</v>
      </c>
      <c r="CE49" s="182"/>
      <c r="CF49" s="182"/>
      <c r="CG49" s="182"/>
      <c r="CH49" s="182"/>
      <c r="CI49" s="182"/>
      <c r="CJ49" s="182"/>
      <c r="CK49" s="182"/>
      <c r="CL49" s="182"/>
      <c r="CM49" s="217"/>
      <c r="CN49" s="183"/>
      <c r="CO49" s="183"/>
      <c r="CP49" s="183"/>
      <c r="CQ49" s="183"/>
      <c r="CR49" s="183"/>
      <c r="CS49" s="183"/>
      <c r="CT49" s="183"/>
      <c r="CU49" s="183"/>
      <c r="CV49" s="183"/>
      <c r="CW49" s="183"/>
      <c r="CX49" s="183"/>
    </row>
    <row r="50" customFormat="false" ht="15.75" hidden="false" customHeight="true" outlineLevel="0" collapsed="false">
      <c r="A50" s="377" t="s">
        <v>91</v>
      </c>
      <c r="B50" s="378" t="s">
        <v>96</v>
      </c>
      <c r="C50" s="384" t="n">
        <v>8</v>
      </c>
      <c r="D50" s="380" t="n">
        <v>0</v>
      </c>
      <c r="E50" s="298"/>
      <c r="F50" s="299"/>
      <c r="G50" s="299"/>
      <c r="H50" s="300"/>
      <c r="I50" s="301"/>
      <c r="J50" s="299"/>
      <c r="K50" s="299"/>
      <c r="L50" s="302"/>
      <c r="M50" s="301"/>
      <c r="N50" s="299"/>
      <c r="O50" s="299"/>
      <c r="P50" s="302"/>
      <c r="Q50" s="298"/>
      <c r="R50" s="299"/>
      <c r="S50" s="299"/>
      <c r="T50" s="300"/>
      <c r="U50" s="301"/>
      <c r="V50" s="299"/>
      <c r="W50" s="299"/>
      <c r="X50" s="302"/>
      <c r="Y50" s="288"/>
      <c r="Z50" s="220"/>
      <c r="AA50" s="220"/>
      <c r="AB50" s="221"/>
      <c r="AC50" s="301"/>
      <c r="AD50" s="299"/>
      <c r="AE50" s="299"/>
      <c r="AF50" s="302"/>
      <c r="AG50" s="301"/>
      <c r="AH50" s="299"/>
      <c r="AI50" s="299"/>
      <c r="AJ50" s="300"/>
      <c r="AK50" s="300"/>
      <c r="AL50" s="300"/>
      <c r="AM50" s="300"/>
      <c r="AN50" s="300"/>
      <c r="AO50" s="381"/>
      <c r="AP50" s="382"/>
      <c r="AQ50" s="382"/>
      <c r="AR50" s="383"/>
      <c r="AS50" s="381"/>
      <c r="AT50" s="382"/>
      <c r="AU50" s="382"/>
      <c r="AV50" s="383"/>
      <c r="AW50" s="381"/>
      <c r="AX50" s="382"/>
      <c r="AY50" s="382"/>
      <c r="AZ50" s="383"/>
      <c r="BA50" s="381"/>
      <c r="BB50" s="382"/>
      <c r="BC50" s="382"/>
      <c r="BD50" s="383"/>
      <c r="BE50" s="381"/>
      <c r="BF50" s="382"/>
      <c r="BG50" s="382"/>
      <c r="BH50" s="383"/>
      <c r="BI50" s="381"/>
      <c r="BJ50" s="382"/>
      <c r="BK50" s="382"/>
      <c r="BL50" s="383"/>
      <c r="BM50" s="381"/>
      <c r="BN50" s="382"/>
      <c r="BO50" s="382"/>
      <c r="BP50" s="383"/>
      <c r="BQ50" s="381"/>
      <c r="BR50" s="382"/>
      <c r="BS50" s="382"/>
      <c r="BT50" s="383"/>
      <c r="BU50" s="381"/>
      <c r="BV50" s="382"/>
      <c r="BW50" s="382"/>
      <c r="BX50" s="383"/>
      <c r="BY50" s="382" t="n">
        <f aca="false">SUM(Rezultati!E50:BX50)</f>
        <v>0</v>
      </c>
      <c r="BZ50" s="383" t="n">
        <f aca="false">COUNT(Rezultati!E50:BX50)</f>
        <v>0</v>
      </c>
      <c r="CA50" s="214"/>
      <c r="CB50" s="280" t="e">
        <f aca="false">Rezultati!BY50/Rezultati!BZ50-8</f>
        <v>#DIV/0!</v>
      </c>
      <c r="CC50" s="216"/>
      <c r="CD50" s="181" t="str">
        <f aca="false">Rezultati!B50</f>
        <v>Karīna Maslova</v>
      </c>
      <c r="CE50" s="182"/>
      <c r="CF50" s="182"/>
      <c r="CG50" s="182"/>
      <c r="CH50" s="182"/>
      <c r="CI50" s="182"/>
      <c r="CJ50" s="182"/>
      <c r="CK50" s="182"/>
      <c r="CL50" s="182"/>
      <c r="CM50" s="217"/>
      <c r="CN50" s="183"/>
      <c r="CO50" s="183"/>
      <c r="CP50" s="183"/>
      <c r="CQ50" s="183"/>
      <c r="CR50" s="183"/>
      <c r="CS50" s="183"/>
      <c r="CT50" s="183"/>
      <c r="CU50" s="183"/>
      <c r="CV50" s="183"/>
      <c r="CW50" s="183"/>
      <c r="CX50" s="183"/>
    </row>
    <row r="51" customFormat="false" ht="15.75" hidden="false" customHeight="true" outlineLevel="0" collapsed="false">
      <c r="A51" s="325" t="s">
        <v>91</v>
      </c>
      <c r="B51" s="326" t="s">
        <v>76</v>
      </c>
      <c r="C51" s="255" t="n">
        <v>0</v>
      </c>
      <c r="D51" s="349" t="n">
        <f aca="false">Rezultati!C51*Rezultati!BZ51</f>
        <v>0</v>
      </c>
      <c r="E51" s="258"/>
      <c r="F51" s="259"/>
      <c r="G51" s="259"/>
      <c r="H51" s="260"/>
      <c r="I51" s="311"/>
      <c r="J51" s="312"/>
      <c r="K51" s="312"/>
      <c r="L51" s="313"/>
      <c r="M51" s="311"/>
      <c r="N51" s="312"/>
      <c r="O51" s="312"/>
      <c r="P51" s="313"/>
      <c r="Q51" s="330"/>
      <c r="R51" s="312"/>
      <c r="S51" s="312"/>
      <c r="T51" s="331"/>
      <c r="U51" s="311"/>
      <c r="V51" s="312"/>
      <c r="W51" s="312"/>
      <c r="X51" s="313"/>
      <c r="Y51" s="327"/>
      <c r="Z51" s="328"/>
      <c r="AA51" s="328"/>
      <c r="AB51" s="329"/>
      <c r="AC51" s="311"/>
      <c r="AD51" s="312"/>
      <c r="AE51" s="312"/>
      <c r="AF51" s="313"/>
      <c r="AG51" s="311"/>
      <c r="AH51" s="312"/>
      <c r="AI51" s="312"/>
      <c r="AJ51" s="331"/>
      <c r="AK51" s="331"/>
      <c r="AL51" s="331"/>
      <c r="AM51" s="331"/>
      <c r="AN51" s="331"/>
      <c r="AO51" s="385"/>
      <c r="AP51" s="386"/>
      <c r="AQ51" s="386"/>
      <c r="AR51" s="387"/>
      <c r="AS51" s="385"/>
      <c r="AT51" s="386"/>
      <c r="AU51" s="386"/>
      <c r="AV51" s="387"/>
      <c r="AW51" s="385"/>
      <c r="AX51" s="386"/>
      <c r="AY51" s="386"/>
      <c r="AZ51" s="387"/>
      <c r="BA51" s="385"/>
      <c r="BB51" s="386"/>
      <c r="BC51" s="386"/>
      <c r="BD51" s="387"/>
      <c r="BE51" s="385"/>
      <c r="BF51" s="386"/>
      <c r="BG51" s="386"/>
      <c r="BH51" s="387"/>
      <c r="BI51" s="385"/>
      <c r="BJ51" s="386"/>
      <c r="BK51" s="386"/>
      <c r="BL51" s="387"/>
      <c r="BM51" s="385"/>
      <c r="BN51" s="386"/>
      <c r="BO51" s="386"/>
      <c r="BP51" s="387"/>
      <c r="BQ51" s="385"/>
      <c r="BR51" s="386"/>
      <c r="BS51" s="386"/>
      <c r="BT51" s="387"/>
      <c r="BU51" s="385"/>
      <c r="BV51" s="386"/>
      <c r="BW51" s="386"/>
      <c r="BX51" s="387"/>
      <c r="BY51" s="386" t="n">
        <f aca="false">SUM(Rezultati!E51:BX51)</f>
        <v>0</v>
      </c>
      <c r="BZ51" s="387" t="n">
        <f aca="false">COUNT(Rezultati!E51:BX51)</f>
        <v>0</v>
      </c>
      <c r="CA51" s="214"/>
      <c r="CB51" s="280" t="e">
        <f aca="false">Rezultati!BY51/Rezultati!BZ51</f>
        <v>#DIV/0!</v>
      </c>
      <c r="CC51" s="216"/>
      <c r="CD51" s="181" t="str">
        <f aca="false">Rezultati!B51</f>
        <v>aklais rezultāts</v>
      </c>
      <c r="CE51" s="182"/>
      <c r="CF51" s="182"/>
      <c r="CG51" s="182"/>
      <c r="CH51" s="182"/>
      <c r="CI51" s="182"/>
      <c r="CJ51" s="182"/>
      <c r="CK51" s="182"/>
      <c r="CL51" s="182"/>
      <c r="CM51" s="217"/>
      <c r="CN51" s="183"/>
      <c r="CO51" s="183"/>
      <c r="CP51" s="183"/>
      <c r="CQ51" s="183"/>
      <c r="CR51" s="183"/>
      <c r="CS51" s="183"/>
      <c r="CT51" s="183"/>
      <c r="CU51" s="183"/>
      <c r="CV51" s="183"/>
      <c r="CW51" s="183"/>
      <c r="CX51" s="183"/>
    </row>
    <row r="52" customFormat="false" ht="15.75" hidden="false" customHeight="true" outlineLevel="0" collapsed="false">
      <c r="A52" s="388" t="str">
        <f aca="false">Punkti!A23</f>
        <v>NB</v>
      </c>
      <c r="B52" s="199" t="s">
        <v>97</v>
      </c>
      <c r="C52" s="200" t="n">
        <v>0</v>
      </c>
      <c r="D52" s="267" t="n">
        <f aca="false">Rezultati!C52*Rezultati!BZ52</f>
        <v>0</v>
      </c>
      <c r="E52" s="268"/>
      <c r="F52" s="269"/>
      <c r="G52" s="269"/>
      <c r="H52" s="270"/>
      <c r="I52" s="289"/>
      <c r="J52" s="286"/>
      <c r="K52" s="286"/>
      <c r="L52" s="290"/>
      <c r="M52" s="289"/>
      <c r="N52" s="286"/>
      <c r="O52" s="286"/>
      <c r="P52" s="290"/>
      <c r="Q52" s="285"/>
      <c r="R52" s="286"/>
      <c r="S52" s="286"/>
      <c r="T52" s="287"/>
      <c r="U52" s="289"/>
      <c r="V52" s="286"/>
      <c r="W52" s="286"/>
      <c r="X52" s="290"/>
      <c r="Y52" s="285"/>
      <c r="Z52" s="286"/>
      <c r="AA52" s="286"/>
      <c r="AB52" s="287"/>
      <c r="AC52" s="288"/>
      <c r="AD52" s="220"/>
      <c r="AE52" s="220"/>
      <c r="AF52" s="221"/>
      <c r="AG52" s="272"/>
      <c r="AH52" s="269"/>
      <c r="AI52" s="269"/>
      <c r="AJ52" s="270"/>
      <c r="AK52" s="270"/>
      <c r="AL52" s="270"/>
      <c r="AM52" s="270"/>
      <c r="AN52" s="270"/>
      <c r="AO52" s="371"/>
      <c r="AP52" s="372"/>
      <c r="AQ52" s="372"/>
      <c r="AR52" s="373"/>
      <c r="AS52" s="371"/>
      <c r="AT52" s="372"/>
      <c r="AU52" s="372"/>
      <c r="AV52" s="373"/>
      <c r="AW52" s="371"/>
      <c r="AX52" s="372"/>
      <c r="AY52" s="372"/>
      <c r="AZ52" s="373"/>
      <c r="BA52" s="371"/>
      <c r="BB52" s="372"/>
      <c r="BC52" s="372"/>
      <c r="BD52" s="373"/>
      <c r="BE52" s="371"/>
      <c r="BF52" s="372"/>
      <c r="BG52" s="372"/>
      <c r="BH52" s="373"/>
      <c r="BI52" s="371"/>
      <c r="BJ52" s="372"/>
      <c r="BK52" s="372"/>
      <c r="BL52" s="373"/>
      <c r="BM52" s="371"/>
      <c r="BN52" s="372"/>
      <c r="BO52" s="372"/>
      <c r="BP52" s="373"/>
      <c r="BQ52" s="371"/>
      <c r="BR52" s="372"/>
      <c r="BS52" s="372"/>
      <c r="BT52" s="373"/>
      <c r="BU52" s="371"/>
      <c r="BV52" s="372"/>
      <c r="BW52" s="372"/>
      <c r="BX52" s="373"/>
      <c r="BY52" s="372" t="n">
        <f aca="false">SUM(Rezultati!E52:BX52)</f>
        <v>0</v>
      </c>
      <c r="BZ52" s="373" t="n">
        <f aca="false">COUNT(Rezultati!E52:BX52)</f>
        <v>0</v>
      </c>
      <c r="CA52" s="214" t="n">
        <f aca="false">SUM((Rezultati!BY52+Rezultati!BY53+Rezultati!BY54+Rezultati!BY55+Rezultati!BY56+Rezultati!BY57+Rezultati!BY58)/(Rezultati!BZ52+Rezultati!BZ53+Rezultati!BZ54+Rezultati!BZ55+Rezultati!BZ56+Rezultati!BZ57+Rezultati!BZ58))</f>
        <v>175.291666666667</v>
      </c>
      <c r="CB52" s="280" t="e">
        <f aca="false">Rezultati!BY52/Rezultati!BZ52</f>
        <v>#DIV/0!</v>
      </c>
      <c r="CC52" s="216" t="str">
        <f aca="false">Rezultati!AC2</f>
        <v>NB</v>
      </c>
      <c r="CD52" s="181" t="str">
        <f aca="false">Rezultati!B52</f>
        <v>Guntis Andžāns</v>
      </c>
      <c r="CE52" s="182"/>
      <c r="CF52" s="182"/>
      <c r="CG52" s="182"/>
      <c r="CH52" s="182"/>
      <c r="CI52" s="182"/>
      <c r="CJ52" s="182"/>
      <c r="CK52" s="182"/>
      <c r="CL52" s="182"/>
      <c r="CM52" s="217"/>
      <c r="CN52" s="183"/>
      <c r="CO52" s="183"/>
      <c r="CP52" s="183"/>
      <c r="CQ52" s="183"/>
      <c r="CR52" s="183"/>
      <c r="CS52" s="183"/>
      <c r="CT52" s="183"/>
      <c r="CU52" s="183"/>
      <c r="CV52" s="183"/>
      <c r="CW52" s="183"/>
      <c r="CX52" s="183"/>
    </row>
    <row r="53" customFormat="false" ht="15.75" hidden="false" customHeight="true" outlineLevel="0" collapsed="false">
      <c r="A53" s="388" t="s">
        <v>43</v>
      </c>
      <c r="B53" s="320" t="s">
        <v>98</v>
      </c>
      <c r="C53" s="219" t="n">
        <v>0</v>
      </c>
      <c r="D53" s="201" t="n">
        <f aca="false">Rezultati!C53*Rezultati!BZ53</f>
        <v>0</v>
      </c>
      <c r="E53" s="285"/>
      <c r="F53" s="286"/>
      <c r="G53" s="286"/>
      <c r="H53" s="287"/>
      <c r="I53" s="289" t="n">
        <v>142</v>
      </c>
      <c r="J53" s="286" t="n">
        <v>138</v>
      </c>
      <c r="K53" s="286" t="n">
        <v>165</v>
      </c>
      <c r="L53" s="290" t="n">
        <v>159</v>
      </c>
      <c r="M53" s="289" t="n">
        <v>164</v>
      </c>
      <c r="N53" s="286" t="n">
        <v>156</v>
      </c>
      <c r="O53" s="286" t="n">
        <v>168</v>
      </c>
      <c r="P53" s="290" t="n">
        <v>133</v>
      </c>
      <c r="Q53" s="285"/>
      <c r="R53" s="286"/>
      <c r="S53" s="286"/>
      <c r="T53" s="287"/>
      <c r="U53" s="289" t="n">
        <v>147</v>
      </c>
      <c r="V53" s="286" t="n">
        <v>167</v>
      </c>
      <c r="W53" s="286" t="n">
        <v>134</v>
      </c>
      <c r="X53" s="290" t="n">
        <v>172</v>
      </c>
      <c r="Y53" s="285"/>
      <c r="Z53" s="286"/>
      <c r="AA53" s="286"/>
      <c r="AB53" s="287"/>
      <c r="AC53" s="288"/>
      <c r="AD53" s="220"/>
      <c r="AE53" s="220"/>
      <c r="AF53" s="221"/>
      <c r="AG53" s="289"/>
      <c r="AH53" s="286"/>
      <c r="AI53" s="286"/>
      <c r="AJ53" s="287"/>
      <c r="AK53" s="287"/>
      <c r="AL53" s="287"/>
      <c r="AM53" s="287"/>
      <c r="AN53" s="287"/>
      <c r="AO53" s="374"/>
      <c r="AP53" s="375"/>
      <c r="AQ53" s="375"/>
      <c r="AR53" s="376"/>
      <c r="AS53" s="374"/>
      <c r="AT53" s="375"/>
      <c r="AU53" s="375"/>
      <c r="AV53" s="376"/>
      <c r="AW53" s="374"/>
      <c r="AX53" s="375"/>
      <c r="AY53" s="375"/>
      <c r="AZ53" s="376"/>
      <c r="BA53" s="374"/>
      <c r="BB53" s="375"/>
      <c r="BC53" s="375"/>
      <c r="BD53" s="376"/>
      <c r="BE53" s="374"/>
      <c r="BF53" s="375"/>
      <c r="BG53" s="375"/>
      <c r="BH53" s="376"/>
      <c r="BI53" s="374"/>
      <c r="BJ53" s="375"/>
      <c r="BK53" s="375"/>
      <c r="BL53" s="376"/>
      <c r="BM53" s="374"/>
      <c r="BN53" s="375"/>
      <c r="BO53" s="375"/>
      <c r="BP53" s="376"/>
      <c r="BQ53" s="374"/>
      <c r="BR53" s="375"/>
      <c r="BS53" s="375"/>
      <c r="BT53" s="376"/>
      <c r="BU53" s="374"/>
      <c r="BV53" s="375"/>
      <c r="BW53" s="375"/>
      <c r="BX53" s="376"/>
      <c r="BY53" s="375" t="n">
        <f aca="false">SUM(Rezultati!E53:BX53)</f>
        <v>1845</v>
      </c>
      <c r="BZ53" s="376" t="n">
        <f aca="false">COUNT(Rezultati!E53:BX53)</f>
        <v>12</v>
      </c>
      <c r="CA53" s="214"/>
      <c r="CB53" s="280" t="n">
        <f aca="false">Rezultati!BY53/Rezultati!BZ53</f>
        <v>153.75</v>
      </c>
      <c r="CC53" s="216"/>
      <c r="CD53" s="181" t="str">
        <f aca="false">Rezultati!B53</f>
        <v>Pavels Isats</v>
      </c>
      <c r="CE53" s="182"/>
      <c r="CF53" s="182"/>
      <c r="CG53" s="182"/>
      <c r="CH53" s="182"/>
      <c r="CI53" s="182"/>
      <c r="CJ53" s="182"/>
      <c r="CK53" s="182"/>
      <c r="CL53" s="182"/>
      <c r="CM53" s="217"/>
      <c r="CN53" s="183"/>
      <c r="CO53" s="183"/>
      <c r="CP53" s="183"/>
      <c r="CQ53" s="183"/>
      <c r="CR53" s="183"/>
      <c r="CS53" s="183"/>
      <c r="CT53" s="183"/>
      <c r="CU53" s="183"/>
      <c r="CV53" s="183"/>
      <c r="CW53" s="183"/>
      <c r="CX53" s="183"/>
    </row>
    <row r="54" customFormat="false" ht="15.75" hidden="false" customHeight="true" outlineLevel="0" collapsed="false">
      <c r="A54" s="388" t="s">
        <v>43</v>
      </c>
      <c r="B54" s="320" t="s">
        <v>99</v>
      </c>
      <c r="C54" s="219" t="n">
        <v>0</v>
      </c>
      <c r="D54" s="201" t="n">
        <f aca="false">Rezultati!C54*Rezultati!BZ54</f>
        <v>0</v>
      </c>
      <c r="E54" s="285" t="n">
        <v>123</v>
      </c>
      <c r="F54" s="286" t="n">
        <v>149</v>
      </c>
      <c r="G54" s="286" t="n">
        <v>209</v>
      </c>
      <c r="H54" s="287" t="n">
        <v>138</v>
      </c>
      <c r="I54" s="289" t="n">
        <v>157</v>
      </c>
      <c r="J54" s="286" t="n">
        <v>182</v>
      </c>
      <c r="K54" s="286" t="n">
        <v>143</v>
      </c>
      <c r="L54" s="290" t="n">
        <v>148</v>
      </c>
      <c r="M54" s="289" t="n">
        <v>225</v>
      </c>
      <c r="N54" s="286" t="n">
        <v>191</v>
      </c>
      <c r="O54" s="286" t="n">
        <v>215</v>
      </c>
      <c r="P54" s="290" t="n">
        <v>195</v>
      </c>
      <c r="Q54" s="285" t="n">
        <v>221</v>
      </c>
      <c r="R54" s="286" t="n">
        <v>234</v>
      </c>
      <c r="S54" s="286" t="n">
        <v>190</v>
      </c>
      <c r="T54" s="287" t="n">
        <v>193</v>
      </c>
      <c r="U54" s="289" t="n">
        <v>177</v>
      </c>
      <c r="V54" s="286" t="n">
        <v>186</v>
      </c>
      <c r="W54" s="286" t="n">
        <v>180</v>
      </c>
      <c r="X54" s="290" t="n">
        <v>222</v>
      </c>
      <c r="Y54" s="285" t="n">
        <v>191</v>
      </c>
      <c r="Z54" s="286" t="n">
        <v>159</v>
      </c>
      <c r="AA54" s="286" t="n">
        <v>169</v>
      </c>
      <c r="AB54" s="287" t="n">
        <v>191</v>
      </c>
      <c r="AC54" s="288"/>
      <c r="AD54" s="220"/>
      <c r="AE54" s="220"/>
      <c r="AF54" s="221"/>
      <c r="AG54" s="301" t="n">
        <v>214</v>
      </c>
      <c r="AH54" s="299" t="n">
        <v>181</v>
      </c>
      <c r="AI54" s="299" t="n">
        <v>208</v>
      </c>
      <c r="AJ54" s="300" t="n">
        <v>159</v>
      </c>
      <c r="AK54" s="300" t="n">
        <v>167</v>
      </c>
      <c r="AL54" s="300" t="n">
        <v>192</v>
      </c>
      <c r="AM54" s="300" t="n">
        <v>170</v>
      </c>
      <c r="AN54" s="300" t="n">
        <v>177</v>
      </c>
      <c r="AO54" s="381"/>
      <c r="AP54" s="382"/>
      <c r="AQ54" s="382"/>
      <c r="AR54" s="383"/>
      <c r="AS54" s="381"/>
      <c r="AT54" s="382"/>
      <c r="AU54" s="382"/>
      <c r="AV54" s="383"/>
      <c r="AW54" s="381"/>
      <c r="AX54" s="382"/>
      <c r="AY54" s="382"/>
      <c r="AZ54" s="383"/>
      <c r="BA54" s="381"/>
      <c r="BB54" s="382"/>
      <c r="BC54" s="382"/>
      <c r="BD54" s="383"/>
      <c r="BE54" s="381"/>
      <c r="BF54" s="382"/>
      <c r="BG54" s="382"/>
      <c r="BH54" s="383"/>
      <c r="BI54" s="381"/>
      <c r="BJ54" s="382"/>
      <c r="BK54" s="382"/>
      <c r="BL54" s="383"/>
      <c r="BM54" s="381"/>
      <c r="BN54" s="382"/>
      <c r="BO54" s="382"/>
      <c r="BP54" s="383"/>
      <c r="BQ54" s="381"/>
      <c r="BR54" s="382"/>
      <c r="BS54" s="382"/>
      <c r="BT54" s="383"/>
      <c r="BU54" s="381"/>
      <c r="BV54" s="382"/>
      <c r="BW54" s="382"/>
      <c r="BX54" s="383"/>
      <c r="BY54" s="382" t="n">
        <f aca="false">SUM(Rezultati!E54:BX54)</f>
        <v>5856</v>
      </c>
      <c r="BZ54" s="383" t="n">
        <f aca="false">COUNT(Rezultati!E54:BX54)</f>
        <v>32</v>
      </c>
      <c r="CA54" s="214"/>
      <c r="CB54" s="280" t="n">
        <f aca="false">Rezultati!BY54/Rezultati!BZ54</f>
        <v>183</v>
      </c>
      <c r="CC54" s="216"/>
      <c r="CD54" s="181" t="str">
        <f aca="false">Rezultati!B54</f>
        <v>Ģirts Gabrāns</v>
      </c>
      <c r="CE54" s="182"/>
      <c r="CF54" s="182"/>
      <c r="CG54" s="182"/>
      <c r="CH54" s="182"/>
      <c r="CI54" s="182"/>
      <c r="CJ54" s="182"/>
      <c r="CK54" s="182"/>
      <c r="CL54" s="182"/>
      <c r="CM54" s="217"/>
      <c r="CN54" s="183"/>
      <c r="CO54" s="183"/>
      <c r="CP54" s="183"/>
      <c r="CQ54" s="183"/>
      <c r="CR54" s="183"/>
      <c r="CS54" s="183"/>
      <c r="CT54" s="183"/>
      <c r="CU54" s="183"/>
      <c r="CV54" s="183"/>
      <c r="CW54" s="183"/>
      <c r="CX54" s="183"/>
    </row>
    <row r="55" customFormat="false" ht="15.75" hidden="false" customHeight="true" outlineLevel="0" collapsed="false">
      <c r="A55" s="388" t="s">
        <v>43</v>
      </c>
      <c r="B55" s="297" t="s">
        <v>100</v>
      </c>
      <c r="C55" s="219" t="n">
        <v>0</v>
      </c>
      <c r="D55" s="201" t="n">
        <f aca="false">Rezultati!C55*Rezultati!BZ55</f>
        <v>0</v>
      </c>
      <c r="E55" s="285" t="n">
        <v>160</v>
      </c>
      <c r="F55" s="286" t="n">
        <v>145</v>
      </c>
      <c r="G55" s="286" t="n">
        <v>168</v>
      </c>
      <c r="H55" s="287" t="n">
        <v>144</v>
      </c>
      <c r="I55" s="289"/>
      <c r="J55" s="286"/>
      <c r="K55" s="286"/>
      <c r="L55" s="290"/>
      <c r="M55" s="289"/>
      <c r="N55" s="286"/>
      <c r="O55" s="286"/>
      <c r="P55" s="290"/>
      <c r="Q55" s="285" t="n">
        <v>211</v>
      </c>
      <c r="R55" s="286" t="n">
        <v>189</v>
      </c>
      <c r="S55" s="286" t="n">
        <v>190</v>
      </c>
      <c r="T55" s="287" t="n">
        <v>194</v>
      </c>
      <c r="U55" s="289"/>
      <c r="V55" s="286"/>
      <c r="W55" s="286"/>
      <c r="X55" s="290"/>
      <c r="Y55" s="285" t="n">
        <v>120</v>
      </c>
      <c r="Z55" s="286" t="n">
        <v>186</v>
      </c>
      <c r="AA55" s="286" t="n">
        <v>136</v>
      </c>
      <c r="AB55" s="287" t="n">
        <v>159</v>
      </c>
      <c r="AC55" s="288"/>
      <c r="AD55" s="220"/>
      <c r="AE55" s="220"/>
      <c r="AF55" s="221"/>
      <c r="AG55" s="301" t="n">
        <v>130</v>
      </c>
      <c r="AH55" s="299" t="n">
        <v>161</v>
      </c>
      <c r="AI55" s="299" t="n">
        <v>139</v>
      </c>
      <c r="AJ55" s="300" t="n">
        <v>169</v>
      </c>
      <c r="AK55" s="300" t="n">
        <v>168</v>
      </c>
      <c r="AL55" s="300" t="n">
        <v>171</v>
      </c>
      <c r="AM55" s="300" t="n">
        <v>155</v>
      </c>
      <c r="AN55" s="300" t="n">
        <v>154</v>
      </c>
      <c r="AO55" s="381"/>
      <c r="AP55" s="382"/>
      <c r="AQ55" s="382"/>
      <c r="AR55" s="383"/>
      <c r="AS55" s="381"/>
      <c r="AT55" s="382"/>
      <c r="AU55" s="382"/>
      <c r="AV55" s="383"/>
      <c r="AW55" s="381"/>
      <c r="AX55" s="382"/>
      <c r="AY55" s="382"/>
      <c r="AZ55" s="383"/>
      <c r="BA55" s="381"/>
      <c r="BB55" s="382"/>
      <c r="BC55" s="382"/>
      <c r="BD55" s="383"/>
      <c r="BE55" s="381"/>
      <c r="BF55" s="382"/>
      <c r="BG55" s="382"/>
      <c r="BH55" s="383"/>
      <c r="BI55" s="381"/>
      <c r="BJ55" s="382"/>
      <c r="BK55" s="382"/>
      <c r="BL55" s="383"/>
      <c r="BM55" s="381"/>
      <c r="BN55" s="382"/>
      <c r="BO55" s="382"/>
      <c r="BP55" s="383"/>
      <c r="BQ55" s="381"/>
      <c r="BR55" s="382"/>
      <c r="BS55" s="382"/>
      <c r="BT55" s="383"/>
      <c r="BU55" s="381"/>
      <c r="BV55" s="382"/>
      <c r="BW55" s="382"/>
      <c r="BX55" s="383"/>
      <c r="BY55" s="382" t="n">
        <f aca="false">SUM(Rezultati!E55:BX55)</f>
        <v>3249</v>
      </c>
      <c r="BZ55" s="383" t="n">
        <f aca="false">COUNT(Rezultati!E55:BX55)</f>
        <v>20</v>
      </c>
      <c r="CA55" s="214"/>
      <c r="CB55" s="280" t="n">
        <f aca="false">Rezultati!BY55/Rezultati!BZ55</f>
        <v>162.45</v>
      </c>
      <c r="CC55" s="216"/>
      <c r="CD55" s="181" t="str">
        <f aca="false">Rezultati!B55</f>
        <v>Jānis Naļivaiko</v>
      </c>
      <c r="CE55" s="182"/>
      <c r="CF55" s="182"/>
      <c r="CG55" s="182"/>
      <c r="CH55" s="182"/>
      <c r="CI55" s="182"/>
      <c r="CJ55" s="182"/>
      <c r="CK55" s="182"/>
      <c r="CL55" s="182"/>
      <c r="CM55" s="217"/>
      <c r="CN55" s="183"/>
      <c r="CO55" s="183"/>
      <c r="CP55" s="183"/>
      <c r="CQ55" s="183"/>
      <c r="CR55" s="183"/>
      <c r="CS55" s="183"/>
      <c r="CT55" s="183"/>
      <c r="CU55" s="183"/>
      <c r="CV55" s="183"/>
      <c r="CW55" s="183"/>
      <c r="CX55" s="183"/>
    </row>
    <row r="56" customFormat="false" ht="15.75" hidden="false" customHeight="true" outlineLevel="0" collapsed="false">
      <c r="A56" s="388" t="s">
        <v>43</v>
      </c>
      <c r="B56" s="243" t="s">
        <v>101</v>
      </c>
      <c r="C56" s="219" t="n">
        <v>0</v>
      </c>
      <c r="D56" s="201" t="n">
        <f aca="false">Rezultati!C56*Rezultati!BZ56</f>
        <v>0</v>
      </c>
      <c r="E56" s="298" t="n">
        <v>162</v>
      </c>
      <c r="F56" s="299" t="n">
        <v>175</v>
      </c>
      <c r="G56" s="299" t="n">
        <v>139</v>
      </c>
      <c r="H56" s="300" t="n">
        <v>186</v>
      </c>
      <c r="I56" s="289" t="n">
        <v>151</v>
      </c>
      <c r="J56" s="286" t="n">
        <v>222</v>
      </c>
      <c r="K56" s="286" t="n">
        <v>193</v>
      </c>
      <c r="L56" s="290" t="n">
        <v>202</v>
      </c>
      <c r="M56" s="289" t="n">
        <v>140</v>
      </c>
      <c r="N56" s="286" t="n">
        <v>182</v>
      </c>
      <c r="O56" s="286" t="n">
        <v>177</v>
      </c>
      <c r="P56" s="290" t="n">
        <v>202</v>
      </c>
      <c r="Q56" s="285" t="n">
        <v>172</v>
      </c>
      <c r="R56" s="286" t="n">
        <v>233</v>
      </c>
      <c r="S56" s="286" t="n">
        <v>147</v>
      </c>
      <c r="T56" s="287" t="n">
        <v>166</v>
      </c>
      <c r="U56" s="289" t="n">
        <v>187</v>
      </c>
      <c r="V56" s="286" t="n">
        <v>210</v>
      </c>
      <c r="W56" s="286" t="n">
        <v>176</v>
      </c>
      <c r="X56" s="290" t="n">
        <v>254</v>
      </c>
      <c r="Y56" s="285" t="n">
        <v>188</v>
      </c>
      <c r="Z56" s="286" t="n">
        <v>135</v>
      </c>
      <c r="AA56" s="286" t="n">
        <v>190</v>
      </c>
      <c r="AB56" s="287" t="n">
        <v>209</v>
      </c>
      <c r="AC56" s="288"/>
      <c r="AD56" s="220"/>
      <c r="AE56" s="220"/>
      <c r="AF56" s="221"/>
      <c r="AG56" s="301" t="n">
        <v>236</v>
      </c>
      <c r="AH56" s="299" t="n">
        <v>178</v>
      </c>
      <c r="AI56" s="299" t="n">
        <v>221</v>
      </c>
      <c r="AJ56" s="300" t="n">
        <v>163</v>
      </c>
      <c r="AK56" s="300" t="n">
        <v>164</v>
      </c>
      <c r="AL56" s="300" t="n">
        <v>158</v>
      </c>
      <c r="AM56" s="300" t="n">
        <v>164</v>
      </c>
      <c r="AN56" s="300" t="n">
        <v>196</v>
      </c>
      <c r="AO56" s="381"/>
      <c r="AP56" s="382"/>
      <c r="AQ56" s="382"/>
      <c r="AR56" s="383"/>
      <c r="AS56" s="381"/>
      <c r="AT56" s="382"/>
      <c r="AU56" s="382"/>
      <c r="AV56" s="383"/>
      <c r="AW56" s="381"/>
      <c r="AX56" s="382"/>
      <c r="AY56" s="382"/>
      <c r="AZ56" s="383"/>
      <c r="BA56" s="381"/>
      <c r="BB56" s="382"/>
      <c r="BC56" s="382"/>
      <c r="BD56" s="383"/>
      <c r="BE56" s="381"/>
      <c r="BF56" s="382"/>
      <c r="BG56" s="382"/>
      <c r="BH56" s="383"/>
      <c r="BI56" s="381"/>
      <c r="BJ56" s="382"/>
      <c r="BK56" s="382"/>
      <c r="BL56" s="383"/>
      <c r="BM56" s="381"/>
      <c r="BN56" s="382"/>
      <c r="BO56" s="382"/>
      <c r="BP56" s="383"/>
      <c r="BQ56" s="381"/>
      <c r="BR56" s="382"/>
      <c r="BS56" s="382"/>
      <c r="BT56" s="383"/>
      <c r="BU56" s="381"/>
      <c r="BV56" s="382"/>
      <c r="BW56" s="382"/>
      <c r="BX56" s="383"/>
      <c r="BY56" s="382" t="n">
        <f aca="false">SUM(Rezultati!E56:BX56)</f>
        <v>5878</v>
      </c>
      <c r="BZ56" s="383" t="n">
        <f aca="false">COUNT(Rezultati!E56:BX56)</f>
        <v>32</v>
      </c>
      <c r="CA56" s="214"/>
      <c r="CB56" s="280" t="n">
        <f aca="false">Rezultati!BY56/Rezultati!BZ56</f>
        <v>183.6875</v>
      </c>
      <c r="CC56" s="216"/>
      <c r="CD56" s="181" t="str">
        <f aca="false">Rezultati!B56</f>
        <v>Juris Mauriņš</v>
      </c>
      <c r="CE56" s="182"/>
      <c r="CF56" s="182"/>
      <c r="CG56" s="182"/>
      <c r="CH56" s="182"/>
      <c r="CI56" s="182"/>
      <c r="CJ56" s="182"/>
      <c r="CK56" s="182"/>
      <c r="CL56" s="182"/>
      <c r="CM56" s="217"/>
      <c r="CN56" s="183"/>
      <c r="CO56" s="183"/>
      <c r="CP56" s="183"/>
      <c r="CQ56" s="183"/>
      <c r="CR56" s="183"/>
      <c r="CS56" s="183"/>
      <c r="CT56" s="183"/>
      <c r="CU56" s="183"/>
      <c r="CV56" s="183"/>
      <c r="CW56" s="183"/>
      <c r="CX56" s="183"/>
    </row>
    <row r="57" customFormat="false" ht="15.75" hidden="false" customHeight="true" outlineLevel="0" collapsed="false">
      <c r="A57" s="335" t="s">
        <v>43</v>
      </c>
      <c r="B57" s="389"/>
      <c r="C57" s="337" t="n">
        <v>8</v>
      </c>
      <c r="D57" s="234" t="n">
        <f aca="false">Rezultati!C57*Rezultati!BZ57</f>
        <v>0</v>
      </c>
      <c r="E57" s="298"/>
      <c r="F57" s="299"/>
      <c r="G57" s="299"/>
      <c r="H57" s="300"/>
      <c r="I57" s="289"/>
      <c r="J57" s="286"/>
      <c r="K57" s="286"/>
      <c r="L57" s="290"/>
      <c r="M57" s="289"/>
      <c r="N57" s="286"/>
      <c r="O57" s="286"/>
      <c r="P57" s="290"/>
      <c r="Q57" s="285"/>
      <c r="R57" s="286"/>
      <c r="S57" s="286"/>
      <c r="T57" s="287"/>
      <c r="U57" s="289"/>
      <c r="V57" s="286"/>
      <c r="W57" s="286"/>
      <c r="X57" s="290"/>
      <c r="Y57" s="285"/>
      <c r="Z57" s="286"/>
      <c r="AA57" s="286"/>
      <c r="AB57" s="287"/>
      <c r="AC57" s="288"/>
      <c r="AD57" s="220"/>
      <c r="AE57" s="220"/>
      <c r="AF57" s="221"/>
      <c r="AG57" s="301"/>
      <c r="AH57" s="299"/>
      <c r="AI57" s="299"/>
      <c r="AJ57" s="300"/>
      <c r="AK57" s="300"/>
      <c r="AL57" s="300"/>
      <c r="AM57" s="300"/>
      <c r="AN57" s="300"/>
      <c r="AO57" s="381"/>
      <c r="AP57" s="382"/>
      <c r="AQ57" s="382"/>
      <c r="AR57" s="383"/>
      <c r="AS57" s="381"/>
      <c r="AT57" s="382"/>
      <c r="AU57" s="382"/>
      <c r="AV57" s="383"/>
      <c r="AW57" s="381"/>
      <c r="AX57" s="382"/>
      <c r="AY57" s="382"/>
      <c r="AZ57" s="383"/>
      <c r="BA57" s="381"/>
      <c r="BB57" s="382"/>
      <c r="BC57" s="382"/>
      <c r="BD57" s="383"/>
      <c r="BE57" s="381"/>
      <c r="BF57" s="382"/>
      <c r="BG57" s="382"/>
      <c r="BH57" s="383"/>
      <c r="BI57" s="381"/>
      <c r="BJ57" s="382"/>
      <c r="BK57" s="382"/>
      <c r="BL57" s="383"/>
      <c r="BM57" s="381"/>
      <c r="BN57" s="382"/>
      <c r="BO57" s="382"/>
      <c r="BP57" s="383"/>
      <c r="BQ57" s="381"/>
      <c r="BR57" s="382"/>
      <c r="BS57" s="382"/>
      <c r="BT57" s="383"/>
      <c r="BU57" s="381"/>
      <c r="BV57" s="382"/>
      <c r="BW57" s="382"/>
      <c r="BX57" s="383"/>
      <c r="BY57" s="382" t="n">
        <f aca="false">SUM(Rezultati!E57:BX57)</f>
        <v>0</v>
      </c>
      <c r="BZ57" s="383" t="n">
        <f aca="false">COUNT(Rezultati!E57:BX57)</f>
        <v>0</v>
      </c>
      <c r="CA57" s="214"/>
      <c r="CB57" s="280" t="e">
        <f aca="false">Rezultati!BY57/Rezultati!BZ57-8</f>
        <v>#DIV/0!</v>
      </c>
      <c r="CC57" s="216"/>
      <c r="CD57" s="181" t="n">
        <f aca="false">Rezultati!B57</f>
        <v>0</v>
      </c>
      <c r="CE57" s="182"/>
      <c r="CF57" s="182"/>
      <c r="CG57" s="182"/>
      <c r="CH57" s="182"/>
      <c r="CI57" s="182"/>
      <c r="CJ57" s="182"/>
      <c r="CK57" s="182"/>
      <c r="CL57" s="182"/>
      <c r="CM57" s="217"/>
      <c r="CN57" s="183"/>
      <c r="CO57" s="183"/>
      <c r="CP57" s="183"/>
      <c r="CQ57" s="183"/>
      <c r="CR57" s="183"/>
      <c r="CS57" s="183"/>
      <c r="CT57" s="183"/>
      <c r="CU57" s="183"/>
      <c r="CV57" s="183"/>
      <c r="CW57" s="183"/>
      <c r="CX57" s="183"/>
    </row>
    <row r="58" customFormat="false" ht="15.75" hidden="false" customHeight="true" outlineLevel="0" collapsed="false">
      <c r="A58" s="390" t="s">
        <v>43</v>
      </c>
      <c r="B58" s="326"/>
      <c r="C58" s="256" t="n">
        <v>0</v>
      </c>
      <c r="D58" s="257" t="n">
        <f aca="false">Rezultati!C58*Rezultati!BZ58</f>
        <v>0</v>
      </c>
      <c r="E58" s="258"/>
      <c r="F58" s="259"/>
      <c r="G58" s="259"/>
      <c r="H58" s="260"/>
      <c r="I58" s="311"/>
      <c r="J58" s="312"/>
      <c r="K58" s="312"/>
      <c r="L58" s="313"/>
      <c r="M58" s="311"/>
      <c r="N58" s="312"/>
      <c r="O58" s="312"/>
      <c r="P58" s="313"/>
      <c r="Q58" s="330"/>
      <c r="R58" s="312"/>
      <c r="S58" s="312"/>
      <c r="T58" s="331"/>
      <c r="U58" s="311"/>
      <c r="V58" s="312"/>
      <c r="W58" s="312"/>
      <c r="X58" s="313"/>
      <c r="Y58" s="258"/>
      <c r="Z58" s="259"/>
      <c r="AA58" s="259"/>
      <c r="AB58" s="260"/>
      <c r="AC58" s="327"/>
      <c r="AD58" s="328"/>
      <c r="AE58" s="328"/>
      <c r="AF58" s="329"/>
      <c r="AG58" s="311"/>
      <c r="AH58" s="312"/>
      <c r="AI58" s="312"/>
      <c r="AJ58" s="331"/>
      <c r="AK58" s="331"/>
      <c r="AL58" s="331"/>
      <c r="AM58" s="331"/>
      <c r="AN58" s="331"/>
      <c r="AO58" s="385"/>
      <c r="AP58" s="386"/>
      <c r="AQ58" s="386"/>
      <c r="AR58" s="387"/>
      <c r="AS58" s="385"/>
      <c r="AT58" s="386"/>
      <c r="AU58" s="386"/>
      <c r="AV58" s="387"/>
      <c r="AW58" s="385"/>
      <c r="AX58" s="386"/>
      <c r="AY58" s="386"/>
      <c r="AZ58" s="387"/>
      <c r="BA58" s="385"/>
      <c r="BB58" s="386"/>
      <c r="BC58" s="386"/>
      <c r="BD58" s="387"/>
      <c r="BE58" s="385"/>
      <c r="BF58" s="386"/>
      <c r="BG58" s="386"/>
      <c r="BH58" s="387"/>
      <c r="BI58" s="385"/>
      <c r="BJ58" s="386"/>
      <c r="BK58" s="386"/>
      <c r="BL58" s="387"/>
      <c r="BM58" s="385"/>
      <c r="BN58" s="386"/>
      <c r="BO58" s="386"/>
      <c r="BP58" s="387"/>
      <c r="BQ58" s="385"/>
      <c r="BR58" s="386"/>
      <c r="BS58" s="386"/>
      <c r="BT58" s="387"/>
      <c r="BU58" s="385"/>
      <c r="BV58" s="386"/>
      <c r="BW58" s="386"/>
      <c r="BX58" s="387"/>
      <c r="BY58" s="386" t="n">
        <f aca="false">SUM(Rezultati!E58:BX58)</f>
        <v>0</v>
      </c>
      <c r="BZ58" s="387" t="n">
        <f aca="false">COUNT(Rezultati!E58:BX58)</f>
        <v>0</v>
      </c>
      <c r="CA58" s="214"/>
      <c r="CB58" s="280" t="e">
        <f aca="false">Rezultati!BY58/Rezultati!BZ58</f>
        <v>#DIV/0!</v>
      </c>
      <c r="CC58" s="216"/>
      <c r="CD58" s="181" t="n">
        <f aca="false">Rezultati!B58</f>
        <v>0</v>
      </c>
      <c r="CE58" s="182"/>
      <c r="CF58" s="182"/>
      <c r="CG58" s="182"/>
      <c r="CH58" s="182"/>
      <c r="CI58" s="182"/>
      <c r="CJ58" s="182"/>
      <c r="CK58" s="182"/>
      <c r="CL58" s="182"/>
      <c r="CM58" s="217"/>
      <c r="CN58" s="183"/>
      <c r="CO58" s="183"/>
      <c r="CP58" s="183"/>
      <c r="CQ58" s="183"/>
      <c r="CR58" s="183"/>
      <c r="CS58" s="183"/>
      <c r="CT58" s="183"/>
      <c r="CU58" s="183"/>
      <c r="CV58" s="183"/>
      <c r="CW58" s="183"/>
      <c r="CX58" s="183"/>
    </row>
    <row r="59" customFormat="false" ht="15.75" hidden="false" customHeight="true" outlineLevel="0" collapsed="false">
      <c r="A59" s="391" t="str">
        <f aca="false">Punkti!A26</f>
        <v>NB Lēdijas</v>
      </c>
      <c r="B59" s="365" t="s">
        <v>102</v>
      </c>
      <c r="C59" s="337" t="n">
        <v>8</v>
      </c>
      <c r="D59" s="338" t="n">
        <f aca="false">Rezultati!C59*Rezultati!BZ59</f>
        <v>256</v>
      </c>
      <c r="E59" s="268" t="n">
        <v>168</v>
      </c>
      <c r="F59" s="269" t="n">
        <v>159</v>
      </c>
      <c r="G59" s="269" t="n">
        <v>159</v>
      </c>
      <c r="H59" s="270" t="n">
        <v>163</v>
      </c>
      <c r="I59" s="289" t="n">
        <v>187</v>
      </c>
      <c r="J59" s="286" t="n">
        <v>177</v>
      </c>
      <c r="K59" s="286" t="n">
        <v>136</v>
      </c>
      <c r="L59" s="290" t="n">
        <v>158</v>
      </c>
      <c r="M59" s="289" t="n">
        <v>124</v>
      </c>
      <c r="N59" s="286" t="n">
        <v>160</v>
      </c>
      <c r="O59" s="286" t="n">
        <v>154</v>
      </c>
      <c r="P59" s="290" t="n">
        <v>187</v>
      </c>
      <c r="Q59" s="285" t="n">
        <v>185</v>
      </c>
      <c r="R59" s="286" t="n">
        <v>203</v>
      </c>
      <c r="S59" s="286" t="n">
        <v>119</v>
      </c>
      <c r="T59" s="287" t="n">
        <v>202</v>
      </c>
      <c r="U59" s="289" t="n">
        <v>167</v>
      </c>
      <c r="V59" s="286" t="n">
        <v>186</v>
      </c>
      <c r="W59" s="286" t="n">
        <v>188</v>
      </c>
      <c r="X59" s="287" t="n">
        <v>136</v>
      </c>
      <c r="Y59" s="272" t="n">
        <v>128</v>
      </c>
      <c r="Z59" s="269" t="n">
        <v>152</v>
      </c>
      <c r="AA59" s="269" t="n">
        <v>184</v>
      </c>
      <c r="AB59" s="273" t="n">
        <v>195</v>
      </c>
      <c r="AC59" s="285" t="n">
        <v>139</v>
      </c>
      <c r="AD59" s="286" t="n">
        <v>161</v>
      </c>
      <c r="AE59" s="286" t="n">
        <v>165</v>
      </c>
      <c r="AF59" s="287" t="n">
        <v>189</v>
      </c>
      <c r="AG59" s="288"/>
      <c r="AH59" s="220"/>
      <c r="AI59" s="220"/>
      <c r="AJ59" s="220"/>
      <c r="AK59" s="270" t="n">
        <v>170</v>
      </c>
      <c r="AL59" s="270" t="n">
        <v>136</v>
      </c>
      <c r="AM59" s="270" t="n">
        <v>118</v>
      </c>
      <c r="AN59" s="270" t="n">
        <v>171</v>
      </c>
      <c r="AO59" s="371"/>
      <c r="AP59" s="372"/>
      <c r="AQ59" s="372"/>
      <c r="AR59" s="373"/>
      <c r="AS59" s="371"/>
      <c r="AT59" s="372"/>
      <c r="AU59" s="372"/>
      <c r="AV59" s="373"/>
      <c r="AW59" s="371"/>
      <c r="AX59" s="372"/>
      <c r="AY59" s="372"/>
      <c r="AZ59" s="373"/>
      <c r="BA59" s="371"/>
      <c r="BB59" s="372"/>
      <c r="BC59" s="372"/>
      <c r="BD59" s="373"/>
      <c r="BE59" s="371"/>
      <c r="BF59" s="372"/>
      <c r="BG59" s="372"/>
      <c r="BH59" s="373"/>
      <c r="BI59" s="371"/>
      <c r="BJ59" s="372"/>
      <c r="BK59" s="372"/>
      <c r="BL59" s="373"/>
      <c r="BM59" s="371"/>
      <c r="BN59" s="372"/>
      <c r="BO59" s="372"/>
      <c r="BP59" s="373"/>
      <c r="BQ59" s="371"/>
      <c r="BR59" s="372"/>
      <c r="BS59" s="372"/>
      <c r="BT59" s="373"/>
      <c r="BU59" s="371"/>
      <c r="BV59" s="372"/>
      <c r="BW59" s="372"/>
      <c r="BX59" s="373"/>
      <c r="BY59" s="372" t="n">
        <f aca="false">SUM(Rezultati!E59:BX59)</f>
        <v>5226</v>
      </c>
      <c r="BZ59" s="373" t="n">
        <f aca="false">COUNT(Rezultati!E59:BX59)</f>
        <v>32</v>
      </c>
      <c r="CA59" s="214" t="n">
        <f aca="false">SUM((Rezultati!BY59+Rezultati!BY60+Rezultati!BY61+Rezultati!BY62+Rezultati!BY63+Rezultati!BY64+Rezultati!BY65)/(Rezultati!BZ59+Rezultati!BZ60+Rezultati!BZ61+Rezultati!BZ62+Rezultati!BZ63+Rezultati!BZ64+Rezultati!BZ65))</f>
        <v>164.854166666667</v>
      </c>
      <c r="CB59" s="280" t="n">
        <f aca="false">(Rezultati!BY59/Rezultati!BZ59)-8</f>
        <v>155.3125</v>
      </c>
      <c r="CC59" s="216" t="str">
        <f aca="false">Rezultati!AG2</f>
        <v>NB Lēdijas</v>
      </c>
      <c r="CD59" s="181" t="e">
        <f aca="false">#REF!</f>
        <v>#REF!</v>
      </c>
      <c r="CE59" s="182"/>
      <c r="CF59" s="182"/>
      <c r="CG59" s="182"/>
      <c r="CH59" s="182"/>
      <c r="CI59" s="182"/>
      <c r="CJ59" s="182"/>
      <c r="CK59" s="182"/>
      <c r="CL59" s="182"/>
      <c r="CM59" s="217"/>
      <c r="CN59" s="183"/>
      <c r="CO59" s="183"/>
      <c r="CP59" s="183"/>
      <c r="CQ59" s="183"/>
      <c r="CR59" s="183"/>
      <c r="CS59" s="183"/>
      <c r="CT59" s="183"/>
      <c r="CU59" s="183"/>
      <c r="CV59" s="183"/>
      <c r="CW59" s="183"/>
      <c r="CX59" s="183"/>
    </row>
    <row r="60" customFormat="false" ht="15.75" hidden="false" customHeight="true" outlineLevel="0" collapsed="false">
      <c r="A60" s="391" t="s">
        <v>44</v>
      </c>
      <c r="B60" s="365" t="s">
        <v>103</v>
      </c>
      <c r="C60" s="337" t="n">
        <v>8</v>
      </c>
      <c r="D60" s="234" t="n">
        <f aca="false">Rezultati!C60*Rezultati!BZ60</f>
        <v>96</v>
      </c>
      <c r="E60" s="285" t="n">
        <v>128</v>
      </c>
      <c r="F60" s="286" t="n">
        <v>155</v>
      </c>
      <c r="G60" s="286" t="n">
        <v>200</v>
      </c>
      <c r="H60" s="287" t="n">
        <v>176</v>
      </c>
      <c r="I60" s="289"/>
      <c r="J60" s="286"/>
      <c r="K60" s="286"/>
      <c r="L60" s="290"/>
      <c r="M60" s="289" t="n">
        <v>135</v>
      </c>
      <c r="N60" s="286" t="n">
        <v>109</v>
      </c>
      <c r="O60" s="286" t="n">
        <v>139</v>
      </c>
      <c r="P60" s="290" t="n">
        <v>176</v>
      </c>
      <c r="Q60" s="285"/>
      <c r="R60" s="286"/>
      <c r="S60" s="286"/>
      <c r="T60" s="287"/>
      <c r="U60" s="289" t="n">
        <v>138</v>
      </c>
      <c r="V60" s="286" t="n">
        <v>144</v>
      </c>
      <c r="W60" s="286" t="n">
        <v>142</v>
      </c>
      <c r="X60" s="287" t="n">
        <v>173</v>
      </c>
      <c r="Y60" s="289"/>
      <c r="Z60" s="286"/>
      <c r="AA60" s="286"/>
      <c r="AB60" s="290"/>
      <c r="AC60" s="285"/>
      <c r="AD60" s="286"/>
      <c r="AE60" s="286"/>
      <c r="AF60" s="287"/>
      <c r="AG60" s="288"/>
      <c r="AH60" s="220"/>
      <c r="AI60" s="220"/>
      <c r="AJ60" s="220"/>
      <c r="AK60" s="287"/>
      <c r="AL60" s="287"/>
      <c r="AM60" s="287"/>
      <c r="AN60" s="287"/>
      <c r="AO60" s="374"/>
      <c r="AP60" s="375"/>
      <c r="AQ60" s="375"/>
      <c r="AR60" s="376"/>
      <c r="AS60" s="374"/>
      <c r="AT60" s="375"/>
      <c r="AU60" s="375"/>
      <c r="AV60" s="376"/>
      <c r="AW60" s="374"/>
      <c r="AX60" s="375"/>
      <c r="AY60" s="375"/>
      <c r="AZ60" s="376"/>
      <c r="BA60" s="374"/>
      <c r="BB60" s="375"/>
      <c r="BC60" s="375"/>
      <c r="BD60" s="376"/>
      <c r="BE60" s="374"/>
      <c r="BF60" s="375"/>
      <c r="BG60" s="375"/>
      <c r="BH60" s="376"/>
      <c r="BI60" s="374"/>
      <c r="BJ60" s="375"/>
      <c r="BK60" s="375"/>
      <c r="BL60" s="376"/>
      <c r="BM60" s="374"/>
      <c r="BN60" s="375"/>
      <c r="BO60" s="375"/>
      <c r="BP60" s="376"/>
      <c r="BQ60" s="374"/>
      <c r="BR60" s="375"/>
      <c r="BS60" s="375"/>
      <c r="BT60" s="376"/>
      <c r="BU60" s="374"/>
      <c r="BV60" s="375"/>
      <c r="BW60" s="375"/>
      <c r="BX60" s="376"/>
      <c r="BY60" s="375" t="n">
        <f aca="false">SUM(Rezultati!E60:BX60)</f>
        <v>1815</v>
      </c>
      <c r="BZ60" s="376" t="n">
        <f aca="false">COUNT(Rezultati!E60:BX60)</f>
        <v>12</v>
      </c>
      <c r="CA60" s="214"/>
      <c r="CB60" s="280" t="n">
        <f aca="false">Rezultati!BY60/Rezultati!BZ60-8</f>
        <v>143.25</v>
      </c>
      <c r="CC60" s="216"/>
      <c r="CD60" s="181" t="e">
        <f aca="false">#REF!</f>
        <v>#REF!</v>
      </c>
      <c r="CE60" s="182"/>
      <c r="CF60" s="182"/>
      <c r="CG60" s="182"/>
      <c r="CH60" s="182"/>
      <c r="CI60" s="182"/>
      <c r="CJ60" s="182"/>
      <c r="CK60" s="182"/>
      <c r="CL60" s="182"/>
      <c r="CM60" s="217"/>
      <c r="CN60" s="183"/>
      <c r="CO60" s="183"/>
      <c r="CP60" s="183"/>
      <c r="CQ60" s="183"/>
      <c r="CR60" s="183"/>
      <c r="CS60" s="183"/>
      <c r="CT60" s="183"/>
      <c r="CU60" s="183"/>
      <c r="CV60" s="183"/>
      <c r="CW60" s="183"/>
      <c r="CX60" s="183"/>
    </row>
    <row r="61" customFormat="false" ht="15.75" hidden="false" customHeight="true" outlineLevel="0" collapsed="false">
      <c r="A61" s="391" t="s">
        <v>44</v>
      </c>
      <c r="B61" s="365" t="s">
        <v>104</v>
      </c>
      <c r="C61" s="337" t="n">
        <v>8</v>
      </c>
      <c r="D61" s="234" t="n">
        <f aca="false">Rezultati!C61*Rezultati!BZ61</f>
        <v>160</v>
      </c>
      <c r="E61" s="285"/>
      <c r="F61" s="286"/>
      <c r="G61" s="286"/>
      <c r="H61" s="287"/>
      <c r="I61" s="289" t="n">
        <v>176</v>
      </c>
      <c r="J61" s="286" t="n">
        <v>142</v>
      </c>
      <c r="K61" s="286" t="n">
        <v>145</v>
      </c>
      <c r="L61" s="290" t="n">
        <v>193</v>
      </c>
      <c r="M61" s="289"/>
      <c r="N61" s="286"/>
      <c r="O61" s="286"/>
      <c r="P61" s="290"/>
      <c r="Q61" s="285"/>
      <c r="R61" s="286"/>
      <c r="S61" s="286"/>
      <c r="T61" s="287"/>
      <c r="U61" s="289" t="n">
        <v>148</v>
      </c>
      <c r="V61" s="286" t="n">
        <v>180</v>
      </c>
      <c r="W61" s="286" t="n">
        <v>183</v>
      </c>
      <c r="X61" s="287" t="n">
        <v>198</v>
      </c>
      <c r="Y61" s="289" t="n">
        <v>203</v>
      </c>
      <c r="Z61" s="286" t="n">
        <v>158</v>
      </c>
      <c r="AA61" s="286" t="n">
        <v>179</v>
      </c>
      <c r="AB61" s="290" t="n">
        <v>177</v>
      </c>
      <c r="AC61" s="285" t="n">
        <v>153</v>
      </c>
      <c r="AD61" s="286" t="n">
        <v>190</v>
      </c>
      <c r="AE61" s="286" t="n">
        <v>173</v>
      </c>
      <c r="AF61" s="287" t="n">
        <v>182</v>
      </c>
      <c r="AG61" s="288"/>
      <c r="AH61" s="220"/>
      <c r="AI61" s="220"/>
      <c r="AJ61" s="220"/>
      <c r="AK61" s="300" t="n">
        <v>156</v>
      </c>
      <c r="AL61" s="300" t="n">
        <v>156</v>
      </c>
      <c r="AM61" s="300" t="n">
        <v>169</v>
      </c>
      <c r="AN61" s="300" t="n">
        <v>188</v>
      </c>
      <c r="AO61" s="381"/>
      <c r="AP61" s="382"/>
      <c r="AQ61" s="382"/>
      <c r="AR61" s="383"/>
      <c r="AS61" s="381"/>
      <c r="AT61" s="382"/>
      <c r="AU61" s="382"/>
      <c r="AV61" s="383"/>
      <c r="AW61" s="381"/>
      <c r="AX61" s="382"/>
      <c r="AY61" s="382"/>
      <c r="AZ61" s="383"/>
      <c r="BA61" s="381"/>
      <c r="BB61" s="382"/>
      <c r="BC61" s="382"/>
      <c r="BD61" s="383"/>
      <c r="BE61" s="381"/>
      <c r="BF61" s="382"/>
      <c r="BG61" s="382"/>
      <c r="BH61" s="383"/>
      <c r="BI61" s="381"/>
      <c r="BJ61" s="382"/>
      <c r="BK61" s="382"/>
      <c r="BL61" s="383"/>
      <c r="BM61" s="381"/>
      <c r="BN61" s="382"/>
      <c r="BO61" s="382"/>
      <c r="BP61" s="383"/>
      <c r="BQ61" s="381"/>
      <c r="BR61" s="382"/>
      <c r="BS61" s="382"/>
      <c r="BT61" s="383"/>
      <c r="BU61" s="381"/>
      <c r="BV61" s="382"/>
      <c r="BW61" s="382"/>
      <c r="BX61" s="383"/>
      <c r="BY61" s="382" t="n">
        <f aca="false">SUM(Rezultati!E61:BX61)</f>
        <v>3449</v>
      </c>
      <c r="BZ61" s="383" t="n">
        <f aca="false">COUNT(Rezultati!E61:BX61)</f>
        <v>20</v>
      </c>
      <c r="CA61" s="214"/>
      <c r="CB61" s="280" t="n">
        <f aca="false">Rezultati!BY61/Rezultati!BZ61-8</f>
        <v>164.45</v>
      </c>
      <c r="CC61" s="216"/>
      <c r="CD61" s="181" t="e">
        <f aca="false">#REF!</f>
        <v>#REF!</v>
      </c>
      <c r="CE61" s="182"/>
      <c r="CF61" s="182"/>
      <c r="CG61" s="182"/>
      <c r="CH61" s="182"/>
      <c r="CI61" s="182"/>
      <c r="CJ61" s="182"/>
      <c r="CK61" s="182"/>
      <c r="CL61" s="182"/>
      <c r="CM61" s="217"/>
      <c r="CN61" s="183"/>
      <c r="CO61" s="183"/>
      <c r="CP61" s="183"/>
      <c r="CQ61" s="183"/>
      <c r="CR61" s="183"/>
      <c r="CS61" s="183"/>
      <c r="CT61" s="183"/>
      <c r="CU61" s="183"/>
      <c r="CV61" s="183"/>
      <c r="CW61" s="183"/>
      <c r="CX61" s="183"/>
    </row>
    <row r="62" customFormat="false" ht="15.75" hidden="false" customHeight="true" outlineLevel="0" collapsed="false">
      <c r="A62" s="391" t="s">
        <v>44</v>
      </c>
      <c r="B62" s="232" t="s">
        <v>105</v>
      </c>
      <c r="C62" s="337" t="n">
        <v>8</v>
      </c>
      <c r="D62" s="234" t="n">
        <f aca="false">Rezultati!C62*Rezultati!BZ62</f>
        <v>64</v>
      </c>
      <c r="E62" s="285"/>
      <c r="F62" s="286"/>
      <c r="G62" s="286"/>
      <c r="H62" s="287"/>
      <c r="I62" s="289"/>
      <c r="J62" s="286"/>
      <c r="K62" s="286"/>
      <c r="L62" s="290"/>
      <c r="M62" s="289"/>
      <c r="N62" s="286"/>
      <c r="O62" s="286"/>
      <c r="P62" s="290"/>
      <c r="Q62" s="285" t="n">
        <v>154</v>
      </c>
      <c r="R62" s="286" t="n">
        <v>173</v>
      </c>
      <c r="S62" s="286" t="n">
        <v>152</v>
      </c>
      <c r="T62" s="287" t="n">
        <v>146</v>
      </c>
      <c r="U62" s="289"/>
      <c r="V62" s="286"/>
      <c r="W62" s="286"/>
      <c r="X62" s="287"/>
      <c r="Y62" s="289"/>
      <c r="Z62" s="286"/>
      <c r="AA62" s="286"/>
      <c r="AB62" s="290"/>
      <c r="AC62" s="285"/>
      <c r="AD62" s="286"/>
      <c r="AE62" s="286"/>
      <c r="AF62" s="287"/>
      <c r="AG62" s="288"/>
      <c r="AH62" s="220"/>
      <c r="AI62" s="220"/>
      <c r="AJ62" s="220"/>
      <c r="AK62" s="300" t="n">
        <v>127</v>
      </c>
      <c r="AL62" s="300" t="n">
        <v>126</v>
      </c>
      <c r="AM62" s="300" t="n">
        <v>130</v>
      </c>
      <c r="AN62" s="300" t="n">
        <v>130</v>
      </c>
      <c r="AO62" s="381"/>
      <c r="AP62" s="382"/>
      <c r="AQ62" s="382"/>
      <c r="AR62" s="383"/>
      <c r="AS62" s="381"/>
      <c r="AT62" s="382"/>
      <c r="AU62" s="382"/>
      <c r="AV62" s="383"/>
      <c r="AW62" s="381"/>
      <c r="AX62" s="382"/>
      <c r="AY62" s="382"/>
      <c r="AZ62" s="383"/>
      <c r="BA62" s="381"/>
      <c r="BB62" s="382"/>
      <c r="BC62" s="382"/>
      <c r="BD62" s="383"/>
      <c r="BE62" s="381"/>
      <c r="BF62" s="382"/>
      <c r="BG62" s="382"/>
      <c r="BH62" s="383"/>
      <c r="BI62" s="381"/>
      <c r="BJ62" s="382"/>
      <c r="BK62" s="382"/>
      <c r="BL62" s="383"/>
      <c r="BM62" s="381"/>
      <c r="BN62" s="382"/>
      <c r="BO62" s="382"/>
      <c r="BP62" s="383"/>
      <c r="BQ62" s="381"/>
      <c r="BR62" s="382"/>
      <c r="BS62" s="382"/>
      <c r="BT62" s="383"/>
      <c r="BU62" s="381"/>
      <c r="BV62" s="382"/>
      <c r="BW62" s="382"/>
      <c r="BX62" s="383"/>
      <c r="BY62" s="382" t="n">
        <f aca="false">SUM(Rezultati!E62:BX62)</f>
        <v>1138</v>
      </c>
      <c r="BZ62" s="383" t="n">
        <f aca="false">COUNT(Rezultati!E62:BX62)</f>
        <v>8</v>
      </c>
      <c r="CA62" s="214"/>
      <c r="CB62" s="280" t="n">
        <f aca="false">Rezultati!BY62/Rezultati!BZ62-8</f>
        <v>134.25</v>
      </c>
      <c r="CC62" s="216"/>
      <c r="CD62" s="181" t="str">
        <f aca="false">Rezultati!B62</f>
        <v>Rasma Mauriņa</v>
      </c>
      <c r="CE62" s="182"/>
      <c r="CF62" s="182"/>
      <c r="CG62" s="182"/>
      <c r="CH62" s="182"/>
      <c r="CI62" s="182"/>
      <c r="CJ62" s="182"/>
      <c r="CK62" s="182"/>
      <c r="CL62" s="182"/>
      <c r="CM62" s="217"/>
      <c r="CN62" s="183"/>
      <c r="CO62" s="183"/>
      <c r="CP62" s="183"/>
      <c r="CQ62" s="183"/>
      <c r="CR62" s="183"/>
      <c r="CS62" s="183"/>
      <c r="CT62" s="183"/>
      <c r="CU62" s="183"/>
      <c r="CV62" s="183"/>
      <c r="CW62" s="183"/>
      <c r="CX62" s="183"/>
    </row>
    <row r="63" customFormat="false" ht="15.75" hidden="false" customHeight="true" outlineLevel="0" collapsed="false">
      <c r="A63" s="391" t="s">
        <v>44</v>
      </c>
      <c r="B63" s="365" t="s">
        <v>106</v>
      </c>
      <c r="C63" s="337" t="n">
        <v>8</v>
      </c>
      <c r="D63" s="234" t="n">
        <f aca="false">Rezultati!C63*Rezultati!BZ63</f>
        <v>184</v>
      </c>
      <c r="E63" s="298"/>
      <c r="F63" s="299" t="n">
        <v>163</v>
      </c>
      <c r="G63" s="299" t="n">
        <v>168</v>
      </c>
      <c r="H63" s="300" t="n">
        <v>162</v>
      </c>
      <c r="I63" s="289" t="n">
        <v>162</v>
      </c>
      <c r="J63" s="286" t="n">
        <v>168</v>
      </c>
      <c r="K63" s="286" t="n">
        <v>199</v>
      </c>
      <c r="L63" s="290" t="n">
        <v>160</v>
      </c>
      <c r="M63" s="289" t="n">
        <v>157</v>
      </c>
      <c r="N63" s="286" t="n">
        <v>170</v>
      </c>
      <c r="O63" s="286" t="n">
        <v>195</v>
      </c>
      <c r="P63" s="290" t="n">
        <v>202</v>
      </c>
      <c r="Q63" s="285" t="n">
        <v>203</v>
      </c>
      <c r="R63" s="286" t="n">
        <v>147</v>
      </c>
      <c r="S63" s="286" t="n">
        <v>209</v>
      </c>
      <c r="T63" s="287" t="n">
        <v>201</v>
      </c>
      <c r="U63" s="289"/>
      <c r="V63" s="286"/>
      <c r="W63" s="286"/>
      <c r="X63" s="287"/>
      <c r="Y63" s="289" t="n">
        <v>186</v>
      </c>
      <c r="Z63" s="286" t="n">
        <v>172</v>
      </c>
      <c r="AA63" s="286" t="n">
        <v>136</v>
      </c>
      <c r="AB63" s="290" t="n">
        <v>152</v>
      </c>
      <c r="AC63" s="285" t="n">
        <v>193</v>
      </c>
      <c r="AD63" s="286" t="n">
        <v>143</v>
      </c>
      <c r="AE63" s="286" t="n">
        <v>183</v>
      </c>
      <c r="AF63" s="287" t="n">
        <v>164</v>
      </c>
      <c r="AG63" s="288"/>
      <c r="AH63" s="220"/>
      <c r="AI63" s="220"/>
      <c r="AJ63" s="220"/>
      <c r="AK63" s="300"/>
      <c r="AL63" s="300"/>
      <c r="AM63" s="300"/>
      <c r="AN63" s="300"/>
      <c r="AO63" s="381"/>
      <c r="AP63" s="382"/>
      <c r="AQ63" s="382"/>
      <c r="AR63" s="383"/>
      <c r="AS63" s="381"/>
      <c r="AT63" s="382"/>
      <c r="AU63" s="382"/>
      <c r="AV63" s="383"/>
      <c r="AW63" s="381"/>
      <c r="AX63" s="382"/>
      <c r="AY63" s="382"/>
      <c r="AZ63" s="383"/>
      <c r="BA63" s="381"/>
      <c r="BB63" s="382"/>
      <c r="BC63" s="382"/>
      <c r="BD63" s="383"/>
      <c r="BE63" s="381"/>
      <c r="BF63" s="382"/>
      <c r="BG63" s="382"/>
      <c r="BH63" s="383"/>
      <c r="BI63" s="381"/>
      <c r="BJ63" s="382"/>
      <c r="BK63" s="382"/>
      <c r="BL63" s="383"/>
      <c r="BM63" s="381"/>
      <c r="BN63" s="382"/>
      <c r="BO63" s="382"/>
      <c r="BP63" s="383"/>
      <c r="BQ63" s="381"/>
      <c r="BR63" s="382"/>
      <c r="BS63" s="382"/>
      <c r="BT63" s="383"/>
      <c r="BU63" s="381"/>
      <c r="BV63" s="382"/>
      <c r="BW63" s="382"/>
      <c r="BX63" s="383"/>
      <c r="BY63" s="382" t="n">
        <f aca="false">SUM(Rezultati!E63:BX63)</f>
        <v>3995</v>
      </c>
      <c r="BZ63" s="383" t="n">
        <f aca="false">COUNT(Rezultati!E63:BX63)</f>
        <v>23</v>
      </c>
      <c r="CA63" s="214"/>
      <c r="CB63" s="280" t="n">
        <f aca="false">Rezultati!BY63/Rezultati!BZ63-8</f>
        <v>165.695652173913</v>
      </c>
      <c r="CC63" s="216"/>
      <c r="CD63" s="181" t="str">
        <f aca="false">Rezultati!B63</f>
        <v>Anita Valdmane</v>
      </c>
      <c r="CE63" s="182"/>
      <c r="CF63" s="182"/>
      <c r="CG63" s="182"/>
      <c r="CH63" s="182"/>
      <c r="CI63" s="182"/>
      <c r="CJ63" s="182"/>
      <c r="CK63" s="182"/>
      <c r="CL63" s="182"/>
      <c r="CM63" s="217"/>
      <c r="CN63" s="183"/>
      <c r="CO63" s="183"/>
      <c r="CP63" s="183"/>
      <c r="CQ63" s="183"/>
      <c r="CR63" s="183"/>
      <c r="CS63" s="183"/>
      <c r="CT63" s="183"/>
      <c r="CU63" s="183"/>
      <c r="CV63" s="183"/>
      <c r="CW63" s="183"/>
      <c r="CX63" s="183"/>
    </row>
    <row r="64" customFormat="false" ht="15.75" hidden="false" customHeight="true" outlineLevel="0" collapsed="false">
      <c r="A64" s="392" t="s">
        <v>44</v>
      </c>
      <c r="B64" s="320" t="s">
        <v>66</v>
      </c>
      <c r="C64" s="219" t="n">
        <v>0</v>
      </c>
      <c r="D64" s="201" t="n">
        <f aca="false">Rezultati!C64*Rezultati!BZ64</f>
        <v>0</v>
      </c>
      <c r="E64" s="298" t="n">
        <v>203</v>
      </c>
      <c r="F64" s="299"/>
      <c r="G64" s="299"/>
      <c r="H64" s="300"/>
      <c r="I64" s="289"/>
      <c r="J64" s="286"/>
      <c r="K64" s="286"/>
      <c r="L64" s="290"/>
      <c r="M64" s="289"/>
      <c r="N64" s="286"/>
      <c r="O64" s="286"/>
      <c r="P64" s="290"/>
      <c r="Q64" s="285"/>
      <c r="R64" s="286"/>
      <c r="S64" s="286"/>
      <c r="T64" s="287"/>
      <c r="U64" s="289"/>
      <c r="V64" s="286"/>
      <c r="W64" s="286"/>
      <c r="X64" s="287"/>
      <c r="Y64" s="289"/>
      <c r="Z64" s="286"/>
      <c r="AA64" s="286"/>
      <c r="AB64" s="290"/>
      <c r="AC64" s="285"/>
      <c r="AD64" s="286"/>
      <c r="AE64" s="286"/>
      <c r="AF64" s="287"/>
      <c r="AG64" s="288"/>
      <c r="AH64" s="220"/>
      <c r="AI64" s="220"/>
      <c r="AJ64" s="220"/>
      <c r="AK64" s="300"/>
      <c r="AL64" s="300"/>
      <c r="AM64" s="300"/>
      <c r="AN64" s="300"/>
      <c r="AO64" s="381"/>
      <c r="AP64" s="382"/>
      <c r="AQ64" s="382"/>
      <c r="AR64" s="383"/>
      <c r="AS64" s="381"/>
      <c r="AT64" s="382"/>
      <c r="AU64" s="382"/>
      <c r="AV64" s="383"/>
      <c r="AW64" s="381"/>
      <c r="AX64" s="382"/>
      <c r="AY64" s="382"/>
      <c r="AZ64" s="383"/>
      <c r="BA64" s="381"/>
      <c r="BB64" s="382"/>
      <c r="BC64" s="382"/>
      <c r="BD64" s="383"/>
      <c r="BE64" s="381"/>
      <c r="BF64" s="382"/>
      <c r="BG64" s="382"/>
      <c r="BH64" s="383"/>
      <c r="BI64" s="381"/>
      <c r="BJ64" s="382"/>
      <c r="BK64" s="382"/>
      <c r="BL64" s="383"/>
      <c r="BM64" s="381"/>
      <c r="BN64" s="382"/>
      <c r="BO64" s="382"/>
      <c r="BP64" s="383"/>
      <c r="BQ64" s="381"/>
      <c r="BR64" s="382"/>
      <c r="BS64" s="382"/>
      <c r="BT64" s="383"/>
      <c r="BU64" s="381"/>
      <c r="BV64" s="382"/>
      <c r="BW64" s="382"/>
      <c r="BX64" s="383"/>
      <c r="BY64" s="382" t="n">
        <f aca="false">SUM(Rezultati!E64:BX64)</f>
        <v>203</v>
      </c>
      <c r="BZ64" s="383" t="n">
        <f aca="false">COUNT(Rezultati!E64:BX64)</f>
        <v>1</v>
      </c>
      <c r="CA64" s="214"/>
      <c r="CB64" s="280" t="n">
        <f aca="false">Rezultati!BY64/Rezultati!BZ64</f>
        <v>203</v>
      </c>
      <c r="CC64" s="216"/>
      <c r="CD64" s="181" t="str">
        <f aca="false">Rezultati!B64</f>
        <v>Pieaicinātajs spēlētājs</v>
      </c>
      <c r="CE64" s="182"/>
      <c r="CF64" s="182"/>
      <c r="CG64" s="182"/>
      <c r="CH64" s="182"/>
      <c r="CI64" s="182"/>
      <c r="CJ64" s="182"/>
      <c r="CK64" s="182"/>
      <c r="CL64" s="182"/>
      <c r="CM64" s="217"/>
      <c r="CN64" s="183"/>
      <c r="CO64" s="183"/>
      <c r="CP64" s="183"/>
      <c r="CQ64" s="183"/>
      <c r="CR64" s="183"/>
      <c r="CS64" s="183"/>
      <c r="CT64" s="183"/>
      <c r="CU64" s="183"/>
      <c r="CV64" s="183"/>
      <c r="CW64" s="183"/>
      <c r="CX64" s="183"/>
    </row>
    <row r="65" customFormat="false" ht="15.75" hidden="false" customHeight="true" outlineLevel="0" collapsed="false">
      <c r="A65" s="393" t="s">
        <v>44</v>
      </c>
      <c r="B65" s="326"/>
      <c r="C65" s="256" t="n">
        <v>0</v>
      </c>
      <c r="D65" s="257" t="n">
        <f aca="false">Rezultati!C65*Rezultati!BZ65</f>
        <v>0</v>
      </c>
      <c r="E65" s="258"/>
      <c r="F65" s="259"/>
      <c r="G65" s="259"/>
      <c r="H65" s="260"/>
      <c r="I65" s="311"/>
      <c r="J65" s="312"/>
      <c r="K65" s="312"/>
      <c r="L65" s="313"/>
      <c r="M65" s="311"/>
      <c r="N65" s="312"/>
      <c r="O65" s="312"/>
      <c r="P65" s="313"/>
      <c r="Q65" s="330"/>
      <c r="R65" s="312"/>
      <c r="S65" s="312"/>
      <c r="T65" s="331"/>
      <c r="U65" s="311"/>
      <c r="V65" s="312"/>
      <c r="W65" s="312"/>
      <c r="X65" s="331"/>
      <c r="Y65" s="311"/>
      <c r="Z65" s="312"/>
      <c r="AA65" s="312"/>
      <c r="AB65" s="313"/>
      <c r="AC65" s="330"/>
      <c r="AD65" s="312"/>
      <c r="AE65" s="312"/>
      <c r="AF65" s="331"/>
      <c r="AG65" s="327"/>
      <c r="AH65" s="328"/>
      <c r="AI65" s="328"/>
      <c r="AJ65" s="328"/>
      <c r="AK65" s="331"/>
      <c r="AL65" s="331"/>
      <c r="AM65" s="331"/>
      <c r="AN65" s="331"/>
      <c r="AO65" s="385"/>
      <c r="AP65" s="386"/>
      <c r="AQ65" s="386"/>
      <c r="AR65" s="387"/>
      <c r="AS65" s="385"/>
      <c r="AT65" s="386"/>
      <c r="AU65" s="386"/>
      <c r="AV65" s="387"/>
      <c r="AW65" s="385"/>
      <c r="AX65" s="386"/>
      <c r="AY65" s="386"/>
      <c r="AZ65" s="387"/>
      <c r="BA65" s="385"/>
      <c r="BB65" s="386"/>
      <c r="BC65" s="386"/>
      <c r="BD65" s="387"/>
      <c r="BE65" s="385"/>
      <c r="BF65" s="386"/>
      <c r="BG65" s="386"/>
      <c r="BH65" s="387"/>
      <c r="BI65" s="385"/>
      <c r="BJ65" s="386"/>
      <c r="BK65" s="386"/>
      <c r="BL65" s="387"/>
      <c r="BM65" s="385"/>
      <c r="BN65" s="386"/>
      <c r="BO65" s="386"/>
      <c r="BP65" s="387"/>
      <c r="BQ65" s="385"/>
      <c r="BR65" s="386"/>
      <c r="BS65" s="386"/>
      <c r="BT65" s="387"/>
      <c r="BU65" s="385"/>
      <c r="BV65" s="386"/>
      <c r="BW65" s="386"/>
      <c r="BX65" s="387"/>
      <c r="BY65" s="386" t="n">
        <f aca="false">SUM(Rezultati!E65:BX65)</f>
        <v>0</v>
      </c>
      <c r="BZ65" s="387" t="n">
        <f aca="false">COUNT(Rezultati!E65:BX65)</f>
        <v>0</v>
      </c>
      <c r="CA65" s="214"/>
      <c r="CB65" s="280" t="e">
        <f aca="false">Rezultati!BY65/Rezultati!BZ65</f>
        <v>#DIV/0!</v>
      </c>
      <c r="CC65" s="216"/>
      <c r="CD65" s="181" t="n">
        <f aca="false">Rezultati!B65</f>
        <v>0</v>
      </c>
      <c r="CE65" s="182"/>
      <c r="CF65" s="182"/>
      <c r="CG65" s="182"/>
      <c r="CH65" s="182"/>
      <c r="CI65" s="182"/>
      <c r="CJ65" s="182"/>
      <c r="CK65" s="182"/>
      <c r="CL65" s="182"/>
      <c r="CM65" s="217"/>
      <c r="CN65" s="183"/>
      <c r="CO65" s="183"/>
      <c r="CP65" s="183"/>
      <c r="CQ65" s="183"/>
      <c r="CR65" s="183"/>
      <c r="CS65" s="183"/>
      <c r="CT65" s="183"/>
      <c r="CU65" s="183"/>
      <c r="CV65" s="183"/>
      <c r="CW65" s="183"/>
      <c r="CX65" s="183"/>
    </row>
    <row r="66" customFormat="false" ht="15.75" hidden="false" customHeight="true" outlineLevel="0" collapsed="false">
      <c r="A66" s="391" t="str">
        <f aca="false">Punkti!A29</f>
        <v>Mr Fixer (Molotov)</v>
      </c>
      <c r="B66" s="365"/>
      <c r="C66" s="337" t="n">
        <v>8</v>
      </c>
      <c r="D66" s="338" t="n">
        <f aca="false">Rezultati!C66*Rezultati!BZ66</f>
        <v>0</v>
      </c>
      <c r="E66" s="268"/>
      <c r="F66" s="269"/>
      <c r="G66" s="269"/>
      <c r="H66" s="270"/>
      <c r="I66" s="289"/>
      <c r="J66" s="286"/>
      <c r="K66" s="286"/>
      <c r="L66" s="290"/>
      <c r="M66" s="289"/>
      <c r="N66" s="286"/>
      <c r="O66" s="286"/>
      <c r="P66" s="290"/>
      <c r="Q66" s="285"/>
      <c r="R66" s="286"/>
      <c r="S66" s="286"/>
      <c r="T66" s="287"/>
      <c r="U66" s="289"/>
      <c r="V66" s="286"/>
      <c r="W66" s="286"/>
      <c r="X66" s="287"/>
      <c r="Y66" s="272"/>
      <c r="Z66" s="269"/>
      <c r="AA66" s="269"/>
      <c r="AB66" s="273"/>
      <c r="AC66" s="285"/>
      <c r="AD66" s="286"/>
      <c r="AE66" s="286"/>
      <c r="AF66" s="287"/>
      <c r="AG66" s="270"/>
      <c r="AH66" s="270"/>
      <c r="AI66" s="270"/>
      <c r="AJ66" s="270"/>
      <c r="AK66" s="288"/>
      <c r="AL66" s="220"/>
      <c r="AM66" s="220"/>
      <c r="AN66" s="220"/>
      <c r="AO66" s="371"/>
      <c r="AP66" s="372"/>
      <c r="AQ66" s="372"/>
      <c r="AR66" s="373"/>
      <c r="AS66" s="371"/>
      <c r="AT66" s="372"/>
      <c r="AU66" s="372"/>
      <c r="AV66" s="373"/>
      <c r="AW66" s="371"/>
      <c r="AX66" s="372"/>
      <c r="AY66" s="372"/>
      <c r="AZ66" s="373"/>
      <c r="BA66" s="371"/>
      <c r="BB66" s="372"/>
      <c r="BC66" s="372"/>
      <c r="BD66" s="373"/>
      <c r="BE66" s="371"/>
      <c r="BF66" s="372"/>
      <c r="BG66" s="372"/>
      <c r="BH66" s="373"/>
      <c r="BI66" s="371"/>
      <c r="BJ66" s="372"/>
      <c r="BK66" s="372"/>
      <c r="BL66" s="373"/>
      <c r="BM66" s="371"/>
      <c r="BN66" s="372"/>
      <c r="BO66" s="372"/>
      <c r="BP66" s="373"/>
      <c r="BQ66" s="371"/>
      <c r="BR66" s="372"/>
      <c r="BS66" s="372"/>
      <c r="BT66" s="373"/>
      <c r="BU66" s="371"/>
      <c r="BV66" s="372"/>
      <c r="BW66" s="372"/>
      <c r="BX66" s="373"/>
      <c r="BY66" s="372" t="n">
        <f aca="false">SUM(Rezultati!E66:BX66)</f>
        <v>0</v>
      </c>
      <c r="BZ66" s="373" t="n">
        <f aca="false">COUNT(Rezultati!E66:BX66)</f>
        <v>0</v>
      </c>
      <c r="CA66" s="214" t="n">
        <f aca="false">SUM((Rezultati!BY66+Rezultati!BY67+Rezultati!BY68+Rezultati!BY69+Rezultati!BY70+Rezultati!BY71+Rezultati!BY72)/(Rezultati!BZ66+Rezultati!BZ67+Rezultati!BZ68+Rezultati!BZ69+Rezultati!BZ70+Rezultati!BZ71+Rezultati!BZ72))</f>
        <v>179.947916666667</v>
      </c>
      <c r="CB66" s="280" t="e">
        <f aca="false">(Rezultati!BY66/Rezultati!BZ66)-8</f>
        <v>#DIV/0!</v>
      </c>
      <c r="CC66" s="216" t="str">
        <f aca="false">Rezultati!A66</f>
        <v>Mr Fixer (Molotov)</v>
      </c>
      <c r="CD66" s="181" t="n">
        <f aca="false">Rezultati!B66</f>
        <v>0</v>
      </c>
      <c r="CE66" s="182"/>
      <c r="CF66" s="182"/>
      <c r="CG66" s="182"/>
      <c r="CH66" s="182"/>
      <c r="CI66" s="182"/>
      <c r="CJ66" s="182"/>
      <c r="CK66" s="182"/>
      <c r="CL66" s="182"/>
      <c r="CM66" s="217"/>
      <c r="CN66" s="183"/>
      <c r="CO66" s="183"/>
      <c r="CP66" s="183"/>
      <c r="CQ66" s="183"/>
      <c r="CR66" s="183"/>
      <c r="CS66" s="183"/>
      <c r="CT66" s="183"/>
      <c r="CU66" s="183"/>
      <c r="CV66" s="183"/>
      <c r="CW66" s="183"/>
      <c r="CX66" s="183"/>
    </row>
    <row r="67" customFormat="false" ht="15.75" hidden="false" customHeight="true" outlineLevel="0" collapsed="false">
      <c r="A67" s="392" t="s">
        <v>45</v>
      </c>
      <c r="B67" s="320" t="s">
        <v>107</v>
      </c>
      <c r="C67" s="219" t="n">
        <v>0</v>
      </c>
      <c r="D67" s="201" t="n">
        <f aca="false">Rezultati!C67*Rezultati!BZ67</f>
        <v>0</v>
      </c>
      <c r="E67" s="285" t="n">
        <v>210</v>
      </c>
      <c r="F67" s="286" t="n">
        <v>207</v>
      </c>
      <c r="G67" s="286" t="n">
        <v>152</v>
      </c>
      <c r="H67" s="287" t="n">
        <v>178</v>
      </c>
      <c r="I67" s="289" t="n">
        <v>224</v>
      </c>
      <c r="J67" s="286" t="n">
        <v>205</v>
      </c>
      <c r="K67" s="286" t="n">
        <v>147</v>
      </c>
      <c r="L67" s="290" t="n">
        <v>144</v>
      </c>
      <c r="M67" s="289" t="n">
        <v>151</v>
      </c>
      <c r="N67" s="286" t="n">
        <v>154</v>
      </c>
      <c r="O67" s="286" t="n">
        <v>175</v>
      </c>
      <c r="P67" s="290" t="n">
        <v>194</v>
      </c>
      <c r="Q67" s="285" t="n">
        <v>128</v>
      </c>
      <c r="R67" s="286" t="n">
        <v>182</v>
      </c>
      <c r="S67" s="286" t="n">
        <v>172</v>
      </c>
      <c r="T67" s="287" t="n">
        <v>176</v>
      </c>
      <c r="U67" s="289" t="n">
        <v>176</v>
      </c>
      <c r="V67" s="286" t="n">
        <v>140</v>
      </c>
      <c r="W67" s="286" t="n">
        <v>144</v>
      </c>
      <c r="X67" s="287" t="n">
        <v>161</v>
      </c>
      <c r="Y67" s="289" t="n">
        <v>192</v>
      </c>
      <c r="Z67" s="286" t="n">
        <v>174</v>
      </c>
      <c r="AA67" s="286" t="n">
        <v>178</v>
      </c>
      <c r="AB67" s="290" t="n">
        <v>171</v>
      </c>
      <c r="AC67" s="285" t="n">
        <v>190</v>
      </c>
      <c r="AD67" s="286" t="n">
        <v>235</v>
      </c>
      <c r="AE67" s="286" t="n">
        <v>145</v>
      </c>
      <c r="AF67" s="287" t="n">
        <v>138</v>
      </c>
      <c r="AG67" s="287" t="n">
        <v>191</v>
      </c>
      <c r="AH67" s="287" t="n">
        <v>203</v>
      </c>
      <c r="AI67" s="287" t="n">
        <v>204</v>
      </c>
      <c r="AJ67" s="287" t="n">
        <v>202</v>
      </c>
      <c r="AK67" s="288"/>
      <c r="AL67" s="220"/>
      <c r="AM67" s="220"/>
      <c r="AN67" s="220"/>
      <c r="AO67" s="374"/>
      <c r="AP67" s="375"/>
      <c r="AQ67" s="375"/>
      <c r="AR67" s="376"/>
      <c r="AS67" s="374"/>
      <c r="AT67" s="375"/>
      <c r="AU67" s="375"/>
      <c r="AV67" s="376"/>
      <c r="AW67" s="374"/>
      <c r="AX67" s="375"/>
      <c r="AY67" s="375"/>
      <c r="AZ67" s="376"/>
      <c r="BA67" s="374"/>
      <c r="BB67" s="375"/>
      <c r="BC67" s="375"/>
      <c r="BD67" s="376"/>
      <c r="BE67" s="374"/>
      <c r="BF67" s="375"/>
      <c r="BG67" s="375"/>
      <c r="BH67" s="376"/>
      <c r="BI67" s="374"/>
      <c r="BJ67" s="375"/>
      <c r="BK67" s="375"/>
      <c r="BL67" s="376"/>
      <c r="BM67" s="374"/>
      <c r="BN67" s="375"/>
      <c r="BO67" s="375"/>
      <c r="BP67" s="376"/>
      <c r="BQ67" s="374"/>
      <c r="BR67" s="375"/>
      <c r="BS67" s="375"/>
      <c r="BT67" s="376"/>
      <c r="BU67" s="374"/>
      <c r="BV67" s="375"/>
      <c r="BW67" s="375"/>
      <c r="BX67" s="376"/>
      <c r="BY67" s="375" t="n">
        <f aca="false">SUM(Rezultati!E67:BX67)</f>
        <v>5643</v>
      </c>
      <c r="BZ67" s="376" t="n">
        <f aca="false">COUNT(Rezultati!E67:BX67)</f>
        <v>32</v>
      </c>
      <c r="CA67" s="214"/>
      <c r="CB67" s="280" t="n">
        <f aca="false">Rezultati!BY67/Rezultati!BZ67</f>
        <v>176.34375</v>
      </c>
      <c r="CC67" s="216"/>
      <c r="CD67" s="181" t="str">
        <f aca="false">Rezultati!B67</f>
        <v>Artūrs Stuģis</v>
      </c>
      <c r="CE67" s="182"/>
      <c r="CF67" s="182"/>
      <c r="CG67" s="182"/>
      <c r="CH67" s="182"/>
      <c r="CI67" s="182"/>
      <c r="CJ67" s="182"/>
      <c r="CK67" s="182"/>
      <c r="CL67" s="182"/>
      <c r="CM67" s="217"/>
      <c r="CN67" s="183"/>
      <c r="CO67" s="183"/>
      <c r="CP67" s="183"/>
      <c r="CQ67" s="183"/>
      <c r="CR67" s="183"/>
      <c r="CS67" s="183"/>
      <c r="CT67" s="183"/>
      <c r="CU67" s="183"/>
      <c r="CV67" s="183"/>
      <c r="CW67" s="183"/>
      <c r="CX67" s="183"/>
    </row>
    <row r="68" customFormat="false" ht="15.75" hidden="false" customHeight="true" outlineLevel="0" collapsed="false">
      <c r="A68" s="392" t="s">
        <v>45</v>
      </c>
      <c r="B68" s="320" t="s">
        <v>108</v>
      </c>
      <c r="C68" s="219" t="n">
        <v>0</v>
      </c>
      <c r="D68" s="201" t="n">
        <f aca="false">Rezultati!C68*Rezultati!BZ68</f>
        <v>0</v>
      </c>
      <c r="E68" s="285" t="n">
        <v>170</v>
      </c>
      <c r="F68" s="286" t="n">
        <v>203</v>
      </c>
      <c r="G68" s="286" t="n">
        <v>144</v>
      </c>
      <c r="H68" s="287" t="n">
        <v>205</v>
      </c>
      <c r="I68" s="289" t="n">
        <v>173</v>
      </c>
      <c r="J68" s="286" t="n">
        <v>192</v>
      </c>
      <c r="K68" s="286" t="n">
        <v>186</v>
      </c>
      <c r="L68" s="290" t="n">
        <v>154</v>
      </c>
      <c r="M68" s="289" t="n">
        <v>194</v>
      </c>
      <c r="N68" s="286" t="n">
        <v>188</v>
      </c>
      <c r="O68" s="286" t="n">
        <v>193</v>
      </c>
      <c r="P68" s="290" t="n">
        <v>227</v>
      </c>
      <c r="Q68" s="285" t="n">
        <v>200</v>
      </c>
      <c r="R68" s="286" t="n">
        <v>223</v>
      </c>
      <c r="S68" s="286" t="n">
        <v>201</v>
      </c>
      <c r="T68" s="287" t="n">
        <v>213</v>
      </c>
      <c r="U68" s="289" t="n">
        <v>162</v>
      </c>
      <c r="V68" s="286" t="n">
        <v>189</v>
      </c>
      <c r="W68" s="286" t="n">
        <v>201</v>
      </c>
      <c r="X68" s="287" t="n">
        <v>143</v>
      </c>
      <c r="Y68" s="289" t="n">
        <v>191</v>
      </c>
      <c r="Z68" s="286" t="n">
        <v>214</v>
      </c>
      <c r="AA68" s="286" t="n">
        <v>202</v>
      </c>
      <c r="AB68" s="290" t="n">
        <v>154</v>
      </c>
      <c r="AC68" s="285" t="n">
        <v>212</v>
      </c>
      <c r="AD68" s="286" t="n">
        <v>181</v>
      </c>
      <c r="AE68" s="286" t="n">
        <v>194</v>
      </c>
      <c r="AF68" s="287" t="n">
        <v>191</v>
      </c>
      <c r="AG68" s="300"/>
      <c r="AH68" s="300"/>
      <c r="AI68" s="300"/>
      <c r="AJ68" s="300"/>
      <c r="AK68" s="288"/>
      <c r="AL68" s="220"/>
      <c r="AM68" s="220"/>
      <c r="AN68" s="220"/>
      <c r="AO68" s="381"/>
      <c r="AP68" s="382"/>
      <c r="AQ68" s="382"/>
      <c r="AR68" s="383"/>
      <c r="AS68" s="381"/>
      <c r="AT68" s="382"/>
      <c r="AU68" s="382"/>
      <c r="AV68" s="383"/>
      <c r="AW68" s="381"/>
      <c r="AX68" s="382"/>
      <c r="AY68" s="382"/>
      <c r="AZ68" s="383"/>
      <c r="BA68" s="381"/>
      <c r="BB68" s="382"/>
      <c r="BC68" s="382"/>
      <c r="BD68" s="383"/>
      <c r="BE68" s="381"/>
      <c r="BF68" s="382"/>
      <c r="BG68" s="382"/>
      <c r="BH68" s="383"/>
      <c r="BI68" s="381"/>
      <c r="BJ68" s="382"/>
      <c r="BK68" s="382"/>
      <c r="BL68" s="383"/>
      <c r="BM68" s="381"/>
      <c r="BN68" s="382"/>
      <c r="BO68" s="382"/>
      <c r="BP68" s="383"/>
      <c r="BQ68" s="381"/>
      <c r="BR68" s="382"/>
      <c r="BS68" s="382"/>
      <c r="BT68" s="383"/>
      <c r="BU68" s="381"/>
      <c r="BV68" s="382"/>
      <c r="BW68" s="382"/>
      <c r="BX68" s="383"/>
      <c r="BY68" s="382" t="n">
        <f aca="false">SUM(Rezultati!E68:BX68)</f>
        <v>5300</v>
      </c>
      <c r="BZ68" s="383" t="n">
        <f aca="false">COUNT(Rezultati!E68:BX68)</f>
        <v>28</v>
      </c>
      <c r="CA68" s="214"/>
      <c r="CB68" s="280" t="n">
        <f aca="false">Rezultati!BY68/Rezultati!BZ68</f>
        <v>189.285714285714</v>
      </c>
      <c r="CC68" s="216"/>
      <c r="CD68" s="181" t="str">
        <f aca="false">Rezultati!B68</f>
        <v>Ģirts Priekulis</v>
      </c>
      <c r="CE68" s="182"/>
      <c r="CF68" s="182"/>
      <c r="CG68" s="182"/>
      <c r="CH68" s="182"/>
      <c r="CI68" s="182"/>
      <c r="CJ68" s="182"/>
      <c r="CK68" s="182"/>
      <c r="CL68" s="182"/>
      <c r="CM68" s="217"/>
      <c r="CN68" s="183"/>
      <c r="CO68" s="183"/>
      <c r="CP68" s="183"/>
      <c r="CQ68" s="183"/>
      <c r="CR68" s="183"/>
      <c r="CS68" s="183"/>
      <c r="CT68" s="183"/>
      <c r="CU68" s="183"/>
      <c r="CV68" s="183"/>
      <c r="CW68" s="183"/>
      <c r="CX68" s="183"/>
    </row>
    <row r="69" customFormat="false" ht="15.75" hidden="false" customHeight="true" outlineLevel="0" collapsed="false">
      <c r="A69" s="392" t="s">
        <v>45</v>
      </c>
      <c r="B69" s="297" t="s">
        <v>109</v>
      </c>
      <c r="C69" s="219" t="n">
        <v>0</v>
      </c>
      <c r="D69" s="201" t="n">
        <f aca="false">Rezultati!C69*Rezultati!BZ69</f>
        <v>0</v>
      </c>
      <c r="E69" s="285" t="n">
        <v>143</v>
      </c>
      <c r="F69" s="286" t="n">
        <v>171</v>
      </c>
      <c r="G69" s="286" t="n">
        <v>214</v>
      </c>
      <c r="H69" s="287" t="n">
        <v>158</v>
      </c>
      <c r="I69" s="289" t="n">
        <v>146</v>
      </c>
      <c r="J69" s="286" t="n">
        <v>185</v>
      </c>
      <c r="K69" s="286" t="n">
        <v>182</v>
      </c>
      <c r="L69" s="290" t="n">
        <v>164</v>
      </c>
      <c r="M69" s="289" t="n">
        <v>180</v>
      </c>
      <c r="N69" s="286" t="n">
        <v>205</v>
      </c>
      <c r="O69" s="286" t="n">
        <v>169</v>
      </c>
      <c r="P69" s="290" t="n">
        <v>166</v>
      </c>
      <c r="Q69" s="285" t="n">
        <v>171</v>
      </c>
      <c r="R69" s="286" t="n">
        <v>173</v>
      </c>
      <c r="S69" s="286" t="n">
        <v>215</v>
      </c>
      <c r="T69" s="287" t="n">
        <v>175</v>
      </c>
      <c r="U69" s="289" t="n">
        <v>175</v>
      </c>
      <c r="V69" s="286" t="n">
        <v>180</v>
      </c>
      <c r="W69" s="286" t="n">
        <v>185</v>
      </c>
      <c r="X69" s="287" t="n">
        <v>156</v>
      </c>
      <c r="Y69" s="289" t="n">
        <v>199</v>
      </c>
      <c r="Z69" s="286" t="n">
        <v>170</v>
      </c>
      <c r="AA69" s="286" t="n">
        <v>158</v>
      </c>
      <c r="AB69" s="290" t="n">
        <v>173</v>
      </c>
      <c r="AC69" s="285" t="n">
        <v>178</v>
      </c>
      <c r="AD69" s="286" t="n">
        <v>190</v>
      </c>
      <c r="AE69" s="286" t="n">
        <v>161</v>
      </c>
      <c r="AF69" s="287" t="n">
        <v>170</v>
      </c>
      <c r="AG69" s="300" t="n">
        <v>190</v>
      </c>
      <c r="AH69" s="300" t="n">
        <v>158</v>
      </c>
      <c r="AI69" s="300" t="n">
        <v>191</v>
      </c>
      <c r="AJ69" s="300" t="n">
        <v>169</v>
      </c>
      <c r="AK69" s="288"/>
      <c r="AL69" s="220"/>
      <c r="AM69" s="220"/>
      <c r="AN69" s="220"/>
      <c r="AO69" s="381"/>
      <c r="AP69" s="382"/>
      <c r="AQ69" s="382"/>
      <c r="AR69" s="383"/>
      <c r="AS69" s="381"/>
      <c r="AT69" s="382"/>
      <c r="AU69" s="382"/>
      <c r="AV69" s="383"/>
      <c r="AW69" s="381"/>
      <c r="AX69" s="382"/>
      <c r="AY69" s="382"/>
      <c r="AZ69" s="383"/>
      <c r="BA69" s="381"/>
      <c r="BB69" s="382"/>
      <c r="BC69" s="382"/>
      <c r="BD69" s="383"/>
      <c r="BE69" s="381"/>
      <c r="BF69" s="382"/>
      <c r="BG69" s="382"/>
      <c r="BH69" s="383"/>
      <c r="BI69" s="381"/>
      <c r="BJ69" s="382"/>
      <c r="BK69" s="382"/>
      <c r="BL69" s="383"/>
      <c r="BM69" s="381"/>
      <c r="BN69" s="382"/>
      <c r="BO69" s="382"/>
      <c r="BP69" s="383"/>
      <c r="BQ69" s="381"/>
      <c r="BR69" s="382"/>
      <c r="BS69" s="382"/>
      <c r="BT69" s="383"/>
      <c r="BU69" s="381"/>
      <c r="BV69" s="382"/>
      <c r="BW69" s="382"/>
      <c r="BX69" s="383"/>
      <c r="BY69" s="382" t="n">
        <f aca="false">SUM(Rezultati!E69:BX69)</f>
        <v>5620</v>
      </c>
      <c r="BZ69" s="383" t="n">
        <f aca="false">COUNT(Rezultati!E69:BX69)</f>
        <v>32</v>
      </c>
      <c r="CA69" s="214"/>
      <c r="CB69" s="280" t="n">
        <f aca="false">Rezultati!BY69/Rezultati!BZ69</f>
        <v>175.625</v>
      </c>
      <c r="CC69" s="216"/>
      <c r="CD69" s="181" t="str">
        <f aca="false">Rezultati!B69</f>
        <v>Artjoms Nurmuhamatovs</v>
      </c>
      <c r="CE69" s="182"/>
      <c r="CF69" s="182"/>
      <c r="CG69" s="182"/>
      <c r="CH69" s="182"/>
      <c r="CI69" s="182"/>
      <c r="CJ69" s="182"/>
      <c r="CK69" s="182"/>
      <c r="CL69" s="182"/>
      <c r="CM69" s="217"/>
      <c r="CN69" s="183"/>
      <c r="CO69" s="183"/>
      <c r="CP69" s="183"/>
      <c r="CQ69" s="183"/>
      <c r="CR69" s="183"/>
      <c r="CS69" s="183"/>
      <c r="CT69" s="183"/>
      <c r="CU69" s="183"/>
      <c r="CV69" s="183"/>
      <c r="CW69" s="183"/>
      <c r="CX69" s="183"/>
    </row>
    <row r="70" customFormat="false" ht="15.75" hidden="false" customHeight="true" outlineLevel="0" collapsed="false">
      <c r="A70" s="392" t="s">
        <v>45</v>
      </c>
      <c r="B70" s="320" t="s">
        <v>66</v>
      </c>
      <c r="C70" s="219" t="n">
        <v>0</v>
      </c>
      <c r="D70" s="201" t="n">
        <f aca="false">Rezultati!C70*Rezultati!BZ70</f>
        <v>0</v>
      </c>
      <c r="E70" s="298"/>
      <c r="F70" s="299"/>
      <c r="G70" s="299"/>
      <c r="H70" s="300"/>
      <c r="I70" s="289"/>
      <c r="J70" s="286"/>
      <c r="K70" s="286"/>
      <c r="L70" s="290"/>
      <c r="M70" s="289"/>
      <c r="N70" s="286"/>
      <c r="O70" s="286"/>
      <c r="P70" s="290"/>
      <c r="Q70" s="285"/>
      <c r="R70" s="286"/>
      <c r="S70" s="286"/>
      <c r="T70" s="287"/>
      <c r="U70" s="289"/>
      <c r="V70" s="286"/>
      <c r="W70" s="286"/>
      <c r="X70" s="287"/>
      <c r="Y70" s="289"/>
      <c r="Z70" s="286"/>
      <c r="AA70" s="286"/>
      <c r="AB70" s="290"/>
      <c r="AC70" s="285"/>
      <c r="AD70" s="286"/>
      <c r="AE70" s="286"/>
      <c r="AF70" s="287"/>
      <c r="AG70" s="300" t="n">
        <v>176</v>
      </c>
      <c r="AH70" s="300" t="n">
        <v>173</v>
      </c>
      <c r="AI70" s="300" t="n">
        <v>164</v>
      </c>
      <c r="AJ70" s="300" t="n">
        <v>199</v>
      </c>
      <c r="AK70" s="288"/>
      <c r="AL70" s="220"/>
      <c r="AM70" s="220"/>
      <c r="AN70" s="220"/>
      <c r="AO70" s="381"/>
      <c r="AP70" s="382"/>
      <c r="AQ70" s="382"/>
      <c r="AR70" s="383"/>
      <c r="AS70" s="381"/>
      <c r="AT70" s="382"/>
      <c r="AU70" s="382"/>
      <c r="AV70" s="383"/>
      <c r="AW70" s="381"/>
      <c r="AX70" s="382"/>
      <c r="AY70" s="382"/>
      <c r="AZ70" s="383"/>
      <c r="BA70" s="381"/>
      <c r="BB70" s="382"/>
      <c r="BC70" s="382"/>
      <c r="BD70" s="383"/>
      <c r="BE70" s="381"/>
      <c r="BF70" s="382"/>
      <c r="BG70" s="382"/>
      <c r="BH70" s="383"/>
      <c r="BI70" s="381"/>
      <c r="BJ70" s="382"/>
      <c r="BK70" s="382"/>
      <c r="BL70" s="383"/>
      <c r="BM70" s="381"/>
      <c r="BN70" s="382"/>
      <c r="BO70" s="382"/>
      <c r="BP70" s="383"/>
      <c r="BQ70" s="381"/>
      <c r="BR70" s="382"/>
      <c r="BS70" s="382"/>
      <c r="BT70" s="383"/>
      <c r="BU70" s="381"/>
      <c r="BV70" s="382"/>
      <c r="BW70" s="382"/>
      <c r="BX70" s="383"/>
      <c r="BY70" s="382" t="n">
        <f aca="false">SUM(Rezultati!E70:BX70)</f>
        <v>712</v>
      </c>
      <c r="BZ70" s="383" t="n">
        <f aca="false">COUNT(Rezultati!E70:BX70)</f>
        <v>4</v>
      </c>
      <c r="CA70" s="214"/>
      <c r="CB70" s="280" t="n">
        <f aca="false">Rezultati!BY70/Rezultati!BZ70</f>
        <v>178</v>
      </c>
      <c r="CC70" s="216"/>
      <c r="CD70" s="181" t="str">
        <f aca="false">Rezultati!B70</f>
        <v>Pieaicinātajs spēlētājs</v>
      </c>
      <c r="CE70" s="182"/>
      <c r="CF70" s="182"/>
      <c r="CG70" s="182"/>
      <c r="CH70" s="182"/>
      <c r="CI70" s="182"/>
      <c r="CJ70" s="182"/>
      <c r="CK70" s="182"/>
      <c r="CL70" s="182"/>
      <c r="CM70" s="217"/>
      <c r="CN70" s="183"/>
      <c r="CO70" s="183"/>
      <c r="CP70" s="183"/>
      <c r="CQ70" s="183"/>
      <c r="CR70" s="183"/>
      <c r="CS70" s="183"/>
      <c r="CT70" s="183"/>
      <c r="CU70" s="183"/>
      <c r="CV70" s="183"/>
      <c r="CW70" s="183"/>
      <c r="CX70" s="183"/>
    </row>
    <row r="71" customFormat="false" ht="15.75" hidden="false" customHeight="true" outlineLevel="0" collapsed="false">
      <c r="A71" s="392" t="s">
        <v>45</v>
      </c>
      <c r="B71" s="320"/>
      <c r="C71" s="219" t="n">
        <v>0</v>
      </c>
      <c r="D71" s="201" t="n">
        <f aca="false">Rezultati!C71*Rezultati!BZ71</f>
        <v>0</v>
      </c>
      <c r="E71" s="298"/>
      <c r="F71" s="299"/>
      <c r="G71" s="299"/>
      <c r="H71" s="300"/>
      <c r="I71" s="289"/>
      <c r="J71" s="286"/>
      <c r="K71" s="286"/>
      <c r="L71" s="290"/>
      <c r="M71" s="289"/>
      <c r="N71" s="286"/>
      <c r="O71" s="286"/>
      <c r="P71" s="290"/>
      <c r="Q71" s="285"/>
      <c r="R71" s="286"/>
      <c r="S71" s="286"/>
      <c r="T71" s="287"/>
      <c r="U71" s="289"/>
      <c r="V71" s="286"/>
      <c r="W71" s="286"/>
      <c r="X71" s="287"/>
      <c r="Y71" s="289"/>
      <c r="Z71" s="286"/>
      <c r="AA71" s="286"/>
      <c r="AB71" s="290"/>
      <c r="AC71" s="285"/>
      <c r="AD71" s="286"/>
      <c r="AE71" s="286"/>
      <c r="AF71" s="287"/>
      <c r="AG71" s="300"/>
      <c r="AH71" s="300"/>
      <c r="AI71" s="300"/>
      <c r="AJ71" s="300"/>
      <c r="AK71" s="288"/>
      <c r="AL71" s="220"/>
      <c r="AM71" s="220"/>
      <c r="AN71" s="220"/>
      <c r="AO71" s="381"/>
      <c r="AP71" s="382"/>
      <c r="AQ71" s="382"/>
      <c r="AR71" s="383"/>
      <c r="AS71" s="381"/>
      <c r="AT71" s="382"/>
      <c r="AU71" s="382"/>
      <c r="AV71" s="383"/>
      <c r="AW71" s="381"/>
      <c r="AX71" s="382"/>
      <c r="AY71" s="382"/>
      <c r="AZ71" s="383"/>
      <c r="BA71" s="381"/>
      <c r="BB71" s="382"/>
      <c r="BC71" s="382"/>
      <c r="BD71" s="383"/>
      <c r="BE71" s="381"/>
      <c r="BF71" s="382"/>
      <c r="BG71" s="382"/>
      <c r="BH71" s="383"/>
      <c r="BI71" s="381"/>
      <c r="BJ71" s="382"/>
      <c r="BK71" s="382"/>
      <c r="BL71" s="383"/>
      <c r="BM71" s="381"/>
      <c r="BN71" s="382"/>
      <c r="BO71" s="382"/>
      <c r="BP71" s="383"/>
      <c r="BQ71" s="381"/>
      <c r="BR71" s="382"/>
      <c r="BS71" s="382"/>
      <c r="BT71" s="383"/>
      <c r="BU71" s="381"/>
      <c r="BV71" s="382"/>
      <c r="BW71" s="382"/>
      <c r="BX71" s="383"/>
      <c r="BY71" s="382" t="n">
        <f aca="false">SUM(Rezultati!E71:BX71)</f>
        <v>0</v>
      </c>
      <c r="BZ71" s="383" t="n">
        <f aca="false">COUNT(Rezultati!E71:BX71)</f>
        <v>0</v>
      </c>
      <c r="CA71" s="214"/>
      <c r="CB71" s="280" t="e">
        <f aca="false">Rezultati!BY71/Rezultati!BZ71</f>
        <v>#DIV/0!</v>
      </c>
      <c r="CC71" s="216"/>
      <c r="CD71" s="181" t="n">
        <f aca="false">Rezultati!B71</f>
        <v>0</v>
      </c>
      <c r="CE71" s="182"/>
      <c r="CF71" s="182"/>
      <c r="CG71" s="182"/>
      <c r="CH71" s="182"/>
      <c r="CI71" s="182"/>
      <c r="CJ71" s="182"/>
      <c r="CK71" s="182"/>
      <c r="CL71" s="182"/>
      <c r="CM71" s="217"/>
      <c r="CN71" s="183"/>
      <c r="CO71" s="183"/>
      <c r="CP71" s="183"/>
      <c r="CQ71" s="183"/>
      <c r="CR71" s="183"/>
      <c r="CS71" s="183"/>
      <c r="CT71" s="183"/>
      <c r="CU71" s="183"/>
      <c r="CV71" s="183"/>
      <c r="CW71" s="183"/>
      <c r="CX71" s="183"/>
    </row>
    <row r="72" customFormat="false" ht="15.75" hidden="false" customHeight="true" outlineLevel="0" collapsed="false">
      <c r="A72" s="393" t="s">
        <v>45</v>
      </c>
      <c r="B72" s="326"/>
      <c r="C72" s="256" t="n">
        <v>0</v>
      </c>
      <c r="D72" s="257" t="n">
        <f aca="false">Rezultati!C72*Rezultati!BZ72</f>
        <v>0</v>
      </c>
      <c r="E72" s="258"/>
      <c r="F72" s="259"/>
      <c r="G72" s="259"/>
      <c r="H72" s="260"/>
      <c r="I72" s="311"/>
      <c r="J72" s="312"/>
      <c r="K72" s="312"/>
      <c r="L72" s="313"/>
      <c r="M72" s="311"/>
      <c r="N72" s="312"/>
      <c r="O72" s="312"/>
      <c r="P72" s="313"/>
      <c r="Q72" s="330"/>
      <c r="R72" s="312"/>
      <c r="S72" s="312"/>
      <c r="T72" s="331"/>
      <c r="U72" s="311"/>
      <c r="V72" s="312"/>
      <c r="W72" s="312"/>
      <c r="X72" s="331"/>
      <c r="Y72" s="311"/>
      <c r="Z72" s="312"/>
      <c r="AA72" s="312"/>
      <c r="AB72" s="313"/>
      <c r="AC72" s="330"/>
      <c r="AD72" s="312"/>
      <c r="AE72" s="312"/>
      <c r="AF72" s="331"/>
      <c r="AG72" s="331"/>
      <c r="AH72" s="331"/>
      <c r="AI72" s="331"/>
      <c r="AJ72" s="331"/>
      <c r="AK72" s="327"/>
      <c r="AL72" s="328"/>
      <c r="AM72" s="328"/>
      <c r="AN72" s="328"/>
      <c r="AO72" s="385"/>
      <c r="AP72" s="386"/>
      <c r="AQ72" s="386"/>
      <c r="AR72" s="387"/>
      <c r="AS72" s="385"/>
      <c r="AT72" s="386"/>
      <c r="AU72" s="386"/>
      <c r="AV72" s="387"/>
      <c r="AW72" s="385"/>
      <c r="AX72" s="386"/>
      <c r="AY72" s="386"/>
      <c r="AZ72" s="387"/>
      <c r="BA72" s="385"/>
      <c r="BB72" s="386"/>
      <c r="BC72" s="386"/>
      <c r="BD72" s="387"/>
      <c r="BE72" s="385"/>
      <c r="BF72" s="386"/>
      <c r="BG72" s="386"/>
      <c r="BH72" s="387"/>
      <c r="BI72" s="385"/>
      <c r="BJ72" s="386"/>
      <c r="BK72" s="386"/>
      <c r="BL72" s="387"/>
      <c r="BM72" s="385"/>
      <c r="BN72" s="386"/>
      <c r="BO72" s="386"/>
      <c r="BP72" s="387"/>
      <c r="BQ72" s="385"/>
      <c r="BR72" s="386"/>
      <c r="BS72" s="386"/>
      <c r="BT72" s="387"/>
      <c r="BU72" s="385"/>
      <c r="BV72" s="386"/>
      <c r="BW72" s="386"/>
      <c r="BX72" s="387"/>
      <c r="BY72" s="386" t="n">
        <f aca="false">SUM(Rezultati!E72:BX72)</f>
        <v>0</v>
      </c>
      <c r="BZ72" s="387" t="n">
        <f aca="false">COUNT(Rezultati!E72:BX72)</f>
        <v>0</v>
      </c>
      <c r="CA72" s="214"/>
      <c r="CB72" s="280" t="e">
        <f aca="false">Rezultati!BY72/Rezultati!BZ72</f>
        <v>#DIV/0!</v>
      </c>
      <c r="CC72" s="216"/>
      <c r="CD72" s="181" t="n">
        <f aca="false">Rezultati!B72</f>
        <v>0</v>
      </c>
      <c r="CE72" s="182"/>
      <c r="CF72" s="182"/>
      <c r="CG72" s="182"/>
      <c r="CH72" s="182"/>
      <c r="CI72" s="182"/>
      <c r="CJ72" s="182"/>
      <c r="CK72" s="182"/>
      <c r="CL72" s="182"/>
      <c r="CM72" s="217"/>
      <c r="CN72" s="183"/>
      <c r="CO72" s="183"/>
      <c r="CP72" s="183"/>
      <c r="CQ72" s="183"/>
      <c r="CR72" s="183"/>
      <c r="CS72" s="183"/>
      <c r="CT72" s="183"/>
      <c r="CU72" s="183"/>
      <c r="CV72" s="183"/>
      <c r="CW72" s="183"/>
      <c r="CX72" s="183"/>
    </row>
    <row r="73" customFormat="false" ht="15.75" hidden="false" customHeight="true" outlineLevel="0" collapsed="false">
      <c r="A73" s="231" t="str">
        <f aca="false">Punkti!A32</f>
        <v>RTU</v>
      </c>
      <c r="B73" s="336" t="s">
        <v>110</v>
      </c>
      <c r="C73" s="354" t="n">
        <v>8</v>
      </c>
      <c r="D73" s="234" t="n">
        <f aca="false">Rezultati!C73*Rezultati!BZ73</f>
        <v>224</v>
      </c>
      <c r="E73" s="394"/>
      <c r="F73" s="395"/>
      <c r="G73" s="395"/>
      <c r="H73" s="396"/>
      <c r="I73" s="394"/>
      <c r="J73" s="395"/>
      <c r="K73" s="395"/>
      <c r="L73" s="396"/>
      <c r="M73" s="394"/>
      <c r="N73" s="395"/>
      <c r="O73" s="395"/>
      <c r="P73" s="396"/>
      <c r="Q73" s="394"/>
      <c r="R73" s="395"/>
      <c r="S73" s="395"/>
      <c r="T73" s="396"/>
      <c r="U73" s="394"/>
      <c r="V73" s="395"/>
      <c r="W73" s="395"/>
      <c r="X73" s="396"/>
      <c r="Y73" s="394"/>
      <c r="Z73" s="395"/>
      <c r="AA73" s="395"/>
      <c r="AB73" s="396"/>
      <c r="AC73" s="394"/>
      <c r="AD73" s="395"/>
      <c r="AE73" s="395"/>
      <c r="AF73" s="396"/>
      <c r="AG73" s="394"/>
      <c r="AH73" s="395"/>
      <c r="AI73" s="395"/>
      <c r="AJ73" s="396"/>
      <c r="AK73" s="396"/>
      <c r="AL73" s="396"/>
      <c r="AM73" s="396"/>
      <c r="AN73" s="396"/>
      <c r="AO73" s="397"/>
      <c r="AP73" s="398"/>
      <c r="AQ73" s="398"/>
      <c r="AR73" s="398"/>
      <c r="AS73" s="399" t="n">
        <v>166</v>
      </c>
      <c r="AT73" s="400" t="n">
        <v>145</v>
      </c>
      <c r="AU73" s="400" t="n">
        <v>152</v>
      </c>
      <c r="AV73" s="401" t="n">
        <v>186</v>
      </c>
      <c r="AW73" s="399" t="n">
        <v>162</v>
      </c>
      <c r="AX73" s="400" t="n">
        <v>158</v>
      </c>
      <c r="AY73" s="400" t="n">
        <v>173</v>
      </c>
      <c r="AZ73" s="401" t="n">
        <v>176</v>
      </c>
      <c r="BA73" s="399" t="n">
        <v>156</v>
      </c>
      <c r="BB73" s="400" t="n">
        <v>187</v>
      </c>
      <c r="BC73" s="400" t="n">
        <v>175</v>
      </c>
      <c r="BD73" s="401" t="n">
        <v>174</v>
      </c>
      <c r="BE73" s="399" t="n">
        <v>161</v>
      </c>
      <c r="BF73" s="400" t="n">
        <v>204</v>
      </c>
      <c r="BG73" s="400" t="n">
        <v>124</v>
      </c>
      <c r="BH73" s="401" t="n">
        <v>155</v>
      </c>
      <c r="BI73" s="399" t="n">
        <v>154</v>
      </c>
      <c r="BJ73" s="400" t="n">
        <v>156</v>
      </c>
      <c r="BK73" s="400" t="n">
        <v>167</v>
      </c>
      <c r="BL73" s="401" t="n">
        <v>168</v>
      </c>
      <c r="BM73" s="399" t="n">
        <v>173</v>
      </c>
      <c r="BN73" s="400" t="n">
        <v>122</v>
      </c>
      <c r="BO73" s="400" t="n">
        <v>139</v>
      </c>
      <c r="BP73" s="401" t="n">
        <v>219</v>
      </c>
      <c r="BQ73" s="399" t="n">
        <v>152</v>
      </c>
      <c r="BR73" s="400" t="n">
        <v>211</v>
      </c>
      <c r="BS73" s="400" t="n">
        <v>159</v>
      </c>
      <c r="BT73" s="401" t="n">
        <v>202</v>
      </c>
      <c r="BU73" s="399"/>
      <c r="BV73" s="400"/>
      <c r="BW73" s="400"/>
      <c r="BX73" s="401"/>
      <c r="BY73" s="212" t="n">
        <f aca="false">SUM(Rezultati!E73:BX73)</f>
        <v>4676</v>
      </c>
      <c r="BZ73" s="213" t="n">
        <f aca="false">COUNT(Rezultati!E73:BX73)</f>
        <v>28</v>
      </c>
      <c r="CA73" s="214" t="n">
        <f aca="false">SUM((Rezultati!BY73+Rezultati!BY74+Rezultati!BY75+Rezultati!BY76+Rezultati!BY77+Rezultati!BY78+Rezultati!BY79)/(Rezultati!BZ73+Rezultati!BZ74+Rezultati!BZ75+Rezultati!BZ76+Rezultati!BZ77+Rezultati!BZ78+Rezultati!BZ79))</f>
        <v>153.40625</v>
      </c>
      <c r="CB73" s="280" t="n">
        <f aca="false">Rezultati!BY73/Rezultati!BZ73-8</f>
        <v>159</v>
      </c>
      <c r="CC73" s="216" t="str">
        <f aca="false">Rezultati!AO2</f>
        <v>RTU</v>
      </c>
      <c r="CD73" s="181" t="str">
        <f aca="false">Rezultati!B73</f>
        <v>Annija Celmiņa</v>
      </c>
      <c r="CE73" s="182"/>
      <c r="CF73" s="182"/>
      <c r="CG73" s="182"/>
      <c r="CH73" s="182"/>
      <c r="CI73" s="182"/>
      <c r="CJ73" s="182"/>
      <c r="CK73" s="182"/>
      <c r="CL73" s="182"/>
      <c r="CM73" s="217"/>
      <c r="CN73" s="183"/>
      <c r="CO73" s="183"/>
      <c r="CP73" s="183"/>
      <c r="CQ73" s="183"/>
      <c r="CR73" s="183"/>
      <c r="CS73" s="183"/>
      <c r="CT73" s="183"/>
      <c r="CU73" s="183"/>
      <c r="CV73" s="183"/>
      <c r="CW73" s="183"/>
      <c r="CX73" s="183"/>
    </row>
    <row r="74" customFormat="false" ht="15.75" hidden="false" customHeight="true" outlineLevel="0" collapsed="false">
      <c r="A74" s="231" t="s">
        <v>46</v>
      </c>
      <c r="B74" s="232" t="s">
        <v>111</v>
      </c>
      <c r="C74" s="337" t="n">
        <v>8</v>
      </c>
      <c r="D74" s="234" t="n">
        <f aca="false">Rezultati!C74*Rezultati!BZ74</f>
        <v>256</v>
      </c>
      <c r="E74" s="402"/>
      <c r="F74" s="403"/>
      <c r="G74" s="403"/>
      <c r="H74" s="404"/>
      <c r="I74" s="402"/>
      <c r="J74" s="403"/>
      <c r="K74" s="403"/>
      <c r="L74" s="404"/>
      <c r="M74" s="402"/>
      <c r="N74" s="403"/>
      <c r="O74" s="403"/>
      <c r="P74" s="404"/>
      <c r="Q74" s="402"/>
      <c r="R74" s="403"/>
      <c r="S74" s="403"/>
      <c r="T74" s="404"/>
      <c r="U74" s="402"/>
      <c r="V74" s="403"/>
      <c r="W74" s="403"/>
      <c r="X74" s="404"/>
      <c r="Y74" s="402"/>
      <c r="Z74" s="403"/>
      <c r="AA74" s="403"/>
      <c r="AB74" s="404"/>
      <c r="AC74" s="402"/>
      <c r="AD74" s="403"/>
      <c r="AE74" s="403"/>
      <c r="AF74" s="404"/>
      <c r="AG74" s="402"/>
      <c r="AH74" s="403"/>
      <c r="AI74" s="403"/>
      <c r="AJ74" s="404"/>
      <c r="AK74" s="404"/>
      <c r="AL74" s="404"/>
      <c r="AM74" s="404"/>
      <c r="AN74" s="404"/>
      <c r="AO74" s="397"/>
      <c r="AP74" s="398"/>
      <c r="AQ74" s="398"/>
      <c r="AR74" s="398"/>
      <c r="AS74" s="405" t="n">
        <v>134</v>
      </c>
      <c r="AT74" s="406" t="n">
        <v>113</v>
      </c>
      <c r="AU74" s="406" t="n">
        <v>122</v>
      </c>
      <c r="AV74" s="407" t="n">
        <v>132</v>
      </c>
      <c r="AW74" s="405" t="n">
        <v>135</v>
      </c>
      <c r="AX74" s="406" t="n">
        <v>114</v>
      </c>
      <c r="AY74" s="406" t="n">
        <v>116</v>
      </c>
      <c r="AZ74" s="407" t="n">
        <v>141</v>
      </c>
      <c r="BA74" s="405" t="n">
        <v>117</v>
      </c>
      <c r="BB74" s="406" t="n">
        <v>117</v>
      </c>
      <c r="BC74" s="406" t="n">
        <v>124</v>
      </c>
      <c r="BD74" s="407" t="n">
        <v>124</v>
      </c>
      <c r="BE74" s="405" t="n">
        <v>178</v>
      </c>
      <c r="BF74" s="406" t="n">
        <v>126</v>
      </c>
      <c r="BG74" s="406" t="n">
        <v>145</v>
      </c>
      <c r="BH74" s="407" t="n">
        <v>123</v>
      </c>
      <c r="BI74" s="405" t="n">
        <v>144</v>
      </c>
      <c r="BJ74" s="406" t="n">
        <v>111</v>
      </c>
      <c r="BK74" s="406" t="n">
        <v>119</v>
      </c>
      <c r="BL74" s="407" t="n">
        <v>123</v>
      </c>
      <c r="BM74" s="405" t="n">
        <v>101</v>
      </c>
      <c r="BN74" s="406" t="n">
        <v>161</v>
      </c>
      <c r="BO74" s="406" t="n">
        <v>155</v>
      </c>
      <c r="BP74" s="407" t="n">
        <v>172</v>
      </c>
      <c r="BQ74" s="405" t="n">
        <v>132</v>
      </c>
      <c r="BR74" s="406" t="n">
        <v>126</v>
      </c>
      <c r="BS74" s="406" t="n">
        <v>100</v>
      </c>
      <c r="BT74" s="407" t="n">
        <v>147</v>
      </c>
      <c r="BU74" s="405" t="n">
        <v>139</v>
      </c>
      <c r="BV74" s="406" t="n">
        <v>113</v>
      </c>
      <c r="BW74" s="406" t="n">
        <v>117</v>
      </c>
      <c r="BX74" s="407" t="n">
        <v>139</v>
      </c>
      <c r="BY74" s="212" t="n">
        <f aca="false">SUM(Rezultati!E74:BX74)</f>
        <v>4160</v>
      </c>
      <c r="BZ74" s="213" t="n">
        <f aca="false">COUNT(Rezultati!E74:BX74)</f>
        <v>32</v>
      </c>
      <c r="CA74" s="214"/>
      <c r="CB74" s="280" t="n">
        <f aca="false">Rezultati!BY74/Rezultati!BZ74-8</f>
        <v>122</v>
      </c>
      <c r="CC74" s="216"/>
      <c r="CD74" s="181" t="str">
        <f aca="false">Rezultati!B74</f>
        <v>Gunita Vasiļevska</v>
      </c>
      <c r="CE74" s="182"/>
      <c r="CF74" s="182"/>
      <c r="CG74" s="182"/>
      <c r="CH74" s="182"/>
      <c r="CI74" s="182"/>
      <c r="CJ74" s="182"/>
      <c r="CK74" s="182"/>
      <c r="CL74" s="182"/>
      <c r="CM74" s="217"/>
      <c r="CN74" s="183"/>
      <c r="CO74" s="183"/>
      <c r="CP74" s="183"/>
      <c r="CQ74" s="183"/>
      <c r="CR74" s="183"/>
      <c r="CS74" s="183"/>
      <c r="CT74" s="183"/>
      <c r="CU74" s="183"/>
      <c r="CV74" s="183"/>
      <c r="CW74" s="183"/>
      <c r="CX74" s="183"/>
    </row>
    <row r="75" customFormat="false" ht="15.75" hidden="false" customHeight="true" outlineLevel="0" collapsed="false">
      <c r="A75" s="198" t="s">
        <v>46</v>
      </c>
      <c r="B75" s="408" t="s">
        <v>112</v>
      </c>
      <c r="C75" s="219" t="n">
        <v>0</v>
      </c>
      <c r="D75" s="201" t="n">
        <f aca="false">Rezultati!C75*Rezultati!BZ75</f>
        <v>0</v>
      </c>
      <c r="E75" s="402"/>
      <c r="F75" s="403"/>
      <c r="G75" s="403"/>
      <c r="H75" s="404"/>
      <c r="I75" s="402"/>
      <c r="J75" s="403"/>
      <c r="K75" s="403"/>
      <c r="L75" s="404"/>
      <c r="M75" s="402"/>
      <c r="N75" s="403"/>
      <c r="O75" s="403"/>
      <c r="P75" s="404"/>
      <c r="Q75" s="402"/>
      <c r="R75" s="403"/>
      <c r="S75" s="403"/>
      <c r="T75" s="404"/>
      <c r="U75" s="402"/>
      <c r="V75" s="403"/>
      <c r="W75" s="403"/>
      <c r="X75" s="404"/>
      <c r="Y75" s="402"/>
      <c r="Z75" s="403"/>
      <c r="AA75" s="403"/>
      <c r="AB75" s="404"/>
      <c r="AC75" s="402"/>
      <c r="AD75" s="403"/>
      <c r="AE75" s="403"/>
      <c r="AF75" s="404"/>
      <c r="AG75" s="402"/>
      <c r="AH75" s="403"/>
      <c r="AI75" s="403"/>
      <c r="AJ75" s="404"/>
      <c r="AK75" s="404"/>
      <c r="AL75" s="404"/>
      <c r="AM75" s="404"/>
      <c r="AN75" s="404"/>
      <c r="AO75" s="397"/>
      <c r="AP75" s="398"/>
      <c r="AQ75" s="398"/>
      <c r="AR75" s="398"/>
      <c r="AS75" s="409"/>
      <c r="AT75" s="410"/>
      <c r="AU75" s="410"/>
      <c r="AV75" s="411"/>
      <c r="AW75" s="409"/>
      <c r="AX75" s="410"/>
      <c r="AY75" s="410"/>
      <c r="AZ75" s="411"/>
      <c r="BA75" s="409"/>
      <c r="BB75" s="410"/>
      <c r="BC75" s="410"/>
      <c r="BD75" s="411"/>
      <c r="BE75" s="409" t="n">
        <v>171</v>
      </c>
      <c r="BF75" s="410" t="n">
        <v>167</v>
      </c>
      <c r="BG75" s="410" t="n">
        <v>135</v>
      </c>
      <c r="BH75" s="411" t="n">
        <v>175</v>
      </c>
      <c r="BI75" s="409" t="n">
        <v>146</v>
      </c>
      <c r="BJ75" s="410" t="n">
        <v>122</v>
      </c>
      <c r="BK75" s="410" t="n">
        <v>132</v>
      </c>
      <c r="BL75" s="411" t="n">
        <v>157</v>
      </c>
      <c r="BM75" s="409" t="n">
        <v>177</v>
      </c>
      <c r="BN75" s="410" t="n">
        <v>169</v>
      </c>
      <c r="BO75" s="410" t="n">
        <v>181</v>
      </c>
      <c r="BP75" s="411" t="n">
        <v>158</v>
      </c>
      <c r="BQ75" s="409"/>
      <c r="BR75" s="410"/>
      <c r="BS75" s="410"/>
      <c r="BT75" s="411"/>
      <c r="BU75" s="409"/>
      <c r="BV75" s="410"/>
      <c r="BW75" s="410"/>
      <c r="BX75" s="411"/>
      <c r="BY75" s="212" t="n">
        <f aca="false">SUM(Rezultati!E75:BX75)</f>
        <v>1890</v>
      </c>
      <c r="BZ75" s="213" t="n">
        <f aca="false">COUNT(Rezultati!E75:BX75)</f>
        <v>12</v>
      </c>
      <c r="CA75" s="214"/>
      <c r="CB75" s="280" t="n">
        <f aca="false">Rezultati!BY75/Rezultati!BZ75</f>
        <v>157.5</v>
      </c>
      <c r="CC75" s="216"/>
      <c r="CD75" s="181" t="str">
        <f aca="false">Rezultati!B75</f>
        <v>Māris Umbraško</v>
      </c>
      <c r="CE75" s="182"/>
      <c r="CF75" s="182"/>
      <c r="CG75" s="182"/>
      <c r="CH75" s="182"/>
      <c r="CI75" s="182"/>
      <c r="CJ75" s="182"/>
      <c r="CK75" s="182"/>
      <c r="CL75" s="182"/>
      <c r="CM75" s="217"/>
      <c r="CN75" s="183"/>
      <c r="CO75" s="183"/>
      <c r="CP75" s="183"/>
      <c r="CQ75" s="183"/>
      <c r="CR75" s="183"/>
      <c r="CS75" s="183"/>
      <c r="CT75" s="183"/>
      <c r="CU75" s="183"/>
      <c r="CV75" s="183"/>
      <c r="CW75" s="183"/>
      <c r="CX75" s="183"/>
    </row>
    <row r="76" customFormat="false" ht="15.75" hidden="false" customHeight="true" outlineLevel="0" collapsed="false">
      <c r="A76" s="231" t="s">
        <v>46</v>
      </c>
      <c r="B76" s="232" t="s">
        <v>113</v>
      </c>
      <c r="C76" s="337" t="n">
        <v>8</v>
      </c>
      <c r="D76" s="234" t="n">
        <f aca="false">Rezultati!C76*Rezultati!BZ76</f>
        <v>0</v>
      </c>
      <c r="E76" s="402"/>
      <c r="F76" s="403"/>
      <c r="G76" s="403"/>
      <c r="H76" s="404"/>
      <c r="I76" s="402"/>
      <c r="J76" s="403"/>
      <c r="K76" s="403"/>
      <c r="L76" s="404"/>
      <c r="M76" s="402"/>
      <c r="N76" s="403"/>
      <c r="O76" s="403"/>
      <c r="P76" s="404"/>
      <c r="Q76" s="402"/>
      <c r="R76" s="403"/>
      <c r="S76" s="403"/>
      <c r="T76" s="404"/>
      <c r="U76" s="402"/>
      <c r="V76" s="403"/>
      <c r="W76" s="403"/>
      <c r="X76" s="404"/>
      <c r="Y76" s="402"/>
      <c r="Z76" s="403"/>
      <c r="AA76" s="403"/>
      <c r="AB76" s="404"/>
      <c r="AC76" s="402"/>
      <c r="AD76" s="403"/>
      <c r="AE76" s="403"/>
      <c r="AF76" s="404"/>
      <c r="AG76" s="402"/>
      <c r="AH76" s="403"/>
      <c r="AI76" s="403"/>
      <c r="AJ76" s="404"/>
      <c r="AK76" s="404"/>
      <c r="AL76" s="404"/>
      <c r="AM76" s="404"/>
      <c r="AN76" s="404"/>
      <c r="AO76" s="397"/>
      <c r="AP76" s="398"/>
      <c r="AQ76" s="398"/>
      <c r="AR76" s="398"/>
      <c r="AS76" s="409"/>
      <c r="AT76" s="410"/>
      <c r="AU76" s="410"/>
      <c r="AV76" s="411"/>
      <c r="AW76" s="409"/>
      <c r="AX76" s="410"/>
      <c r="AY76" s="410"/>
      <c r="AZ76" s="411"/>
      <c r="BA76" s="409"/>
      <c r="BB76" s="410"/>
      <c r="BC76" s="410"/>
      <c r="BD76" s="411"/>
      <c r="BE76" s="409"/>
      <c r="BF76" s="410"/>
      <c r="BG76" s="410"/>
      <c r="BH76" s="411"/>
      <c r="BI76" s="409"/>
      <c r="BJ76" s="410"/>
      <c r="BK76" s="410"/>
      <c r="BL76" s="411"/>
      <c r="BM76" s="409"/>
      <c r="BN76" s="410"/>
      <c r="BO76" s="410"/>
      <c r="BP76" s="411"/>
      <c r="BQ76" s="409"/>
      <c r="BR76" s="410"/>
      <c r="BS76" s="410"/>
      <c r="BT76" s="411"/>
      <c r="BU76" s="409"/>
      <c r="BV76" s="410"/>
      <c r="BW76" s="410"/>
      <c r="BX76" s="411"/>
      <c r="BY76" s="212" t="n">
        <f aca="false">SUM(Rezultati!E76:BX76)</f>
        <v>0</v>
      </c>
      <c r="BZ76" s="213" t="n">
        <f aca="false">COUNT(Rezultati!E76:BX76)</f>
        <v>0</v>
      </c>
      <c r="CA76" s="214"/>
      <c r="CB76" s="280" t="e">
        <f aca="false">Rezultati!BY76/Rezultati!BZ76-8</f>
        <v>#DIV/0!</v>
      </c>
      <c r="CC76" s="216"/>
      <c r="CD76" s="181" t="str">
        <f aca="false">Rezultati!B76</f>
        <v>Zanda Zariņa</v>
      </c>
      <c r="CE76" s="182"/>
      <c r="CF76" s="182"/>
      <c r="CG76" s="182"/>
      <c r="CH76" s="182"/>
      <c r="CI76" s="182"/>
      <c r="CJ76" s="182"/>
      <c r="CK76" s="182"/>
      <c r="CL76" s="182"/>
      <c r="CM76" s="217"/>
      <c r="CN76" s="183"/>
      <c r="CO76" s="183"/>
      <c r="CP76" s="183"/>
      <c r="CQ76" s="183"/>
      <c r="CR76" s="183"/>
      <c r="CS76" s="183"/>
      <c r="CT76" s="183"/>
      <c r="CU76" s="183"/>
      <c r="CV76" s="183"/>
      <c r="CW76" s="183"/>
      <c r="CX76" s="183"/>
    </row>
    <row r="77" customFormat="false" ht="15.75" hidden="false" customHeight="true" outlineLevel="0" collapsed="false">
      <c r="A77" s="198" t="s">
        <v>46</v>
      </c>
      <c r="B77" s="297" t="s">
        <v>66</v>
      </c>
      <c r="C77" s="244" t="n">
        <v>0</v>
      </c>
      <c r="D77" s="201" t="n">
        <f aca="false">Rezultati!C77*Rezultati!BZ77</f>
        <v>0</v>
      </c>
      <c r="E77" s="412"/>
      <c r="F77" s="413"/>
      <c r="G77" s="413"/>
      <c r="H77" s="414"/>
      <c r="I77" s="412"/>
      <c r="J77" s="413"/>
      <c r="K77" s="413"/>
      <c r="L77" s="414"/>
      <c r="M77" s="412"/>
      <c r="N77" s="413"/>
      <c r="O77" s="413"/>
      <c r="P77" s="414"/>
      <c r="Q77" s="412"/>
      <c r="R77" s="413"/>
      <c r="S77" s="413"/>
      <c r="T77" s="414"/>
      <c r="U77" s="412"/>
      <c r="V77" s="413"/>
      <c r="W77" s="413"/>
      <c r="X77" s="414"/>
      <c r="Y77" s="412"/>
      <c r="Z77" s="413"/>
      <c r="AA77" s="413"/>
      <c r="AB77" s="414"/>
      <c r="AC77" s="412"/>
      <c r="AD77" s="413"/>
      <c r="AE77" s="413"/>
      <c r="AF77" s="414"/>
      <c r="AG77" s="412"/>
      <c r="AH77" s="413"/>
      <c r="AI77" s="413"/>
      <c r="AJ77" s="414"/>
      <c r="AK77" s="414"/>
      <c r="AL77" s="414"/>
      <c r="AM77" s="414"/>
      <c r="AN77" s="414"/>
      <c r="AO77" s="397"/>
      <c r="AP77" s="398"/>
      <c r="AQ77" s="398"/>
      <c r="AR77" s="398"/>
      <c r="AS77" s="409" t="n">
        <v>140</v>
      </c>
      <c r="AT77" s="410" t="n">
        <v>197</v>
      </c>
      <c r="AU77" s="410" t="n">
        <v>195</v>
      </c>
      <c r="AV77" s="411" t="n">
        <v>166</v>
      </c>
      <c r="AW77" s="409" t="n">
        <v>139</v>
      </c>
      <c r="AX77" s="410" t="n">
        <v>171</v>
      </c>
      <c r="AY77" s="410" t="n">
        <v>151</v>
      </c>
      <c r="AZ77" s="411" t="n">
        <v>199</v>
      </c>
      <c r="BA77" s="409" t="n">
        <v>176</v>
      </c>
      <c r="BB77" s="410" t="n">
        <v>173</v>
      </c>
      <c r="BC77" s="410" t="n">
        <v>142</v>
      </c>
      <c r="BD77" s="411" t="n">
        <v>188</v>
      </c>
      <c r="BE77" s="409"/>
      <c r="BF77" s="410"/>
      <c r="BG77" s="410"/>
      <c r="BH77" s="411"/>
      <c r="BI77" s="409"/>
      <c r="BJ77" s="410"/>
      <c r="BK77" s="410"/>
      <c r="BL77" s="411"/>
      <c r="BM77" s="409"/>
      <c r="BN77" s="410"/>
      <c r="BO77" s="410"/>
      <c r="BP77" s="411"/>
      <c r="BQ77" s="409" t="n">
        <v>181</v>
      </c>
      <c r="BR77" s="410" t="n">
        <v>243</v>
      </c>
      <c r="BS77" s="410" t="n">
        <v>140</v>
      </c>
      <c r="BT77" s="411" t="n">
        <v>195</v>
      </c>
      <c r="BU77" s="409" t="n">
        <v>168</v>
      </c>
      <c r="BV77" s="410" t="n">
        <v>136</v>
      </c>
      <c r="BW77" s="410" t="n">
        <v>131</v>
      </c>
      <c r="BX77" s="411" t="n">
        <v>142</v>
      </c>
      <c r="BY77" s="212" t="n">
        <f aca="false">SUM(Rezultati!E77:BX77)</f>
        <v>3373</v>
      </c>
      <c r="BZ77" s="213" t="n">
        <f aca="false">COUNT(Rezultati!E77:BX77)</f>
        <v>20</v>
      </c>
      <c r="CA77" s="214"/>
      <c r="CB77" s="280" t="n">
        <f aca="false">Rezultati!BY77/Rezultati!BZ77</f>
        <v>168.65</v>
      </c>
      <c r="CC77" s="216"/>
      <c r="CD77" s="181" t="str">
        <f aca="false">Rezultati!B77</f>
        <v>Pieaicinātajs spēlētājs</v>
      </c>
      <c r="CE77" s="182"/>
      <c r="CF77" s="182"/>
      <c r="CG77" s="182"/>
      <c r="CH77" s="182"/>
      <c r="CI77" s="182"/>
      <c r="CJ77" s="182"/>
      <c r="CK77" s="182"/>
      <c r="CL77" s="182"/>
      <c r="CM77" s="217"/>
      <c r="CN77" s="183"/>
      <c r="CO77" s="183"/>
      <c r="CP77" s="183"/>
      <c r="CQ77" s="183"/>
      <c r="CR77" s="183"/>
      <c r="CS77" s="183"/>
      <c r="CT77" s="183"/>
      <c r="CU77" s="183"/>
      <c r="CV77" s="183"/>
      <c r="CW77" s="183"/>
      <c r="CX77" s="183"/>
    </row>
    <row r="78" customFormat="false" ht="15.75" hidden="false" customHeight="true" outlineLevel="0" collapsed="false">
      <c r="A78" s="198" t="s">
        <v>46</v>
      </c>
      <c r="B78" s="297" t="s">
        <v>107</v>
      </c>
      <c r="C78" s="244" t="n">
        <v>0</v>
      </c>
      <c r="D78" s="201" t="n">
        <f aca="false">Rezultati!C78*Rezultati!BZ78</f>
        <v>0</v>
      </c>
      <c r="E78" s="412"/>
      <c r="F78" s="413"/>
      <c r="G78" s="413"/>
      <c r="H78" s="414"/>
      <c r="I78" s="412"/>
      <c r="J78" s="413"/>
      <c r="K78" s="413"/>
      <c r="L78" s="414"/>
      <c r="M78" s="412"/>
      <c r="N78" s="413"/>
      <c r="O78" s="413"/>
      <c r="P78" s="414"/>
      <c r="Q78" s="412"/>
      <c r="R78" s="413"/>
      <c r="S78" s="413"/>
      <c r="T78" s="414"/>
      <c r="U78" s="412"/>
      <c r="V78" s="413"/>
      <c r="W78" s="413"/>
      <c r="X78" s="414"/>
      <c r="Y78" s="412"/>
      <c r="Z78" s="413"/>
      <c r="AA78" s="413"/>
      <c r="AB78" s="414"/>
      <c r="AC78" s="412"/>
      <c r="AD78" s="413"/>
      <c r="AE78" s="413"/>
      <c r="AF78" s="414"/>
      <c r="AG78" s="412"/>
      <c r="AH78" s="413"/>
      <c r="AI78" s="413"/>
      <c r="AJ78" s="414"/>
      <c r="AK78" s="414"/>
      <c r="AL78" s="414"/>
      <c r="AM78" s="414"/>
      <c r="AN78" s="414"/>
      <c r="AO78" s="397"/>
      <c r="AP78" s="398"/>
      <c r="AQ78" s="398"/>
      <c r="AR78" s="398"/>
      <c r="AS78" s="409"/>
      <c r="AT78" s="410"/>
      <c r="AU78" s="410"/>
      <c r="AV78" s="411"/>
      <c r="AW78" s="409"/>
      <c r="AX78" s="410"/>
      <c r="AY78" s="410"/>
      <c r="AZ78" s="411"/>
      <c r="BA78" s="409"/>
      <c r="BB78" s="410"/>
      <c r="BC78" s="410"/>
      <c r="BD78" s="411"/>
      <c r="BE78" s="409"/>
      <c r="BF78" s="410"/>
      <c r="BG78" s="410"/>
      <c r="BH78" s="411"/>
      <c r="BI78" s="409"/>
      <c r="BJ78" s="410"/>
      <c r="BK78" s="410"/>
      <c r="BL78" s="411"/>
      <c r="BM78" s="409"/>
      <c r="BN78" s="410"/>
      <c r="BO78" s="410"/>
      <c r="BP78" s="411"/>
      <c r="BQ78" s="409"/>
      <c r="BR78" s="410"/>
      <c r="BS78" s="410"/>
      <c r="BT78" s="411"/>
      <c r="BU78" s="409"/>
      <c r="BV78" s="410"/>
      <c r="BW78" s="410"/>
      <c r="BX78" s="411"/>
      <c r="BY78" s="212" t="n">
        <f aca="false">SUM(Rezultati!E78:BX78)</f>
        <v>0</v>
      </c>
      <c r="BZ78" s="213" t="n">
        <f aca="false">COUNT(Rezultati!E78:BX78)</f>
        <v>0</v>
      </c>
      <c r="CA78" s="214"/>
      <c r="CB78" s="280" t="e">
        <f aca="false">Rezultati!BY78/Rezultati!BZ78</f>
        <v>#DIV/0!</v>
      </c>
      <c r="CC78" s="216"/>
      <c r="CD78" s="181" t="str">
        <f aca="false">Rezultati!B78</f>
        <v>Artūrs Stuģis</v>
      </c>
      <c r="CE78" s="182"/>
      <c r="CF78" s="182"/>
      <c r="CG78" s="182"/>
      <c r="CH78" s="182"/>
      <c r="CI78" s="182"/>
      <c r="CJ78" s="182"/>
      <c r="CK78" s="182"/>
      <c r="CL78" s="182"/>
      <c r="CM78" s="217"/>
      <c r="CN78" s="183"/>
      <c r="CO78" s="183"/>
      <c r="CP78" s="183"/>
      <c r="CQ78" s="183"/>
      <c r="CR78" s="183"/>
      <c r="CS78" s="183"/>
      <c r="CT78" s="183"/>
      <c r="CU78" s="183"/>
      <c r="CV78" s="183"/>
      <c r="CW78" s="183"/>
      <c r="CX78" s="183"/>
    </row>
    <row r="79" customFormat="false" ht="15.75" hidden="false" customHeight="true" outlineLevel="0" collapsed="false">
      <c r="A79" s="198" t="s">
        <v>46</v>
      </c>
      <c r="B79" s="254"/>
      <c r="C79" s="256" t="n">
        <v>0</v>
      </c>
      <c r="D79" s="257" t="n">
        <f aca="false">Rezultati!C79*Rezultati!BZ79</f>
        <v>0</v>
      </c>
      <c r="E79" s="263"/>
      <c r="F79" s="264"/>
      <c r="G79" s="264"/>
      <c r="H79" s="415"/>
      <c r="I79" s="263"/>
      <c r="J79" s="264"/>
      <c r="K79" s="264"/>
      <c r="L79" s="415"/>
      <c r="M79" s="263"/>
      <c r="N79" s="264"/>
      <c r="O79" s="264"/>
      <c r="P79" s="415"/>
      <c r="Q79" s="263"/>
      <c r="R79" s="264"/>
      <c r="S79" s="264"/>
      <c r="T79" s="415"/>
      <c r="U79" s="263"/>
      <c r="V79" s="264"/>
      <c r="W79" s="264"/>
      <c r="X79" s="415"/>
      <c r="Y79" s="263"/>
      <c r="Z79" s="264"/>
      <c r="AA79" s="264"/>
      <c r="AB79" s="415"/>
      <c r="AC79" s="263"/>
      <c r="AD79" s="264"/>
      <c r="AE79" s="264"/>
      <c r="AF79" s="415"/>
      <c r="AG79" s="263"/>
      <c r="AH79" s="264"/>
      <c r="AI79" s="264"/>
      <c r="AJ79" s="415"/>
      <c r="AK79" s="415"/>
      <c r="AL79" s="415"/>
      <c r="AM79" s="415"/>
      <c r="AN79" s="415"/>
      <c r="AO79" s="416"/>
      <c r="AP79" s="417"/>
      <c r="AQ79" s="417"/>
      <c r="AR79" s="417"/>
      <c r="AS79" s="418"/>
      <c r="AT79" s="419"/>
      <c r="AU79" s="419"/>
      <c r="AV79" s="420"/>
      <c r="AW79" s="418"/>
      <c r="AX79" s="419"/>
      <c r="AY79" s="419"/>
      <c r="AZ79" s="420"/>
      <c r="BA79" s="418"/>
      <c r="BB79" s="419"/>
      <c r="BC79" s="419"/>
      <c r="BD79" s="420"/>
      <c r="BE79" s="418"/>
      <c r="BF79" s="419"/>
      <c r="BG79" s="419"/>
      <c r="BH79" s="420"/>
      <c r="BI79" s="418"/>
      <c r="BJ79" s="419"/>
      <c r="BK79" s="419"/>
      <c r="BL79" s="420"/>
      <c r="BM79" s="418"/>
      <c r="BN79" s="419"/>
      <c r="BO79" s="419"/>
      <c r="BP79" s="420"/>
      <c r="BQ79" s="418"/>
      <c r="BR79" s="419"/>
      <c r="BS79" s="419"/>
      <c r="BT79" s="420"/>
      <c r="BU79" s="418" t="n">
        <v>141</v>
      </c>
      <c r="BV79" s="419" t="n">
        <v>192</v>
      </c>
      <c r="BW79" s="419" t="n">
        <v>156</v>
      </c>
      <c r="BX79" s="420" t="n">
        <v>139</v>
      </c>
      <c r="BY79" s="386" t="n">
        <f aca="false">SUM(Rezultati!E79:BX79)</f>
        <v>628</v>
      </c>
      <c r="BZ79" s="387" t="n">
        <f aca="false">COUNT(Rezultati!E79:BX79)</f>
        <v>4</v>
      </c>
      <c r="CA79" s="214"/>
      <c r="CB79" s="280" t="n">
        <f aca="false">Rezultati!BY79/Rezultati!BZ79</f>
        <v>157</v>
      </c>
      <c r="CC79" s="216"/>
      <c r="CD79" s="181" t="n">
        <f aca="false">Rezultati!B79</f>
        <v>0</v>
      </c>
      <c r="CE79" s="182"/>
      <c r="CF79" s="182"/>
      <c r="CG79" s="182"/>
      <c r="CH79" s="182"/>
      <c r="CI79" s="182"/>
      <c r="CJ79" s="182"/>
      <c r="CK79" s="182"/>
      <c r="CL79" s="182"/>
      <c r="CM79" s="217"/>
      <c r="CN79" s="183"/>
      <c r="CO79" s="183"/>
      <c r="CP79" s="183"/>
      <c r="CQ79" s="183"/>
      <c r="CR79" s="183"/>
      <c r="CS79" s="183"/>
      <c r="CT79" s="183"/>
      <c r="CU79" s="183"/>
      <c r="CV79" s="183"/>
      <c r="CW79" s="183"/>
      <c r="CX79" s="183"/>
    </row>
    <row r="80" customFormat="false" ht="15.75" hidden="false" customHeight="true" outlineLevel="0" collapsed="false">
      <c r="A80" s="353" t="str">
        <f aca="false">Punkti!A35</f>
        <v>Lursoft</v>
      </c>
      <c r="B80" s="336" t="s">
        <v>114</v>
      </c>
      <c r="C80" s="354" t="n">
        <v>8</v>
      </c>
      <c r="D80" s="355" t="n">
        <f aca="false">Rezultati!C80*Rezultati!BZ80</f>
        <v>0</v>
      </c>
      <c r="E80" s="394"/>
      <c r="F80" s="395"/>
      <c r="G80" s="395"/>
      <c r="H80" s="396"/>
      <c r="I80" s="394"/>
      <c r="J80" s="395"/>
      <c r="K80" s="395"/>
      <c r="L80" s="396"/>
      <c r="M80" s="394"/>
      <c r="N80" s="395"/>
      <c r="O80" s="395"/>
      <c r="P80" s="396"/>
      <c r="Q80" s="394"/>
      <c r="R80" s="395"/>
      <c r="S80" s="395"/>
      <c r="T80" s="396"/>
      <c r="U80" s="394"/>
      <c r="V80" s="395"/>
      <c r="W80" s="395"/>
      <c r="X80" s="396"/>
      <c r="Y80" s="394"/>
      <c r="Z80" s="395"/>
      <c r="AA80" s="395"/>
      <c r="AB80" s="396"/>
      <c r="AC80" s="394"/>
      <c r="AD80" s="395"/>
      <c r="AE80" s="395"/>
      <c r="AF80" s="396"/>
      <c r="AG80" s="394"/>
      <c r="AH80" s="395"/>
      <c r="AI80" s="395"/>
      <c r="AJ80" s="396"/>
      <c r="AK80" s="396"/>
      <c r="AL80" s="396"/>
      <c r="AM80" s="396"/>
      <c r="AN80" s="396"/>
      <c r="AO80" s="399"/>
      <c r="AP80" s="400"/>
      <c r="AQ80" s="400"/>
      <c r="AR80" s="401"/>
      <c r="AS80" s="397"/>
      <c r="AT80" s="398"/>
      <c r="AU80" s="398"/>
      <c r="AV80" s="398"/>
      <c r="AW80" s="399"/>
      <c r="AX80" s="400"/>
      <c r="AY80" s="400"/>
      <c r="AZ80" s="401"/>
      <c r="BA80" s="399"/>
      <c r="BB80" s="400"/>
      <c r="BC80" s="400"/>
      <c r="BD80" s="401"/>
      <c r="BE80" s="399"/>
      <c r="BF80" s="400"/>
      <c r="BG80" s="400"/>
      <c r="BH80" s="401"/>
      <c r="BI80" s="399"/>
      <c r="BJ80" s="400"/>
      <c r="BK80" s="400"/>
      <c r="BL80" s="401"/>
      <c r="BM80" s="399"/>
      <c r="BN80" s="400"/>
      <c r="BO80" s="400"/>
      <c r="BP80" s="401"/>
      <c r="BQ80" s="399"/>
      <c r="BR80" s="400"/>
      <c r="BS80" s="400"/>
      <c r="BT80" s="401"/>
      <c r="BU80" s="399"/>
      <c r="BV80" s="400"/>
      <c r="BW80" s="400"/>
      <c r="BX80" s="401"/>
      <c r="BY80" s="212" t="n">
        <f aca="false">SUM(Rezultati!E80:BX80)</f>
        <v>0</v>
      </c>
      <c r="BZ80" s="213" t="n">
        <f aca="false">COUNT(Rezultati!E80:BX80)</f>
        <v>0</v>
      </c>
      <c r="CA80" s="214" t="n">
        <f aca="false">SUM((Rezultati!BY80+Rezultati!BY81+Rezultati!BY82+Rezultati!BY83+Rezultati!BY84+Rezultati!BY85+Rezultati!BY86)/(Rezultati!BZ80+Rezultati!BZ81+Rezultati!BZ82+Rezultati!BZ83+Rezultati!BZ84+Rezultati!BZ85+Rezultati!BZ86))</f>
        <v>153.927083333333</v>
      </c>
      <c r="CB80" s="280" t="e">
        <f aca="false">Rezultati!BY80/Rezultati!BZ80-8</f>
        <v>#DIV/0!</v>
      </c>
      <c r="CC80" s="216" t="str">
        <f aca="false">Rezultati!AS2</f>
        <v>Lursoft</v>
      </c>
      <c r="CD80" s="181" t="str">
        <f aca="false">Rezultati!B80</f>
        <v>Līga Lasmane</v>
      </c>
      <c r="CE80" s="182"/>
      <c r="CF80" s="182"/>
      <c r="CG80" s="182"/>
      <c r="CH80" s="182"/>
      <c r="CI80" s="182"/>
      <c r="CJ80" s="182"/>
      <c r="CK80" s="182"/>
      <c r="CL80" s="182"/>
      <c r="CM80" s="217"/>
      <c r="CN80" s="183"/>
      <c r="CO80" s="183"/>
      <c r="CP80" s="183"/>
      <c r="CQ80" s="183"/>
      <c r="CR80" s="183"/>
      <c r="CS80" s="183"/>
      <c r="CT80" s="183"/>
      <c r="CU80" s="183"/>
      <c r="CV80" s="183"/>
      <c r="CW80" s="183"/>
      <c r="CX80" s="183"/>
    </row>
    <row r="81" customFormat="false" ht="15.75" hidden="false" customHeight="true" outlineLevel="0" collapsed="false">
      <c r="A81" s="198" t="s">
        <v>47</v>
      </c>
      <c r="B81" s="320" t="s">
        <v>115</v>
      </c>
      <c r="C81" s="219" t="n">
        <v>0</v>
      </c>
      <c r="D81" s="201" t="n">
        <f aca="false">Rezultati!C81*Rezultati!BZ81</f>
        <v>0</v>
      </c>
      <c r="E81" s="402"/>
      <c r="F81" s="403"/>
      <c r="G81" s="403"/>
      <c r="H81" s="404"/>
      <c r="I81" s="402"/>
      <c r="J81" s="403"/>
      <c r="K81" s="403"/>
      <c r="L81" s="404"/>
      <c r="M81" s="402"/>
      <c r="N81" s="403"/>
      <c r="O81" s="403"/>
      <c r="P81" s="404"/>
      <c r="Q81" s="402"/>
      <c r="R81" s="403"/>
      <c r="S81" s="403"/>
      <c r="T81" s="404"/>
      <c r="U81" s="402"/>
      <c r="V81" s="403"/>
      <c r="W81" s="403"/>
      <c r="X81" s="404"/>
      <c r="Y81" s="402"/>
      <c r="Z81" s="403"/>
      <c r="AA81" s="403"/>
      <c r="AB81" s="404"/>
      <c r="AC81" s="402"/>
      <c r="AD81" s="403"/>
      <c r="AE81" s="403"/>
      <c r="AF81" s="404"/>
      <c r="AG81" s="402"/>
      <c r="AH81" s="403"/>
      <c r="AI81" s="403"/>
      <c r="AJ81" s="404"/>
      <c r="AK81" s="404"/>
      <c r="AL81" s="404"/>
      <c r="AM81" s="404"/>
      <c r="AN81" s="404"/>
      <c r="AO81" s="405"/>
      <c r="AP81" s="406"/>
      <c r="AQ81" s="406"/>
      <c r="AR81" s="407"/>
      <c r="AS81" s="397"/>
      <c r="AT81" s="398"/>
      <c r="AU81" s="398"/>
      <c r="AV81" s="398"/>
      <c r="AW81" s="405"/>
      <c r="AX81" s="406"/>
      <c r="AY81" s="406"/>
      <c r="AZ81" s="407"/>
      <c r="BA81" s="405"/>
      <c r="BB81" s="406"/>
      <c r="BC81" s="406"/>
      <c r="BD81" s="407"/>
      <c r="BE81" s="405"/>
      <c r="BF81" s="406"/>
      <c r="BG81" s="406"/>
      <c r="BH81" s="407"/>
      <c r="BI81" s="405"/>
      <c r="BJ81" s="406"/>
      <c r="BK81" s="406"/>
      <c r="BL81" s="407"/>
      <c r="BM81" s="405"/>
      <c r="BN81" s="406"/>
      <c r="BO81" s="406"/>
      <c r="BP81" s="407"/>
      <c r="BQ81" s="405"/>
      <c r="BR81" s="406"/>
      <c r="BS81" s="406"/>
      <c r="BT81" s="407"/>
      <c r="BU81" s="405"/>
      <c r="BV81" s="406"/>
      <c r="BW81" s="406"/>
      <c r="BX81" s="407"/>
      <c r="BY81" s="212" t="n">
        <f aca="false">SUM(Rezultati!E81:BX81)</f>
        <v>0</v>
      </c>
      <c r="BZ81" s="213" t="n">
        <f aca="false">COUNT(Rezultati!E81:BX81)</f>
        <v>0</v>
      </c>
      <c r="CA81" s="214"/>
      <c r="CB81" s="280" t="e">
        <f aca="false">Rezultati!BY81/Rezultati!BZ81</f>
        <v>#DIV/0!</v>
      </c>
      <c r="CC81" s="216"/>
      <c r="CD81" s="181" t="str">
        <f aca="false">Rezultati!B81</f>
        <v>Mārtiņš Belickis</v>
      </c>
      <c r="CE81" s="182"/>
      <c r="CF81" s="182"/>
      <c r="CG81" s="182"/>
      <c r="CH81" s="182"/>
      <c r="CI81" s="182"/>
      <c r="CJ81" s="182"/>
      <c r="CK81" s="182"/>
      <c r="CL81" s="182"/>
      <c r="CM81" s="217"/>
      <c r="CN81" s="183"/>
      <c r="CO81" s="183"/>
      <c r="CP81" s="183"/>
      <c r="CQ81" s="183"/>
      <c r="CR81" s="183"/>
      <c r="CS81" s="183"/>
      <c r="CT81" s="183"/>
      <c r="CU81" s="183"/>
      <c r="CV81" s="183"/>
      <c r="CW81" s="183"/>
      <c r="CX81" s="183"/>
    </row>
    <row r="82" customFormat="false" ht="15.75" hidden="false" customHeight="true" outlineLevel="0" collapsed="false">
      <c r="A82" s="421" t="s">
        <v>47</v>
      </c>
      <c r="B82" s="422"/>
      <c r="C82" s="423" t="n">
        <v>8</v>
      </c>
      <c r="D82" s="424" t="n">
        <f aca="false">Rezultati!C82*Rezultati!BZ82</f>
        <v>0</v>
      </c>
      <c r="E82" s="402"/>
      <c r="F82" s="403"/>
      <c r="G82" s="403"/>
      <c r="H82" s="404"/>
      <c r="I82" s="402"/>
      <c r="J82" s="403"/>
      <c r="K82" s="403"/>
      <c r="L82" s="404"/>
      <c r="M82" s="402"/>
      <c r="N82" s="403"/>
      <c r="O82" s="403"/>
      <c r="P82" s="404"/>
      <c r="Q82" s="402"/>
      <c r="R82" s="403"/>
      <c r="S82" s="403"/>
      <c r="T82" s="404"/>
      <c r="U82" s="402"/>
      <c r="V82" s="403"/>
      <c r="W82" s="403"/>
      <c r="X82" s="404"/>
      <c r="Y82" s="402"/>
      <c r="Z82" s="403"/>
      <c r="AA82" s="403"/>
      <c r="AB82" s="404"/>
      <c r="AC82" s="402"/>
      <c r="AD82" s="403"/>
      <c r="AE82" s="403"/>
      <c r="AF82" s="404"/>
      <c r="AG82" s="402"/>
      <c r="AH82" s="403"/>
      <c r="AI82" s="403"/>
      <c r="AJ82" s="404"/>
      <c r="AK82" s="404"/>
      <c r="AL82" s="404"/>
      <c r="AM82" s="404"/>
      <c r="AN82" s="404"/>
      <c r="AO82" s="409"/>
      <c r="AP82" s="410"/>
      <c r="AQ82" s="410"/>
      <c r="AR82" s="411"/>
      <c r="AS82" s="397"/>
      <c r="AT82" s="398"/>
      <c r="AU82" s="398"/>
      <c r="AV82" s="398"/>
      <c r="AW82" s="409"/>
      <c r="AX82" s="410"/>
      <c r="AY82" s="410"/>
      <c r="AZ82" s="411"/>
      <c r="BA82" s="409"/>
      <c r="BB82" s="410"/>
      <c r="BC82" s="410"/>
      <c r="BD82" s="411"/>
      <c r="BE82" s="409"/>
      <c r="BF82" s="410"/>
      <c r="BG82" s="410"/>
      <c r="BH82" s="411"/>
      <c r="BI82" s="409"/>
      <c r="BJ82" s="410"/>
      <c r="BK82" s="410"/>
      <c r="BL82" s="411"/>
      <c r="BM82" s="409"/>
      <c r="BN82" s="410"/>
      <c r="BO82" s="410"/>
      <c r="BP82" s="411"/>
      <c r="BQ82" s="409"/>
      <c r="BR82" s="410"/>
      <c r="BS82" s="410"/>
      <c r="BT82" s="411"/>
      <c r="BU82" s="409"/>
      <c r="BV82" s="410"/>
      <c r="BW82" s="410"/>
      <c r="BX82" s="411"/>
      <c r="BY82" s="212" t="n">
        <f aca="false">SUM(Rezultati!E82:BX82)</f>
        <v>0</v>
      </c>
      <c r="BZ82" s="213" t="n">
        <f aca="false">COUNT(Rezultati!E82:BX82)</f>
        <v>0</v>
      </c>
      <c r="CA82" s="214"/>
      <c r="CB82" s="280" t="e">
        <f aca="false">Rezultati!BY82/Rezultati!BZ82-8</f>
        <v>#DIV/0!</v>
      </c>
      <c r="CC82" s="216"/>
      <c r="CD82" s="181" t="n">
        <f aca="false">Rezultati!B82</f>
        <v>0</v>
      </c>
      <c r="CE82" s="182"/>
      <c r="CF82" s="182"/>
      <c r="CG82" s="182"/>
      <c r="CH82" s="182"/>
      <c r="CI82" s="182"/>
      <c r="CJ82" s="182"/>
      <c r="CK82" s="182"/>
      <c r="CL82" s="182"/>
      <c r="CM82" s="217"/>
      <c r="CN82" s="183"/>
      <c r="CO82" s="183"/>
      <c r="CP82" s="183"/>
      <c r="CQ82" s="183"/>
      <c r="CR82" s="183"/>
      <c r="CS82" s="183"/>
      <c r="CT82" s="183"/>
      <c r="CU82" s="183"/>
      <c r="CV82" s="183"/>
      <c r="CW82" s="183"/>
      <c r="CX82" s="183"/>
    </row>
    <row r="83" customFormat="false" ht="15.75" hidden="false" customHeight="true" outlineLevel="0" collapsed="false">
      <c r="A83" s="198" t="s">
        <v>47</v>
      </c>
      <c r="B83" s="297" t="s">
        <v>116</v>
      </c>
      <c r="C83" s="244" t="n">
        <v>0</v>
      </c>
      <c r="D83" s="201" t="n">
        <f aca="false">Rezultati!C83*Rezultati!BZ83</f>
        <v>0</v>
      </c>
      <c r="E83" s="402"/>
      <c r="F83" s="403"/>
      <c r="G83" s="403"/>
      <c r="H83" s="404"/>
      <c r="I83" s="402"/>
      <c r="J83" s="403"/>
      <c r="K83" s="403"/>
      <c r="L83" s="404"/>
      <c r="M83" s="402"/>
      <c r="N83" s="403"/>
      <c r="O83" s="403"/>
      <c r="P83" s="404"/>
      <c r="Q83" s="402"/>
      <c r="R83" s="403"/>
      <c r="S83" s="403"/>
      <c r="T83" s="404"/>
      <c r="U83" s="402"/>
      <c r="V83" s="403"/>
      <c r="W83" s="403"/>
      <c r="X83" s="404"/>
      <c r="Y83" s="402"/>
      <c r="Z83" s="403"/>
      <c r="AA83" s="403"/>
      <c r="AB83" s="404"/>
      <c r="AC83" s="402"/>
      <c r="AD83" s="403"/>
      <c r="AE83" s="403"/>
      <c r="AF83" s="404"/>
      <c r="AG83" s="402"/>
      <c r="AH83" s="403"/>
      <c r="AI83" s="403"/>
      <c r="AJ83" s="404"/>
      <c r="AK83" s="404"/>
      <c r="AL83" s="404"/>
      <c r="AM83" s="404"/>
      <c r="AN83" s="404"/>
      <c r="AO83" s="409" t="n">
        <v>151</v>
      </c>
      <c r="AP83" s="410" t="n">
        <v>172</v>
      </c>
      <c r="AQ83" s="410" t="n">
        <v>191</v>
      </c>
      <c r="AR83" s="411" t="n">
        <v>185</v>
      </c>
      <c r="AS83" s="397"/>
      <c r="AT83" s="398"/>
      <c r="AU83" s="398"/>
      <c r="AV83" s="398"/>
      <c r="AW83" s="409" t="n">
        <v>194</v>
      </c>
      <c r="AX83" s="410" t="n">
        <v>155</v>
      </c>
      <c r="AY83" s="410" t="n">
        <v>177</v>
      </c>
      <c r="AZ83" s="411" t="n">
        <v>166</v>
      </c>
      <c r="BA83" s="409" t="n">
        <v>149</v>
      </c>
      <c r="BB83" s="410" t="n">
        <v>152</v>
      </c>
      <c r="BC83" s="410" t="n">
        <v>130</v>
      </c>
      <c r="BD83" s="411" t="n">
        <v>182</v>
      </c>
      <c r="BE83" s="409" t="n">
        <v>144</v>
      </c>
      <c r="BF83" s="410" t="n">
        <v>189</v>
      </c>
      <c r="BG83" s="410" t="n">
        <v>183</v>
      </c>
      <c r="BH83" s="411" t="n">
        <v>196</v>
      </c>
      <c r="BI83" s="409" t="n">
        <v>182</v>
      </c>
      <c r="BJ83" s="410" t="n">
        <v>187</v>
      </c>
      <c r="BK83" s="410" t="n">
        <v>182</v>
      </c>
      <c r="BL83" s="411" t="n">
        <v>160</v>
      </c>
      <c r="BM83" s="409" t="n">
        <v>152</v>
      </c>
      <c r="BN83" s="410" t="n">
        <v>149</v>
      </c>
      <c r="BO83" s="410" t="n">
        <v>186</v>
      </c>
      <c r="BP83" s="411" t="n">
        <v>207</v>
      </c>
      <c r="BQ83" s="409" t="n">
        <v>189</v>
      </c>
      <c r="BR83" s="410" t="n">
        <v>169</v>
      </c>
      <c r="BS83" s="410" t="n">
        <v>170</v>
      </c>
      <c r="BT83" s="411" t="n">
        <v>176</v>
      </c>
      <c r="BU83" s="409" t="n">
        <v>139</v>
      </c>
      <c r="BV83" s="410" t="n">
        <v>177</v>
      </c>
      <c r="BW83" s="410" t="n">
        <v>141</v>
      </c>
      <c r="BX83" s="411" t="n">
        <v>177</v>
      </c>
      <c r="BY83" s="212" t="n">
        <f aca="false">SUM(Rezultati!E83:BX83)</f>
        <v>5459</v>
      </c>
      <c r="BZ83" s="213" t="n">
        <f aca="false">COUNT(Rezultati!E83:BX83)</f>
        <v>32</v>
      </c>
      <c r="CA83" s="214"/>
      <c r="CB83" s="280" t="n">
        <f aca="false">Rezultati!BY83/Rezultati!BZ83</f>
        <v>170.59375</v>
      </c>
      <c r="CC83" s="216"/>
      <c r="CD83" s="181" t="str">
        <f aca="false">Rezultati!B83</f>
        <v>Ģirts Ķēbers</v>
      </c>
      <c r="CE83" s="182"/>
      <c r="CF83" s="182"/>
      <c r="CG83" s="182"/>
      <c r="CH83" s="182"/>
      <c r="CI83" s="182"/>
      <c r="CJ83" s="182"/>
      <c r="CK83" s="182"/>
      <c r="CL83" s="182"/>
      <c r="CM83" s="217"/>
      <c r="CN83" s="183"/>
      <c r="CO83" s="183"/>
      <c r="CP83" s="183"/>
      <c r="CQ83" s="183"/>
      <c r="CR83" s="183"/>
      <c r="CS83" s="183"/>
      <c r="CT83" s="183"/>
      <c r="CU83" s="183"/>
      <c r="CV83" s="183"/>
      <c r="CW83" s="183"/>
      <c r="CX83" s="183"/>
    </row>
    <row r="84" customFormat="false" ht="15.75" hidden="false" customHeight="true" outlineLevel="0" collapsed="false">
      <c r="A84" s="198" t="s">
        <v>47</v>
      </c>
      <c r="B84" s="297" t="s">
        <v>117</v>
      </c>
      <c r="C84" s="244" t="n">
        <v>0</v>
      </c>
      <c r="D84" s="201" t="n">
        <f aca="false">Rezultati!C84*Rezultati!BZ84</f>
        <v>0</v>
      </c>
      <c r="E84" s="412"/>
      <c r="F84" s="413"/>
      <c r="G84" s="413"/>
      <c r="H84" s="414"/>
      <c r="I84" s="412"/>
      <c r="J84" s="413"/>
      <c r="K84" s="413"/>
      <c r="L84" s="414"/>
      <c r="M84" s="412"/>
      <c r="N84" s="413"/>
      <c r="O84" s="413"/>
      <c r="P84" s="414"/>
      <c r="Q84" s="412"/>
      <c r="R84" s="413"/>
      <c r="S84" s="413"/>
      <c r="T84" s="414"/>
      <c r="U84" s="412"/>
      <c r="V84" s="413"/>
      <c r="W84" s="413"/>
      <c r="X84" s="414"/>
      <c r="Y84" s="412"/>
      <c r="Z84" s="413"/>
      <c r="AA84" s="413"/>
      <c r="AB84" s="414"/>
      <c r="AC84" s="412"/>
      <c r="AD84" s="413"/>
      <c r="AE84" s="413"/>
      <c r="AF84" s="414"/>
      <c r="AG84" s="412"/>
      <c r="AH84" s="413"/>
      <c r="AI84" s="413"/>
      <c r="AJ84" s="414"/>
      <c r="AK84" s="414"/>
      <c r="AL84" s="414"/>
      <c r="AM84" s="414"/>
      <c r="AN84" s="414"/>
      <c r="AO84" s="409" t="n">
        <v>154</v>
      </c>
      <c r="AP84" s="410" t="n">
        <v>106</v>
      </c>
      <c r="AQ84" s="410" t="n">
        <v>105</v>
      </c>
      <c r="AR84" s="411" t="n">
        <v>136</v>
      </c>
      <c r="AS84" s="397"/>
      <c r="AT84" s="398"/>
      <c r="AU84" s="398"/>
      <c r="AV84" s="398"/>
      <c r="AW84" s="409"/>
      <c r="AX84" s="410"/>
      <c r="AY84" s="410"/>
      <c r="AZ84" s="411"/>
      <c r="BA84" s="409" t="n">
        <v>118</v>
      </c>
      <c r="BB84" s="410" t="n">
        <v>123</v>
      </c>
      <c r="BC84" s="410" t="n">
        <v>107</v>
      </c>
      <c r="BD84" s="411" t="n">
        <v>119</v>
      </c>
      <c r="BE84" s="409" t="n">
        <v>108</v>
      </c>
      <c r="BF84" s="410" t="n">
        <v>125</v>
      </c>
      <c r="BG84" s="410" t="n">
        <v>114</v>
      </c>
      <c r="BH84" s="411" t="n">
        <v>117</v>
      </c>
      <c r="BI84" s="409"/>
      <c r="BJ84" s="410"/>
      <c r="BK84" s="410"/>
      <c r="BL84" s="411"/>
      <c r="BM84" s="409" t="n">
        <v>116</v>
      </c>
      <c r="BN84" s="410" t="n">
        <v>189</v>
      </c>
      <c r="BO84" s="410" t="n">
        <v>134</v>
      </c>
      <c r="BP84" s="411" t="n">
        <v>125</v>
      </c>
      <c r="BQ84" s="409" t="n">
        <v>140</v>
      </c>
      <c r="BR84" s="410" t="n">
        <v>124</v>
      </c>
      <c r="BS84" s="410" t="n">
        <v>173</v>
      </c>
      <c r="BT84" s="411" t="n">
        <v>149</v>
      </c>
      <c r="BU84" s="409" t="n">
        <v>150</v>
      </c>
      <c r="BV84" s="410" t="n">
        <v>125</v>
      </c>
      <c r="BW84" s="410" t="n">
        <v>146</v>
      </c>
      <c r="BX84" s="411" t="n">
        <v>128</v>
      </c>
      <c r="BY84" s="212" t="n">
        <f aca="false">SUM(Rezultati!E84:BX84)</f>
        <v>3131</v>
      </c>
      <c r="BZ84" s="213" t="n">
        <f aca="false">COUNT(Rezultati!E84:BX84)</f>
        <v>24</v>
      </c>
      <c r="CA84" s="214"/>
      <c r="CB84" s="280" t="n">
        <f aca="false">Rezultati!BY84/Rezultati!BZ84</f>
        <v>130.458333333333</v>
      </c>
      <c r="CC84" s="216"/>
      <c r="CD84" s="181" t="str">
        <f aca="false">Rezultati!B84</f>
        <v>Elvijs Bokanovs</v>
      </c>
      <c r="CE84" s="182"/>
      <c r="CF84" s="182"/>
      <c r="CG84" s="182"/>
      <c r="CH84" s="182"/>
      <c r="CI84" s="182"/>
      <c r="CJ84" s="182"/>
      <c r="CK84" s="182"/>
      <c r="CL84" s="182"/>
      <c r="CM84" s="217"/>
      <c r="CN84" s="183"/>
      <c r="CO84" s="183"/>
      <c r="CP84" s="183"/>
      <c r="CQ84" s="183"/>
      <c r="CR84" s="183"/>
      <c r="CS84" s="183"/>
      <c r="CT84" s="183"/>
      <c r="CU84" s="183"/>
      <c r="CV84" s="183"/>
      <c r="CW84" s="183"/>
      <c r="CX84" s="183"/>
    </row>
    <row r="85" customFormat="false" ht="15.75" hidden="false" customHeight="true" outlineLevel="0" collapsed="false">
      <c r="A85" s="198" t="s">
        <v>47</v>
      </c>
      <c r="B85" s="297" t="s">
        <v>118</v>
      </c>
      <c r="C85" s="244" t="n">
        <v>0</v>
      </c>
      <c r="D85" s="201" t="n">
        <f aca="false">Rezultati!C85*Rezultati!BZ85</f>
        <v>0</v>
      </c>
      <c r="E85" s="412"/>
      <c r="F85" s="413"/>
      <c r="G85" s="413"/>
      <c r="H85" s="414"/>
      <c r="I85" s="412"/>
      <c r="J85" s="413"/>
      <c r="K85" s="413"/>
      <c r="L85" s="414"/>
      <c r="M85" s="412"/>
      <c r="N85" s="413"/>
      <c r="O85" s="413"/>
      <c r="P85" s="414"/>
      <c r="Q85" s="412"/>
      <c r="R85" s="413"/>
      <c r="S85" s="413"/>
      <c r="T85" s="414"/>
      <c r="U85" s="412"/>
      <c r="V85" s="413"/>
      <c r="W85" s="413"/>
      <c r="X85" s="414"/>
      <c r="Y85" s="412"/>
      <c r="Z85" s="413"/>
      <c r="AA85" s="413"/>
      <c r="AB85" s="414"/>
      <c r="AC85" s="412"/>
      <c r="AD85" s="413"/>
      <c r="AE85" s="413"/>
      <c r="AF85" s="414"/>
      <c r="AG85" s="412"/>
      <c r="AH85" s="413"/>
      <c r="AI85" s="413"/>
      <c r="AJ85" s="414"/>
      <c r="AK85" s="414"/>
      <c r="AL85" s="414"/>
      <c r="AM85" s="414"/>
      <c r="AN85" s="414"/>
      <c r="AO85" s="409" t="n">
        <v>141</v>
      </c>
      <c r="AP85" s="410" t="n">
        <v>129</v>
      </c>
      <c r="AQ85" s="410" t="n">
        <v>128</v>
      </c>
      <c r="AR85" s="411" t="n">
        <v>163</v>
      </c>
      <c r="AS85" s="397"/>
      <c r="AT85" s="398"/>
      <c r="AU85" s="398"/>
      <c r="AV85" s="398"/>
      <c r="AW85" s="409" t="n">
        <v>138</v>
      </c>
      <c r="AX85" s="410" t="n">
        <v>152</v>
      </c>
      <c r="AY85" s="410" t="n">
        <v>120</v>
      </c>
      <c r="AZ85" s="411" t="n">
        <v>136</v>
      </c>
      <c r="BA85" s="409" t="n">
        <v>133</v>
      </c>
      <c r="BB85" s="410" t="n">
        <v>132</v>
      </c>
      <c r="BC85" s="410" t="n">
        <v>160</v>
      </c>
      <c r="BD85" s="411" t="n">
        <v>133</v>
      </c>
      <c r="BE85" s="405" t="n">
        <v>141</v>
      </c>
      <c r="BF85" s="406" t="n">
        <v>126</v>
      </c>
      <c r="BG85" s="406" t="n">
        <v>115</v>
      </c>
      <c r="BH85" s="407" t="n">
        <v>153</v>
      </c>
      <c r="BI85" s="409" t="n">
        <v>157</v>
      </c>
      <c r="BJ85" s="410" t="n">
        <v>140</v>
      </c>
      <c r="BK85" s="410" t="n">
        <v>133</v>
      </c>
      <c r="BL85" s="411" t="n">
        <v>125</v>
      </c>
      <c r="BM85" s="405"/>
      <c r="BN85" s="406"/>
      <c r="BO85" s="406"/>
      <c r="BP85" s="407"/>
      <c r="BQ85" s="409" t="n">
        <v>118</v>
      </c>
      <c r="BR85" s="410" t="n">
        <v>134</v>
      </c>
      <c r="BS85" s="410" t="n">
        <v>123</v>
      </c>
      <c r="BT85" s="411" t="n">
        <v>117</v>
      </c>
      <c r="BU85" s="409" t="n">
        <v>114</v>
      </c>
      <c r="BV85" s="410" t="n">
        <v>145</v>
      </c>
      <c r="BW85" s="410" t="n">
        <v>172</v>
      </c>
      <c r="BX85" s="411" t="n">
        <v>128</v>
      </c>
      <c r="BY85" s="212" t="n">
        <f aca="false">SUM(Rezultati!E85:BX85)</f>
        <v>3806</v>
      </c>
      <c r="BZ85" s="213" t="n">
        <f aca="false">COUNT(Rezultati!E85:BX85)</f>
        <v>28</v>
      </c>
      <c r="CA85" s="214"/>
      <c r="CB85" s="280" t="n">
        <f aca="false">(Rezultati!BY85/Rezultati!BZ85)</f>
        <v>135.928571428571</v>
      </c>
      <c r="CC85" s="216"/>
      <c r="CD85" s="181" t="str">
        <f aca="false">Rezultati!B85</f>
        <v>Mārtiņš Vaicekovskis</v>
      </c>
      <c r="CE85" s="182"/>
      <c r="CF85" s="182"/>
      <c r="CG85" s="182"/>
      <c r="CH85" s="182"/>
      <c r="CI85" s="182"/>
      <c r="CJ85" s="182"/>
      <c r="CK85" s="182"/>
      <c r="CL85" s="182"/>
      <c r="CM85" s="217"/>
      <c r="CN85" s="183"/>
      <c r="CO85" s="183"/>
      <c r="CP85" s="183"/>
      <c r="CQ85" s="183"/>
      <c r="CR85" s="183"/>
      <c r="CS85" s="183"/>
      <c r="CT85" s="183"/>
      <c r="CU85" s="183"/>
      <c r="CV85" s="183"/>
      <c r="CW85" s="183"/>
      <c r="CX85" s="183"/>
    </row>
    <row r="86" customFormat="false" ht="15.75" hidden="false" customHeight="true" outlineLevel="0" collapsed="false">
      <c r="A86" s="309" t="s">
        <v>47</v>
      </c>
      <c r="B86" s="310" t="s">
        <v>119</v>
      </c>
      <c r="C86" s="256" t="n">
        <v>0</v>
      </c>
      <c r="D86" s="257" t="n">
        <f aca="false">Rezultati!C86*Rezultati!BZ86</f>
        <v>0</v>
      </c>
      <c r="E86" s="263"/>
      <c r="F86" s="264"/>
      <c r="G86" s="264"/>
      <c r="H86" s="415"/>
      <c r="I86" s="263"/>
      <c r="J86" s="264"/>
      <c r="K86" s="264"/>
      <c r="L86" s="415"/>
      <c r="M86" s="263"/>
      <c r="N86" s="264"/>
      <c r="O86" s="264"/>
      <c r="P86" s="415"/>
      <c r="Q86" s="263"/>
      <c r="R86" s="264"/>
      <c r="S86" s="264"/>
      <c r="T86" s="415"/>
      <c r="U86" s="263"/>
      <c r="V86" s="264"/>
      <c r="W86" s="264"/>
      <c r="X86" s="415"/>
      <c r="Y86" s="263"/>
      <c r="Z86" s="264"/>
      <c r="AA86" s="264"/>
      <c r="AB86" s="415"/>
      <c r="AC86" s="263"/>
      <c r="AD86" s="264"/>
      <c r="AE86" s="264"/>
      <c r="AF86" s="415"/>
      <c r="AG86" s="263"/>
      <c r="AH86" s="264"/>
      <c r="AI86" s="264"/>
      <c r="AJ86" s="415"/>
      <c r="AK86" s="415"/>
      <c r="AL86" s="415"/>
      <c r="AM86" s="415"/>
      <c r="AN86" s="415"/>
      <c r="AO86" s="418"/>
      <c r="AP86" s="419"/>
      <c r="AQ86" s="419"/>
      <c r="AR86" s="420"/>
      <c r="AS86" s="416"/>
      <c r="AT86" s="417"/>
      <c r="AU86" s="417"/>
      <c r="AV86" s="417"/>
      <c r="AW86" s="418" t="n">
        <v>203</v>
      </c>
      <c r="AX86" s="419" t="n">
        <v>267</v>
      </c>
      <c r="AY86" s="419" t="n">
        <v>212</v>
      </c>
      <c r="AZ86" s="420" t="n">
        <v>223</v>
      </c>
      <c r="BA86" s="418"/>
      <c r="BB86" s="419"/>
      <c r="BC86" s="419"/>
      <c r="BD86" s="420"/>
      <c r="BE86" s="418"/>
      <c r="BF86" s="419"/>
      <c r="BG86" s="419"/>
      <c r="BH86" s="420"/>
      <c r="BI86" s="418" t="n">
        <v>139</v>
      </c>
      <c r="BJ86" s="419" t="n">
        <v>200</v>
      </c>
      <c r="BK86" s="419" t="n">
        <v>162</v>
      </c>
      <c r="BL86" s="420" t="n">
        <v>161</v>
      </c>
      <c r="BM86" s="425" t="n">
        <v>191</v>
      </c>
      <c r="BN86" s="419" t="n">
        <v>193</v>
      </c>
      <c r="BO86" s="419" t="n">
        <v>242</v>
      </c>
      <c r="BP86" s="420" t="n">
        <v>188</v>
      </c>
      <c r="BQ86" s="418"/>
      <c r="BR86" s="419"/>
      <c r="BS86" s="419"/>
      <c r="BT86" s="420"/>
      <c r="BU86" s="418"/>
      <c r="BV86" s="419"/>
      <c r="BW86" s="419"/>
      <c r="BX86" s="420"/>
      <c r="BY86" s="386" t="n">
        <f aca="false">SUM(Rezultati!E86:BX86)</f>
        <v>2381</v>
      </c>
      <c r="BZ86" s="387" t="n">
        <f aca="false">COUNT(Rezultati!E86:BX86)</f>
        <v>12</v>
      </c>
      <c r="CA86" s="214"/>
      <c r="CB86" s="280" t="n">
        <f aca="false">Rezultati!BY86/Rezultati!BZ86</f>
        <v>198.416666666667</v>
      </c>
      <c r="CC86" s="216"/>
      <c r="CD86" s="181" t="str">
        <f aca="false">Rezultati!B86</f>
        <v>Toms Pultraks</v>
      </c>
      <c r="CE86" s="182"/>
      <c r="CF86" s="182"/>
      <c r="CG86" s="182"/>
      <c r="CH86" s="182"/>
      <c r="CI86" s="182"/>
      <c r="CJ86" s="182"/>
      <c r="CK86" s="182"/>
      <c r="CL86" s="182"/>
      <c r="CM86" s="217"/>
      <c r="CN86" s="183"/>
      <c r="CO86" s="183"/>
      <c r="CP86" s="183"/>
      <c r="CQ86" s="183"/>
      <c r="CR86" s="183"/>
      <c r="CS86" s="183"/>
      <c r="CT86" s="183"/>
      <c r="CU86" s="183"/>
      <c r="CV86" s="183"/>
      <c r="CW86" s="183"/>
      <c r="CX86" s="183"/>
    </row>
    <row r="87" customFormat="false" ht="15.75" hidden="false" customHeight="true" outlineLevel="0" collapsed="false">
      <c r="A87" s="353" t="str">
        <f aca="false">Punkti!A38</f>
        <v>NB Jaunie Spēki</v>
      </c>
      <c r="B87" s="365" t="s">
        <v>120</v>
      </c>
      <c r="C87" s="354" t="n">
        <v>8</v>
      </c>
      <c r="D87" s="355" t="n">
        <f aca="false">Rezultati!C87*Rezultati!BZ87</f>
        <v>128</v>
      </c>
      <c r="E87" s="394"/>
      <c r="F87" s="395"/>
      <c r="G87" s="395"/>
      <c r="H87" s="396"/>
      <c r="I87" s="394"/>
      <c r="J87" s="395"/>
      <c r="K87" s="395"/>
      <c r="L87" s="396"/>
      <c r="M87" s="394"/>
      <c r="N87" s="395"/>
      <c r="O87" s="395"/>
      <c r="P87" s="396"/>
      <c r="Q87" s="394"/>
      <c r="R87" s="395"/>
      <c r="S87" s="395"/>
      <c r="T87" s="396"/>
      <c r="U87" s="394"/>
      <c r="V87" s="395"/>
      <c r="W87" s="395"/>
      <c r="X87" s="396"/>
      <c r="Y87" s="394"/>
      <c r="Z87" s="395"/>
      <c r="AA87" s="395"/>
      <c r="AB87" s="396"/>
      <c r="AC87" s="394"/>
      <c r="AD87" s="395"/>
      <c r="AE87" s="395"/>
      <c r="AF87" s="396"/>
      <c r="AG87" s="394"/>
      <c r="AH87" s="395"/>
      <c r="AI87" s="395"/>
      <c r="AJ87" s="396"/>
      <c r="AK87" s="396"/>
      <c r="AL87" s="396"/>
      <c r="AM87" s="396"/>
      <c r="AN87" s="396"/>
      <c r="AO87" s="399"/>
      <c r="AP87" s="400"/>
      <c r="AQ87" s="400"/>
      <c r="AR87" s="401"/>
      <c r="AS87" s="399" t="n">
        <v>92</v>
      </c>
      <c r="AT87" s="400" t="n">
        <v>81</v>
      </c>
      <c r="AU87" s="400" t="n">
        <v>101</v>
      </c>
      <c r="AV87" s="401" t="n">
        <v>105</v>
      </c>
      <c r="AW87" s="397"/>
      <c r="AX87" s="398"/>
      <c r="AY87" s="398"/>
      <c r="AZ87" s="398"/>
      <c r="BA87" s="399"/>
      <c r="BB87" s="400"/>
      <c r="BC87" s="400"/>
      <c r="BD87" s="401"/>
      <c r="BE87" s="399" t="n">
        <v>70</v>
      </c>
      <c r="BF87" s="400" t="n">
        <v>118</v>
      </c>
      <c r="BG87" s="400" t="n">
        <v>94</v>
      </c>
      <c r="BH87" s="401" t="n">
        <v>114</v>
      </c>
      <c r="BI87" s="399" t="n">
        <v>106</v>
      </c>
      <c r="BJ87" s="400" t="n">
        <v>95</v>
      </c>
      <c r="BK87" s="400" t="n">
        <v>117</v>
      </c>
      <c r="BL87" s="401" t="n">
        <v>126</v>
      </c>
      <c r="BM87" s="399"/>
      <c r="BN87" s="400"/>
      <c r="BO87" s="400"/>
      <c r="BP87" s="401"/>
      <c r="BQ87" s="399"/>
      <c r="BR87" s="400"/>
      <c r="BS87" s="400"/>
      <c r="BT87" s="401"/>
      <c r="BU87" s="399" t="n">
        <v>82</v>
      </c>
      <c r="BV87" s="400" t="n">
        <v>100</v>
      </c>
      <c r="BW87" s="400" t="n">
        <v>81</v>
      </c>
      <c r="BX87" s="401" t="n">
        <v>100</v>
      </c>
      <c r="BY87" s="212" t="n">
        <f aca="false">SUM(Rezultati!E87:BX87)</f>
        <v>1582</v>
      </c>
      <c r="BZ87" s="213" t="n">
        <f aca="false">COUNT(Rezultati!E87:BX87)</f>
        <v>16</v>
      </c>
      <c r="CA87" s="214" t="n">
        <f aca="false">SUM((Rezultati!BY87+Rezultati!BY88+Rezultati!BY89+Rezultati!BY90+Rezultati!BY93+Rezultati!BY94+Rezultati!BY95+Rezultati!BY91+Rezultati!BY96+Rezultati!BY97+Rezultati!BY92+Rezultati!BY98)/(Rezultati!BZ87+Rezultati!BZ96+Rezultati!BZ93+Rezultati!BZ94+Rezultati!BZ95+Rezultati!BZ97+Rezultati!BZ88+Rezultati!BZ89+Rezultati!BZ90+Rezultati!BZ91+Rezultati!BZ92+Rezultati!BZ98))</f>
        <v>128.833333333333</v>
      </c>
      <c r="CB87" s="280" t="n">
        <f aca="false">Rezultati!BY87/Rezultati!BZ87-8</f>
        <v>90.875</v>
      </c>
      <c r="CC87" s="216" t="str">
        <f aca="false">Rezultati!AW2</f>
        <v>NB Jaunie Spēki</v>
      </c>
      <c r="CD87" s="181" t="str">
        <f aca="false">Rezultati!B87</f>
        <v>Amanda Intsone</v>
      </c>
      <c r="CE87" s="182"/>
      <c r="CF87" s="182"/>
      <c r="CG87" s="182"/>
      <c r="CH87" s="182"/>
      <c r="CI87" s="182"/>
      <c r="CJ87" s="182"/>
      <c r="CK87" s="182"/>
      <c r="CL87" s="182"/>
      <c r="CM87" s="217"/>
      <c r="CN87" s="183"/>
      <c r="CO87" s="183"/>
      <c r="CP87" s="183"/>
      <c r="CQ87" s="183"/>
      <c r="CR87" s="183"/>
      <c r="CS87" s="183"/>
      <c r="CT87" s="183"/>
      <c r="CU87" s="183"/>
      <c r="CV87" s="183"/>
      <c r="CW87" s="183"/>
      <c r="CX87" s="183"/>
    </row>
    <row r="88" customFormat="false" ht="15.75" hidden="false" customHeight="true" outlineLevel="0" collapsed="false">
      <c r="A88" s="198" t="s">
        <v>48</v>
      </c>
      <c r="B88" s="320" t="s">
        <v>97</v>
      </c>
      <c r="C88" s="244" t="n">
        <v>0</v>
      </c>
      <c r="D88" s="201" t="n">
        <f aca="false">Rezultati!C88*Rezultati!BZ88</f>
        <v>0</v>
      </c>
      <c r="E88" s="402"/>
      <c r="F88" s="403"/>
      <c r="G88" s="403"/>
      <c r="H88" s="404"/>
      <c r="I88" s="402"/>
      <c r="J88" s="403"/>
      <c r="K88" s="403"/>
      <c r="L88" s="404"/>
      <c r="M88" s="402"/>
      <c r="N88" s="403"/>
      <c r="O88" s="403"/>
      <c r="P88" s="404"/>
      <c r="Q88" s="402"/>
      <c r="R88" s="403"/>
      <c r="S88" s="403"/>
      <c r="T88" s="404"/>
      <c r="U88" s="402"/>
      <c r="V88" s="403"/>
      <c r="W88" s="403"/>
      <c r="X88" s="404"/>
      <c r="Y88" s="402"/>
      <c r="Z88" s="403"/>
      <c r="AA88" s="403"/>
      <c r="AB88" s="404"/>
      <c r="AC88" s="402"/>
      <c r="AD88" s="403"/>
      <c r="AE88" s="403"/>
      <c r="AF88" s="404"/>
      <c r="AG88" s="402"/>
      <c r="AH88" s="403"/>
      <c r="AI88" s="403"/>
      <c r="AJ88" s="404"/>
      <c r="AK88" s="404"/>
      <c r="AL88" s="404"/>
      <c r="AM88" s="404"/>
      <c r="AN88" s="404"/>
      <c r="AO88" s="405" t="n">
        <v>129</v>
      </c>
      <c r="AP88" s="406" t="n">
        <v>133</v>
      </c>
      <c r="AQ88" s="406" t="n">
        <v>120</v>
      </c>
      <c r="AR88" s="407" t="n">
        <v>113</v>
      </c>
      <c r="AS88" s="405" t="n">
        <v>154</v>
      </c>
      <c r="AT88" s="406" t="n">
        <v>118</v>
      </c>
      <c r="AU88" s="406" t="n">
        <v>110</v>
      </c>
      <c r="AV88" s="407" t="n">
        <v>153</v>
      </c>
      <c r="AW88" s="397"/>
      <c r="AX88" s="398"/>
      <c r="AY88" s="398"/>
      <c r="AZ88" s="398"/>
      <c r="BA88" s="405" t="n">
        <v>128</v>
      </c>
      <c r="BB88" s="406" t="n">
        <v>119</v>
      </c>
      <c r="BC88" s="406" t="n">
        <v>133</v>
      </c>
      <c r="BD88" s="407" t="n">
        <v>136</v>
      </c>
      <c r="BE88" s="405"/>
      <c r="BF88" s="406"/>
      <c r="BG88" s="406"/>
      <c r="BH88" s="407"/>
      <c r="BI88" s="405"/>
      <c r="BJ88" s="406"/>
      <c r="BK88" s="406"/>
      <c r="BL88" s="407"/>
      <c r="BM88" s="405"/>
      <c r="BN88" s="406"/>
      <c r="BO88" s="406"/>
      <c r="BP88" s="407"/>
      <c r="BQ88" s="405"/>
      <c r="BR88" s="406"/>
      <c r="BS88" s="406"/>
      <c r="BT88" s="407"/>
      <c r="BU88" s="405" t="n">
        <v>107</v>
      </c>
      <c r="BV88" s="406" t="n">
        <v>109</v>
      </c>
      <c r="BW88" s="406" t="n">
        <v>139</v>
      </c>
      <c r="BX88" s="407" t="n">
        <v>121</v>
      </c>
      <c r="BY88" s="212" t="n">
        <f aca="false">SUM(Rezultati!E88:BX88)</f>
        <v>2022</v>
      </c>
      <c r="BZ88" s="213" t="n">
        <f aca="false">COUNT(Rezultati!E88:BX88)</f>
        <v>16</v>
      </c>
      <c r="CA88" s="214"/>
      <c r="CB88" s="280" t="n">
        <f aca="false">Rezultati!BY88/Rezultati!BZ88</f>
        <v>126.375</v>
      </c>
      <c r="CC88" s="216"/>
      <c r="CD88" s="181" t="str">
        <f aca="false">Rezultati!B88</f>
        <v>Guntis Andžāns</v>
      </c>
      <c r="CE88" s="182"/>
      <c r="CF88" s="182"/>
      <c r="CG88" s="182"/>
      <c r="CH88" s="182"/>
      <c r="CI88" s="182"/>
      <c r="CJ88" s="182"/>
      <c r="CK88" s="182"/>
      <c r="CL88" s="182"/>
      <c r="CM88" s="217"/>
      <c r="CN88" s="183"/>
      <c r="CO88" s="183"/>
      <c r="CP88" s="183"/>
      <c r="CQ88" s="183"/>
      <c r="CR88" s="183"/>
      <c r="CS88" s="183"/>
      <c r="CT88" s="183"/>
      <c r="CU88" s="183"/>
      <c r="CV88" s="183"/>
      <c r="CW88" s="183"/>
      <c r="CX88" s="183"/>
    </row>
    <row r="89" customFormat="false" ht="15.75" hidden="false" customHeight="true" outlineLevel="0" collapsed="false">
      <c r="A89" s="198" t="s">
        <v>48</v>
      </c>
      <c r="B89" s="320" t="s">
        <v>121</v>
      </c>
      <c r="C89" s="244" t="n">
        <v>0</v>
      </c>
      <c r="D89" s="201" t="n">
        <f aca="false">Rezultati!C89*Rezultati!BZ89</f>
        <v>0</v>
      </c>
      <c r="E89" s="402"/>
      <c r="F89" s="403"/>
      <c r="G89" s="403"/>
      <c r="H89" s="404"/>
      <c r="I89" s="402"/>
      <c r="J89" s="403"/>
      <c r="K89" s="403"/>
      <c r="L89" s="404"/>
      <c r="M89" s="402"/>
      <c r="N89" s="403"/>
      <c r="O89" s="403"/>
      <c r="P89" s="404"/>
      <c r="Q89" s="402"/>
      <c r="R89" s="403"/>
      <c r="S89" s="403"/>
      <c r="T89" s="404"/>
      <c r="U89" s="402"/>
      <c r="V89" s="403"/>
      <c r="W89" s="403"/>
      <c r="X89" s="404"/>
      <c r="Y89" s="402"/>
      <c r="Z89" s="403"/>
      <c r="AA89" s="403"/>
      <c r="AB89" s="404"/>
      <c r="AC89" s="402"/>
      <c r="AD89" s="403"/>
      <c r="AE89" s="403"/>
      <c r="AF89" s="404"/>
      <c r="AG89" s="402"/>
      <c r="AH89" s="403"/>
      <c r="AI89" s="403"/>
      <c r="AJ89" s="404"/>
      <c r="AK89" s="404"/>
      <c r="AL89" s="404"/>
      <c r="AM89" s="404"/>
      <c r="AN89" s="404"/>
      <c r="AO89" s="409" t="n">
        <v>146</v>
      </c>
      <c r="AP89" s="410" t="n">
        <v>152</v>
      </c>
      <c r="AQ89" s="410" t="n">
        <v>189</v>
      </c>
      <c r="AR89" s="411" t="n">
        <v>167</v>
      </c>
      <c r="AS89" s="409" t="n">
        <v>178</v>
      </c>
      <c r="AT89" s="410" t="n">
        <v>153</v>
      </c>
      <c r="AU89" s="410" t="n">
        <v>198</v>
      </c>
      <c r="AV89" s="411" t="n">
        <v>166</v>
      </c>
      <c r="AW89" s="397"/>
      <c r="AX89" s="398"/>
      <c r="AY89" s="398"/>
      <c r="AZ89" s="398"/>
      <c r="BA89" s="409" t="n">
        <v>135</v>
      </c>
      <c r="BB89" s="410" t="n">
        <v>172</v>
      </c>
      <c r="BC89" s="410" t="n">
        <v>158</v>
      </c>
      <c r="BD89" s="411" t="n">
        <v>178</v>
      </c>
      <c r="BE89" s="409" t="n">
        <v>131</v>
      </c>
      <c r="BF89" s="410" t="n">
        <v>145</v>
      </c>
      <c r="BG89" s="410" t="n">
        <v>225</v>
      </c>
      <c r="BH89" s="411" t="n">
        <v>202</v>
      </c>
      <c r="BI89" s="409" t="n">
        <v>179</v>
      </c>
      <c r="BJ89" s="410" t="n">
        <v>185</v>
      </c>
      <c r="BK89" s="410" t="n">
        <v>141</v>
      </c>
      <c r="BL89" s="411" t="n">
        <v>176</v>
      </c>
      <c r="BM89" s="409" t="n">
        <v>144</v>
      </c>
      <c r="BN89" s="410" t="n">
        <v>125</v>
      </c>
      <c r="BO89" s="410" t="n">
        <v>212</v>
      </c>
      <c r="BP89" s="411" t="n">
        <v>151</v>
      </c>
      <c r="BQ89" s="409" t="n">
        <v>134</v>
      </c>
      <c r="BR89" s="410" t="n">
        <v>125</v>
      </c>
      <c r="BS89" s="410" t="n">
        <v>157</v>
      </c>
      <c r="BT89" s="411" t="n">
        <v>114</v>
      </c>
      <c r="BU89" s="409"/>
      <c r="BV89" s="410"/>
      <c r="BW89" s="410"/>
      <c r="BX89" s="411"/>
      <c r="BY89" s="212" t="n">
        <f aca="false">SUM(Rezultati!E89:BX89)</f>
        <v>4538</v>
      </c>
      <c r="BZ89" s="213" t="n">
        <f aca="false">COUNT(Rezultati!E89:BX89)</f>
        <v>28</v>
      </c>
      <c r="CA89" s="214"/>
      <c r="CB89" s="280" t="n">
        <f aca="false">Rezultati!BY89/Rezultati!BZ89</f>
        <v>162.071428571429</v>
      </c>
      <c r="CC89" s="216"/>
      <c r="CD89" s="181" t="str">
        <f aca="false">Rezultati!B89</f>
        <v>Normunds Rabkevičs</v>
      </c>
      <c r="CE89" s="182"/>
      <c r="CF89" s="182"/>
      <c r="CG89" s="182"/>
      <c r="CH89" s="182"/>
      <c r="CI89" s="182"/>
      <c r="CJ89" s="182"/>
      <c r="CK89" s="182"/>
      <c r="CL89" s="182"/>
      <c r="CM89" s="217"/>
      <c r="CN89" s="183"/>
      <c r="CO89" s="183"/>
      <c r="CP89" s="183"/>
      <c r="CQ89" s="183"/>
      <c r="CR89" s="183"/>
      <c r="CS89" s="183"/>
      <c r="CT89" s="183"/>
      <c r="CU89" s="183"/>
      <c r="CV89" s="183"/>
      <c r="CW89" s="183"/>
      <c r="CX89" s="183"/>
    </row>
    <row r="90" customFormat="false" ht="15.75" hidden="false" customHeight="true" outlineLevel="0" collapsed="false">
      <c r="A90" s="198" t="s">
        <v>48</v>
      </c>
      <c r="B90" s="320" t="s">
        <v>122</v>
      </c>
      <c r="C90" s="244" t="n">
        <v>0</v>
      </c>
      <c r="D90" s="201" t="n">
        <f aca="false">Rezultati!C90*Rezultati!BZ90</f>
        <v>0</v>
      </c>
      <c r="E90" s="402"/>
      <c r="F90" s="403"/>
      <c r="G90" s="403"/>
      <c r="H90" s="404"/>
      <c r="I90" s="402"/>
      <c r="J90" s="403"/>
      <c r="K90" s="403"/>
      <c r="L90" s="404"/>
      <c r="M90" s="402"/>
      <c r="N90" s="403"/>
      <c r="O90" s="403"/>
      <c r="P90" s="404"/>
      <c r="Q90" s="402"/>
      <c r="R90" s="403"/>
      <c r="S90" s="403"/>
      <c r="T90" s="404"/>
      <c r="U90" s="402"/>
      <c r="V90" s="403"/>
      <c r="W90" s="403"/>
      <c r="X90" s="404"/>
      <c r="Y90" s="402"/>
      <c r="Z90" s="403"/>
      <c r="AA90" s="403"/>
      <c r="AB90" s="404"/>
      <c r="AC90" s="402"/>
      <c r="AD90" s="403"/>
      <c r="AE90" s="403"/>
      <c r="AF90" s="404"/>
      <c r="AG90" s="402"/>
      <c r="AH90" s="403"/>
      <c r="AI90" s="403"/>
      <c r="AJ90" s="404"/>
      <c r="AK90" s="404"/>
      <c r="AL90" s="404"/>
      <c r="AM90" s="404"/>
      <c r="AN90" s="404"/>
      <c r="AO90" s="409" t="n">
        <v>140</v>
      </c>
      <c r="AP90" s="410" t="n">
        <v>110</v>
      </c>
      <c r="AQ90" s="410" t="n">
        <v>149</v>
      </c>
      <c r="AR90" s="411" t="n">
        <v>102</v>
      </c>
      <c r="AS90" s="409"/>
      <c r="AT90" s="410"/>
      <c r="AU90" s="410"/>
      <c r="AV90" s="411"/>
      <c r="AW90" s="397"/>
      <c r="AX90" s="398"/>
      <c r="AY90" s="398"/>
      <c r="AZ90" s="398"/>
      <c r="BA90" s="409"/>
      <c r="BB90" s="410"/>
      <c r="BC90" s="410"/>
      <c r="BD90" s="411"/>
      <c r="BE90" s="409"/>
      <c r="BF90" s="410"/>
      <c r="BG90" s="410"/>
      <c r="BH90" s="411"/>
      <c r="BI90" s="409"/>
      <c r="BJ90" s="410"/>
      <c r="BK90" s="410"/>
      <c r="BL90" s="411"/>
      <c r="BM90" s="409" t="n">
        <v>96</v>
      </c>
      <c r="BN90" s="410" t="n">
        <v>103</v>
      </c>
      <c r="BO90" s="410" t="n">
        <v>115</v>
      </c>
      <c r="BP90" s="411" t="n">
        <v>119</v>
      </c>
      <c r="BQ90" s="409" t="n">
        <v>101</v>
      </c>
      <c r="BR90" s="410" t="n">
        <v>90</v>
      </c>
      <c r="BS90" s="410" t="n">
        <v>116</v>
      </c>
      <c r="BT90" s="411" t="n">
        <v>122</v>
      </c>
      <c r="BU90" s="409" t="n">
        <v>114</v>
      </c>
      <c r="BV90" s="410" t="n">
        <v>125</v>
      </c>
      <c r="BW90" s="410" t="n">
        <v>97</v>
      </c>
      <c r="BX90" s="411" t="n">
        <v>137</v>
      </c>
      <c r="BY90" s="212" t="n">
        <f aca="false">SUM(Rezultati!E90:BX90)</f>
        <v>1836</v>
      </c>
      <c r="BZ90" s="213" t="n">
        <f aca="false">COUNT(Rezultati!E90:BX90)</f>
        <v>16</v>
      </c>
      <c r="CA90" s="214"/>
      <c r="CB90" s="280" t="n">
        <f aca="false">Rezultati!BY90/Rezultati!BZ90</f>
        <v>114.75</v>
      </c>
      <c r="CC90" s="216"/>
      <c r="CD90" s="181" t="str">
        <f aca="false">Rezultati!B90</f>
        <v>Toms Erbss</v>
      </c>
      <c r="CE90" s="182"/>
      <c r="CF90" s="182"/>
      <c r="CG90" s="182"/>
      <c r="CH90" s="182"/>
      <c r="CI90" s="182"/>
      <c r="CJ90" s="182"/>
      <c r="CK90" s="182"/>
      <c r="CL90" s="182"/>
      <c r="CM90" s="217"/>
      <c r="CN90" s="183"/>
      <c r="CO90" s="183"/>
      <c r="CP90" s="183"/>
      <c r="CQ90" s="183"/>
      <c r="CR90" s="183"/>
      <c r="CS90" s="183"/>
      <c r="CT90" s="183"/>
      <c r="CU90" s="183"/>
      <c r="CV90" s="183"/>
      <c r="CW90" s="183"/>
      <c r="CX90" s="183"/>
    </row>
    <row r="91" customFormat="false" ht="15.75" hidden="false" customHeight="true" outlineLevel="0" collapsed="false">
      <c r="A91" s="231" t="s">
        <v>48</v>
      </c>
      <c r="B91" s="232"/>
      <c r="C91" s="233" t="n">
        <v>8</v>
      </c>
      <c r="D91" s="234" t="n">
        <f aca="false">Rezultati!C91*Rezultati!BZ91</f>
        <v>0</v>
      </c>
      <c r="E91" s="412"/>
      <c r="F91" s="413"/>
      <c r="G91" s="413"/>
      <c r="H91" s="414"/>
      <c r="I91" s="412"/>
      <c r="J91" s="413"/>
      <c r="K91" s="413"/>
      <c r="L91" s="414"/>
      <c r="M91" s="412"/>
      <c r="N91" s="413"/>
      <c r="O91" s="413"/>
      <c r="P91" s="414"/>
      <c r="Q91" s="412"/>
      <c r="R91" s="413"/>
      <c r="S91" s="413"/>
      <c r="T91" s="414"/>
      <c r="U91" s="412"/>
      <c r="V91" s="413"/>
      <c r="W91" s="413"/>
      <c r="X91" s="414"/>
      <c r="Y91" s="412"/>
      <c r="Z91" s="413"/>
      <c r="AA91" s="413"/>
      <c r="AB91" s="414"/>
      <c r="AC91" s="412"/>
      <c r="AD91" s="413"/>
      <c r="AE91" s="413"/>
      <c r="AF91" s="414"/>
      <c r="AG91" s="412"/>
      <c r="AH91" s="413"/>
      <c r="AI91" s="413"/>
      <c r="AJ91" s="414"/>
      <c r="AK91" s="414"/>
      <c r="AL91" s="414"/>
      <c r="AM91" s="414"/>
      <c r="AN91" s="414"/>
      <c r="AO91" s="409"/>
      <c r="AP91" s="410"/>
      <c r="AQ91" s="410"/>
      <c r="AR91" s="411"/>
      <c r="AS91" s="409"/>
      <c r="AT91" s="410"/>
      <c r="AU91" s="410"/>
      <c r="AV91" s="411"/>
      <c r="AW91" s="397"/>
      <c r="AX91" s="398"/>
      <c r="AY91" s="398"/>
      <c r="AZ91" s="398"/>
      <c r="BA91" s="409"/>
      <c r="BB91" s="410"/>
      <c r="BC91" s="410"/>
      <c r="BD91" s="411"/>
      <c r="BE91" s="409"/>
      <c r="BF91" s="410"/>
      <c r="BG91" s="410"/>
      <c r="BH91" s="411"/>
      <c r="BI91" s="409"/>
      <c r="BJ91" s="410"/>
      <c r="BK91" s="410"/>
      <c r="BL91" s="411"/>
      <c r="BM91" s="409"/>
      <c r="BN91" s="410"/>
      <c r="BO91" s="410"/>
      <c r="BP91" s="411"/>
      <c r="BQ91" s="409"/>
      <c r="BR91" s="410"/>
      <c r="BS91" s="410"/>
      <c r="BT91" s="411"/>
      <c r="BU91" s="409"/>
      <c r="BV91" s="410"/>
      <c r="BW91" s="410"/>
      <c r="BX91" s="411"/>
      <c r="BY91" s="212" t="n">
        <f aca="false">SUM(Rezultati!E91:BX91)</f>
        <v>0</v>
      </c>
      <c r="BZ91" s="213" t="n">
        <f aca="false">COUNT(Rezultati!E91:BX91)</f>
        <v>0</v>
      </c>
      <c r="CA91" s="214"/>
      <c r="CB91" s="280" t="e">
        <f aca="false">Rezultati!BY91/Rezultati!BZ91-8</f>
        <v>#DIV/0!</v>
      </c>
      <c r="CC91" s="216"/>
      <c r="CD91" s="181" t="n">
        <f aca="false">Rezultati!B91</f>
        <v>0</v>
      </c>
      <c r="CE91" s="182"/>
      <c r="CF91" s="182"/>
      <c r="CG91" s="182"/>
      <c r="CH91" s="182"/>
      <c r="CI91" s="182"/>
      <c r="CJ91" s="182"/>
      <c r="CK91" s="182"/>
      <c r="CL91" s="182"/>
      <c r="CM91" s="217"/>
      <c r="CN91" s="183"/>
      <c r="CO91" s="183"/>
      <c r="CP91" s="183"/>
      <c r="CQ91" s="183"/>
      <c r="CR91" s="183"/>
      <c r="CS91" s="183"/>
      <c r="CT91" s="183"/>
      <c r="CU91" s="183"/>
      <c r="CV91" s="183"/>
      <c r="CW91" s="183"/>
      <c r="CX91" s="183"/>
    </row>
    <row r="92" customFormat="false" ht="16.5" hidden="false" customHeight="true" outlineLevel="0" collapsed="false">
      <c r="A92" s="309" t="s">
        <v>48</v>
      </c>
      <c r="B92" s="254" t="s">
        <v>123</v>
      </c>
      <c r="C92" s="255" t="n">
        <v>0</v>
      </c>
      <c r="D92" s="201" t="n">
        <f aca="false">Rezultati!C92*Rezultati!BZ92</f>
        <v>0</v>
      </c>
      <c r="E92" s="412"/>
      <c r="F92" s="413"/>
      <c r="G92" s="413"/>
      <c r="H92" s="414"/>
      <c r="I92" s="412"/>
      <c r="J92" s="413"/>
      <c r="K92" s="413"/>
      <c r="L92" s="414"/>
      <c r="M92" s="412"/>
      <c r="N92" s="413"/>
      <c r="O92" s="413"/>
      <c r="P92" s="414"/>
      <c r="Q92" s="412"/>
      <c r="R92" s="413"/>
      <c r="S92" s="413"/>
      <c r="T92" s="414"/>
      <c r="U92" s="412"/>
      <c r="V92" s="413"/>
      <c r="W92" s="413"/>
      <c r="X92" s="414"/>
      <c r="Y92" s="412"/>
      <c r="Z92" s="413"/>
      <c r="AA92" s="413"/>
      <c r="AB92" s="414"/>
      <c r="AC92" s="412"/>
      <c r="AD92" s="413"/>
      <c r="AE92" s="413"/>
      <c r="AF92" s="414"/>
      <c r="AG92" s="412"/>
      <c r="AH92" s="413"/>
      <c r="AI92" s="413"/>
      <c r="AJ92" s="414"/>
      <c r="AK92" s="414"/>
      <c r="AL92" s="414"/>
      <c r="AM92" s="414"/>
      <c r="AN92" s="414"/>
      <c r="AO92" s="409"/>
      <c r="AP92" s="410"/>
      <c r="AQ92" s="410"/>
      <c r="AR92" s="411"/>
      <c r="AS92" s="409"/>
      <c r="AT92" s="410"/>
      <c r="AU92" s="410"/>
      <c r="AV92" s="411"/>
      <c r="AW92" s="397"/>
      <c r="AX92" s="398"/>
      <c r="AY92" s="398"/>
      <c r="AZ92" s="398"/>
      <c r="BA92" s="409" t="n">
        <v>98</v>
      </c>
      <c r="BB92" s="410" t="n">
        <v>118</v>
      </c>
      <c r="BC92" s="410" t="n">
        <v>115</v>
      </c>
      <c r="BD92" s="411" t="n">
        <v>114</v>
      </c>
      <c r="BE92" s="409" t="n">
        <v>152</v>
      </c>
      <c r="BF92" s="410" t="n">
        <v>116</v>
      </c>
      <c r="BG92" s="410" t="n">
        <v>136</v>
      </c>
      <c r="BH92" s="411" t="n">
        <v>123</v>
      </c>
      <c r="BI92" s="409" t="n">
        <v>120</v>
      </c>
      <c r="BJ92" s="410" t="n">
        <v>116</v>
      </c>
      <c r="BK92" s="410" t="n">
        <v>117</v>
      </c>
      <c r="BL92" s="411" t="n">
        <v>103</v>
      </c>
      <c r="BM92" s="409" t="n">
        <v>158</v>
      </c>
      <c r="BN92" s="410" t="n">
        <v>126</v>
      </c>
      <c r="BO92" s="410" t="n">
        <v>121</v>
      </c>
      <c r="BP92" s="411" t="n">
        <v>72</v>
      </c>
      <c r="BQ92" s="409" t="n">
        <v>118</v>
      </c>
      <c r="BR92" s="410" t="n">
        <v>148</v>
      </c>
      <c r="BS92" s="410" t="n">
        <v>121</v>
      </c>
      <c r="BT92" s="411" t="n">
        <v>98</v>
      </c>
      <c r="BU92" s="409"/>
      <c r="BV92" s="410"/>
      <c r="BW92" s="410"/>
      <c r="BX92" s="411"/>
      <c r="BY92" s="212" t="n">
        <f aca="false">SUM(Rezultati!E92:BX92)</f>
        <v>2390</v>
      </c>
      <c r="BZ92" s="213" t="n">
        <f aca="false">COUNT(Rezultati!E92:BX92)</f>
        <v>20</v>
      </c>
      <c r="CA92" s="214"/>
      <c r="CB92" s="280" t="n">
        <f aca="false">Rezultati!BY92/Rezultati!BZ92</f>
        <v>119.5</v>
      </c>
      <c r="CC92" s="216"/>
      <c r="CD92" s="181" t="str">
        <f aca="false">Rezultati!B92</f>
        <v>Paulis Kalniņš</v>
      </c>
      <c r="CE92" s="182"/>
      <c r="CF92" s="182"/>
      <c r="CG92" s="182"/>
      <c r="CH92" s="182"/>
      <c r="CI92" s="182"/>
      <c r="CJ92" s="182"/>
      <c r="CK92" s="182"/>
      <c r="CL92" s="182"/>
      <c r="CM92" s="217"/>
      <c r="CN92" s="183"/>
      <c r="CO92" s="183"/>
      <c r="CP92" s="183"/>
      <c r="CQ92" s="183"/>
      <c r="CR92" s="183"/>
      <c r="CS92" s="183"/>
      <c r="CT92" s="183"/>
      <c r="CU92" s="183"/>
      <c r="CV92" s="183"/>
      <c r="CW92" s="183"/>
      <c r="CX92" s="183"/>
    </row>
    <row r="93" customFormat="false" ht="16.5" hidden="false" customHeight="true" outlineLevel="0" collapsed="false">
      <c r="A93" s="309" t="s">
        <v>48</v>
      </c>
      <c r="B93" s="254"/>
      <c r="C93" s="255" t="n">
        <v>0</v>
      </c>
      <c r="D93" s="201" t="n">
        <f aca="false">Rezultati!C93*Rezultati!BZ93</f>
        <v>0</v>
      </c>
      <c r="E93" s="412"/>
      <c r="F93" s="413"/>
      <c r="G93" s="413"/>
      <c r="H93" s="414"/>
      <c r="I93" s="412"/>
      <c r="J93" s="413"/>
      <c r="K93" s="413"/>
      <c r="L93" s="414"/>
      <c r="M93" s="412"/>
      <c r="N93" s="413"/>
      <c r="O93" s="413"/>
      <c r="P93" s="414"/>
      <c r="Q93" s="412"/>
      <c r="R93" s="413"/>
      <c r="S93" s="413"/>
      <c r="T93" s="414"/>
      <c r="U93" s="412"/>
      <c r="V93" s="413"/>
      <c r="W93" s="413"/>
      <c r="X93" s="414"/>
      <c r="Y93" s="412"/>
      <c r="Z93" s="413"/>
      <c r="AA93" s="413"/>
      <c r="AB93" s="414"/>
      <c r="AC93" s="412"/>
      <c r="AD93" s="413"/>
      <c r="AE93" s="413"/>
      <c r="AF93" s="414"/>
      <c r="AG93" s="412"/>
      <c r="AH93" s="413"/>
      <c r="AI93" s="413"/>
      <c r="AJ93" s="414"/>
      <c r="AK93" s="414"/>
      <c r="AL93" s="414"/>
      <c r="AM93" s="414"/>
      <c r="AN93" s="414"/>
      <c r="AO93" s="409"/>
      <c r="AP93" s="410"/>
      <c r="AQ93" s="410"/>
      <c r="AR93" s="411"/>
      <c r="AS93" s="409"/>
      <c r="AT93" s="410"/>
      <c r="AU93" s="410"/>
      <c r="AV93" s="411"/>
      <c r="AW93" s="397"/>
      <c r="AX93" s="398"/>
      <c r="AY93" s="398"/>
      <c r="AZ93" s="398"/>
      <c r="BA93" s="409"/>
      <c r="BB93" s="410"/>
      <c r="BC93" s="410"/>
      <c r="BD93" s="411"/>
      <c r="BE93" s="409"/>
      <c r="BF93" s="410"/>
      <c r="BG93" s="410"/>
      <c r="BH93" s="411"/>
      <c r="BI93" s="409"/>
      <c r="BJ93" s="410"/>
      <c r="BK93" s="410"/>
      <c r="BL93" s="411"/>
      <c r="BM93" s="409"/>
      <c r="BN93" s="410"/>
      <c r="BO93" s="410"/>
      <c r="BP93" s="411"/>
      <c r="BQ93" s="409"/>
      <c r="BR93" s="410"/>
      <c r="BS93" s="410"/>
      <c r="BT93" s="411"/>
      <c r="BU93" s="409"/>
      <c r="BV93" s="410"/>
      <c r="BW93" s="410"/>
      <c r="BX93" s="411"/>
      <c r="BY93" s="212" t="n">
        <f aca="false">SUM(Rezultati!E93:BX93)</f>
        <v>0</v>
      </c>
      <c r="BZ93" s="213" t="n">
        <f aca="false">COUNT(Rezultati!E93:BX93)</f>
        <v>0</v>
      </c>
      <c r="CA93" s="214"/>
      <c r="CB93" s="280" t="e">
        <f aca="false">Rezultati!BY93/Rezultati!BZ93</f>
        <v>#DIV/0!</v>
      </c>
      <c r="CC93" s="216"/>
      <c r="CD93" s="181" t="n">
        <f aca="false">Rezultati!B93</f>
        <v>0</v>
      </c>
      <c r="CE93" s="182"/>
      <c r="CF93" s="182"/>
      <c r="CG93" s="182"/>
      <c r="CH93" s="182"/>
      <c r="CI93" s="182"/>
      <c r="CJ93" s="182"/>
      <c r="CK93" s="182"/>
      <c r="CL93" s="182"/>
      <c r="CM93" s="217"/>
      <c r="CN93" s="183"/>
      <c r="CO93" s="183"/>
      <c r="CP93" s="183"/>
      <c r="CQ93" s="183"/>
      <c r="CR93" s="183"/>
      <c r="CS93" s="183"/>
      <c r="CT93" s="183"/>
      <c r="CU93" s="183"/>
      <c r="CV93" s="183"/>
      <c r="CW93" s="183"/>
      <c r="CX93" s="183"/>
    </row>
    <row r="94" customFormat="false" ht="16.5" hidden="false" customHeight="true" outlineLevel="0" collapsed="false">
      <c r="A94" s="309" t="s">
        <v>48</v>
      </c>
      <c r="B94" s="254"/>
      <c r="C94" s="255" t="n">
        <v>0</v>
      </c>
      <c r="D94" s="201" t="n">
        <f aca="false">Rezultati!C94*Rezultati!BZ94</f>
        <v>0</v>
      </c>
      <c r="E94" s="412"/>
      <c r="F94" s="413"/>
      <c r="G94" s="413"/>
      <c r="H94" s="414"/>
      <c r="I94" s="412"/>
      <c r="J94" s="413"/>
      <c r="K94" s="413"/>
      <c r="L94" s="414"/>
      <c r="M94" s="412"/>
      <c r="N94" s="413"/>
      <c r="O94" s="413"/>
      <c r="P94" s="414"/>
      <c r="Q94" s="412"/>
      <c r="R94" s="413"/>
      <c r="S94" s="413"/>
      <c r="T94" s="414"/>
      <c r="U94" s="412"/>
      <c r="V94" s="413"/>
      <c r="W94" s="413"/>
      <c r="X94" s="414"/>
      <c r="Y94" s="412"/>
      <c r="Z94" s="413"/>
      <c r="AA94" s="413"/>
      <c r="AB94" s="414"/>
      <c r="AC94" s="412"/>
      <c r="AD94" s="413"/>
      <c r="AE94" s="413"/>
      <c r="AF94" s="414"/>
      <c r="AG94" s="412"/>
      <c r="AH94" s="413"/>
      <c r="AI94" s="413"/>
      <c r="AJ94" s="414"/>
      <c r="AK94" s="414"/>
      <c r="AL94" s="414"/>
      <c r="AM94" s="414"/>
      <c r="AN94" s="414"/>
      <c r="AO94" s="409"/>
      <c r="AP94" s="410"/>
      <c r="AQ94" s="410"/>
      <c r="AR94" s="411"/>
      <c r="AS94" s="409"/>
      <c r="AT94" s="410"/>
      <c r="AU94" s="410"/>
      <c r="AV94" s="411"/>
      <c r="AW94" s="397"/>
      <c r="AX94" s="398"/>
      <c r="AY94" s="398"/>
      <c r="AZ94" s="398"/>
      <c r="BA94" s="409"/>
      <c r="BB94" s="410"/>
      <c r="BC94" s="410"/>
      <c r="BD94" s="411"/>
      <c r="BE94" s="409"/>
      <c r="BF94" s="410"/>
      <c r="BG94" s="410"/>
      <c r="BH94" s="411"/>
      <c r="BI94" s="409"/>
      <c r="BJ94" s="410"/>
      <c r="BK94" s="410"/>
      <c r="BL94" s="411"/>
      <c r="BM94" s="409"/>
      <c r="BN94" s="410"/>
      <c r="BO94" s="410"/>
      <c r="BP94" s="411"/>
      <c r="BQ94" s="409"/>
      <c r="BR94" s="410"/>
      <c r="BS94" s="410"/>
      <c r="BT94" s="411"/>
      <c r="BU94" s="409"/>
      <c r="BV94" s="410"/>
      <c r="BW94" s="410"/>
      <c r="BX94" s="411"/>
      <c r="BY94" s="212" t="n">
        <f aca="false">SUM(Rezultati!E94:BX94)</f>
        <v>0</v>
      </c>
      <c r="BZ94" s="213" t="n">
        <f aca="false">COUNT(Rezultati!E94:BX94)</f>
        <v>0</v>
      </c>
      <c r="CA94" s="214"/>
      <c r="CB94" s="280" t="e">
        <f aca="false">Rezultati!BY94/Rezultati!BZ94</f>
        <v>#DIV/0!</v>
      </c>
      <c r="CC94" s="216"/>
      <c r="CD94" s="181" t="n">
        <f aca="false">Rezultati!B94</f>
        <v>0</v>
      </c>
      <c r="CE94" s="182"/>
      <c r="CF94" s="182"/>
      <c r="CG94" s="182"/>
      <c r="CH94" s="182"/>
      <c r="CI94" s="182"/>
      <c r="CJ94" s="182"/>
      <c r="CK94" s="182"/>
      <c r="CL94" s="182"/>
      <c r="CM94" s="217"/>
      <c r="CN94" s="183"/>
      <c r="CO94" s="183"/>
      <c r="CP94" s="183"/>
      <c r="CQ94" s="183"/>
      <c r="CR94" s="183"/>
      <c r="CS94" s="183"/>
      <c r="CT94" s="183"/>
      <c r="CU94" s="183"/>
      <c r="CV94" s="183"/>
      <c r="CW94" s="183"/>
      <c r="CX94" s="183"/>
    </row>
    <row r="95" customFormat="false" ht="16.5" hidden="false" customHeight="true" outlineLevel="0" collapsed="false">
      <c r="A95" s="309" t="s">
        <v>48</v>
      </c>
      <c r="B95" s="254"/>
      <c r="C95" s="255" t="n">
        <v>0</v>
      </c>
      <c r="D95" s="201" t="n">
        <f aca="false">Rezultati!C95*Rezultati!BZ95</f>
        <v>0</v>
      </c>
      <c r="E95" s="412"/>
      <c r="F95" s="413"/>
      <c r="G95" s="413"/>
      <c r="H95" s="414"/>
      <c r="I95" s="412"/>
      <c r="J95" s="413"/>
      <c r="K95" s="413"/>
      <c r="L95" s="414"/>
      <c r="M95" s="412"/>
      <c r="N95" s="413"/>
      <c r="O95" s="413"/>
      <c r="P95" s="414"/>
      <c r="Q95" s="412"/>
      <c r="R95" s="413"/>
      <c r="S95" s="413"/>
      <c r="T95" s="414"/>
      <c r="U95" s="412"/>
      <c r="V95" s="413"/>
      <c r="W95" s="413"/>
      <c r="X95" s="414"/>
      <c r="Y95" s="412"/>
      <c r="Z95" s="413"/>
      <c r="AA95" s="413"/>
      <c r="AB95" s="414"/>
      <c r="AC95" s="412"/>
      <c r="AD95" s="413"/>
      <c r="AE95" s="413"/>
      <c r="AF95" s="414"/>
      <c r="AG95" s="412"/>
      <c r="AH95" s="413"/>
      <c r="AI95" s="413"/>
      <c r="AJ95" s="414"/>
      <c r="AK95" s="414"/>
      <c r="AL95" s="414"/>
      <c r="AM95" s="414"/>
      <c r="AN95" s="414"/>
      <c r="AO95" s="409"/>
      <c r="AP95" s="410"/>
      <c r="AQ95" s="410"/>
      <c r="AR95" s="411"/>
      <c r="AS95" s="409"/>
      <c r="AT95" s="410"/>
      <c r="AU95" s="410"/>
      <c r="AV95" s="411"/>
      <c r="AW95" s="397"/>
      <c r="AX95" s="398"/>
      <c r="AY95" s="398"/>
      <c r="AZ95" s="398"/>
      <c r="BA95" s="409"/>
      <c r="BB95" s="410"/>
      <c r="BC95" s="410"/>
      <c r="BD95" s="411"/>
      <c r="BE95" s="409"/>
      <c r="BF95" s="410"/>
      <c r="BG95" s="410"/>
      <c r="BH95" s="411"/>
      <c r="BI95" s="409"/>
      <c r="BJ95" s="410"/>
      <c r="BK95" s="410"/>
      <c r="BL95" s="411"/>
      <c r="BM95" s="409"/>
      <c r="BN95" s="410"/>
      <c r="BO95" s="410"/>
      <c r="BP95" s="411"/>
      <c r="BQ95" s="409"/>
      <c r="BR95" s="410"/>
      <c r="BS95" s="410"/>
      <c r="BT95" s="411"/>
      <c r="BU95" s="409"/>
      <c r="BV95" s="410"/>
      <c r="BW95" s="410"/>
      <c r="BX95" s="411"/>
      <c r="BY95" s="212" t="n">
        <f aca="false">SUM(Rezultati!E95:BX95)</f>
        <v>0</v>
      </c>
      <c r="BZ95" s="213" t="n">
        <f aca="false">COUNT(Rezultati!E95:BX95)</f>
        <v>0</v>
      </c>
      <c r="CA95" s="214"/>
      <c r="CB95" s="280" t="e">
        <f aca="false">Rezultati!BY95/Rezultati!BZ95</f>
        <v>#DIV/0!</v>
      </c>
      <c r="CC95" s="216"/>
      <c r="CD95" s="181" t="n">
        <f aca="false">Rezultati!B95</f>
        <v>0</v>
      </c>
      <c r="CE95" s="182"/>
      <c r="CF95" s="182"/>
      <c r="CG95" s="182"/>
      <c r="CH95" s="182"/>
      <c r="CI95" s="182"/>
      <c r="CJ95" s="182"/>
      <c r="CK95" s="182"/>
      <c r="CL95" s="182"/>
      <c r="CM95" s="217"/>
      <c r="CN95" s="183"/>
      <c r="CO95" s="183"/>
      <c r="CP95" s="183"/>
      <c r="CQ95" s="183"/>
      <c r="CR95" s="183"/>
      <c r="CS95" s="183"/>
      <c r="CT95" s="183"/>
      <c r="CU95" s="183"/>
      <c r="CV95" s="183"/>
      <c r="CW95" s="183"/>
      <c r="CX95" s="183"/>
    </row>
    <row r="96" customFormat="false" ht="16.5" hidden="false" customHeight="true" outlineLevel="0" collapsed="false">
      <c r="A96" s="309" t="s">
        <v>48</v>
      </c>
      <c r="B96" s="254"/>
      <c r="C96" s="255" t="n">
        <v>0</v>
      </c>
      <c r="D96" s="201" t="n">
        <f aca="false">Rezultati!C96*Rezultati!BZ96</f>
        <v>0</v>
      </c>
      <c r="E96" s="412"/>
      <c r="F96" s="413"/>
      <c r="G96" s="413"/>
      <c r="H96" s="414"/>
      <c r="I96" s="412"/>
      <c r="J96" s="413"/>
      <c r="K96" s="413"/>
      <c r="L96" s="414"/>
      <c r="M96" s="412"/>
      <c r="N96" s="413"/>
      <c r="O96" s="413"/>
      <c r="P96" s="414"/>
      <c r="Q96" s="412"/>
      <c r="R96" s="413"/>
      <c r="S96" s="413"/>
      <c r="T96" s="414"/>
      <c r="U96" s="412"/>
      <c r="V96" s="413"/>
      <c r="W96" s="413"/>
      <c r="X96" s="414"/>
      <c r="Y96" s="412"/>
      <c r="Z96" s="413"/>
      <c r="AA96" s="413"/>
      <c r="AB96" s="414"/>
      <c r="AC96" s="412"/>
      <c r="AD96" s="413"/>
      <c r="AE96" s="413"/>
      <c r="AF96" s="414"/>
      <c r="AG96" s="412"/>
      <c r="AH96" s="413"/>
      <c r="AI96" s="413"/>
      <c r="AJ96" s="414"/>
      <c r="AK96" s="414"/>
      <c r="AL96" s="414"/>
      <c r="AM96" s="414"/>
      <c r="AN96" s="414"/>
      <c r="AO96" s="409"/>
      <c r="AP96" s="410"/>
      <c r="AQ96" s="410"/>
      <c r="AR96" s="411"/>
      <c r="AS96" s="409"/>
      <c r="AT96" s="410"/>
      <c r="AU96" s="410"/>
      <c r="AV96" s="411"/>
      <c r="AW96" s="397"/>
      <c r="AX96" s="398"/>
      <c r="AY96" s="398"/>
      <c r="AZ96" s="398"/>
      <c r="BA96" s="409"/>
      <c r="BB96" s="410"/>
      <c r="BC96" s="410"/>
      <c r="BD96" s="411"/>
      <c r="BE96" s="409"/>
      <c r="BF96" s="410"/>
      <c r="BG96" s="410"/>
      <c r="BH96" s="411"/>
      <c r="BI96" s="409"/>
      <c r="BJ96" s="410"/>
      <c r="BK96" s="410"/>
      <c r="BL96" s="411"/>
      <c r="BM96" s="409"/>
      <c r="BN96" s="410"/>
      <c r="BO96" s="410"/>
      <c r="BP96" s="411"/>
      <c r="BQ96" s="409"/>
      <c r="BR96" s="410"/>
      <c r="BS96" s="410"/>
      <c r="BT96" s="411"/>
      <c r="BU96" s="409"/>
      <c r="BV96" s="410"/>
      <c r="BW96" s="410"/>
      <c r="BX96" s="411"/>
      <c r="BY96" s="212" t="n">
        <f aca="false">SUM(Rezultati!E96:BX96)</f>
        <v>0</v>
      </c>
      <c r="BZ96" s="213" t="n">
        <f aca="false">COUNT(Rezultati!E96:BX96)</f>
        <v>0</v>
      </c>
      <c r="CA96" s="214"/>
      <c r="CB96" s="280" t="e">
        <f aca="false">Rezultati!BY96/Rezultati!BZ96</f>
        <v>#DIV/0!</v>
      </c>
      <c r="CC96" s="216"/>
      <c r="CD96" s="181" t="n">
        <f aca="false">Rezultati!B96</f>
        <v>0</v>
      </c>
      <c r="CE96" s="182"/>
      <c r="CF96" s="182"/>
      <c r="CG96" s="182"/>
      <c r="CH96" s="182"/>
      <c r="CI96" s="182"/>
      <c r="CJ96" s="182"/>
      <c r="CK96" s="182"/>
      <c r="CL96" s="182"/>
      <c r="CM96" s="217"/>
      <c r="CN96" s="183"/>
      <c r="CO96" s="183"/>
      <c r="CP96" s="183"/>
      <c r="CQ96" s="183"/>
      <c r="CR96" s="183"/>
      <c r="CS96" s="183"/>
      <c r="CT96" s="183"/>
      <c r="CU96" s="183"/>
      <c r="CV96" s="183"/>
      <c r="CW96" s="183"/>
      <c r="CX96" s="183"/>
    </row>
    <row r="97" customFormat="false" ht="16.5" hidden="false" customHeight="true" outlineLevel="0" collapsed="false">
      <c r="A97" s="309" t="s">
        <v>48</v>
      </c>
      <c r="B97" s="254"/>
      <c r="C97" s="255" t="n">
        <v>0</v>
      </c>
      <c r="D97" s="201" t="n">
        <f aca="false">Rezultati!C97*Rezultati!BZ97</f>
        <v>0</v>
      </c>
      <c r="E97" s="412"/>
      <c r="F97" s="413"/>
      <c r="G97" s="413"/>
      <c r="H97" s="414"/>
      <c r="I97" s="412"/>
      <c r="J97" s="413"/>
      <c r="K97" s="413"/>
      <c r="L97" s="414"/>
      <c r="M97" s="412"/>
      <c r="N97" s="413"/>
      <c r="O97" s="413"/>
      <c r="P97" s="414"/>
      <c r="Q97" s="412"/>
      <c r="R97" s="413"/>
      <c r="S97" s="413"/>
      <c r="T97" s="414"/>
      <c r="U97" s="412"/>
      <c r="V97" s="413"/>
      <c r="W97" s="413"/>
      <c r="X97" s="414"/>
      <c r="Y97" s="412"/>
      <c r="Z97" s="413"/>
      <c r="AA97" s="413"/>
      <c r="AB97" s="414"/>
      <c r="AC97" s="412"/>
      <c r="AD97" s="413"/>
      <c r="AE97" s="413"/>
      <c r="AF97" s="414"/>
      <c r="AG97" s="412"/>
      <c r="AH97" s="413"/>
      <c r="AI97" s="413"/>
      <c r="AJ97" s="414"/>
      <c r="AK97" s="414"/>
      <c r="AL97" s="414"/>
      <c r="AM97" s="414"/>
      <c r="AN97" s="414"/>
      <c r="AO97" s="409"/>
      <c r="AP97" s="410"/>
      <c r="AQ97" s="410"/>
      <c r="AR97" s="411"/>
      <c r="AS97" s="409"/>
      <c r="AT97" s="410"/>
      <c r="AU97" s="410"/>
      <c r="AV97" s="411"/>
      <c r="AW97" s="397"/>
      <c r="AX97" s="398"/>
      <c r="AY97" s="398"/>
      <c r="AZ97" s="398"/>
      <c r="BA97" s="409"/>
      <c r="BB97" s="410"/>
      <c r="BC97" s="410"/>
      <c r="BD97" s="411"/>
      <c r="BE97" s="409"/>
      <c r="BF97" s="410"/>
      <c r="BG97" s="410"/>
      <c r="BH97" s="411"/>
      <c r="BI97" s="409"/>
      <c r="BJ97" s="410"/>
      <c r="BK97" s="410"/>
      <c r="BL97" s="411"/>
      <c r="BM97" s="409"/>
      <c r="BN97" s="410"/>
      <c r="BO97" s="410"/>
      <c r="BP97" s="411"/>
      <c r="BQ97" s="409"/>
      <c r="BR97" s="410"/>
      <c r="BS97" s="410"/>
      <c r="BT97" s="411"/>
      <c r="BU97" s="409"/>
      <c r="BV97" s="410"/>
      <c r="BW97" s="410"/>
      <c r="BX97" s="411"/>
      <c r="BY97" s="212" t="n">
        <f aca="false">SUM(Rezultati!E97:BX97)</f>
        <v>0</v>
      </c>
      <c r="BZ97" s="213" t="n">
        <f aca="false">COUNT(Rezultati!E97:BX97)</f>
        <v>0</v>
      </c>
      <c r="CA97" s="214"/>
      <c r="CB97" s="280" t="e">
        <f aca="false">Rezultati!BY97/Rezultati!BZ97</f>
        <v>#DIV/0!</v>
      </c>
      <c r="CC97" s="216"/>
      <c r="CD97" s="181" t="n">
        <f aca="false">Rezultati!B97</f>
        <v>0</v>
      </c>
      <c r="CE97" s="182"/>
      <c r="CF97" s="182"/>
      <c r="CG97" s="182"/>
      <c r="CH97" s="182"/>
      <c r="CI97" s="182"/>
      <c r="CJ97" s="182"/>
      <c r="CK97" s="182"/>
      <c r="CL97" s="182"/>
      <c r="CM97" s="217"/>
      <c r="CN97" s="183"/>
      <c r="CO97" s="183"/>
      <c r="CP97" s="183"/>
      <c r="CQ97" s="183"/>
      <c r="CR97" s="183"/>
      <c r="CS97" s="183"/>
      <c r="CT97" s="183"/>
      <c r="CU97" s="183"/>
      <c r="CV97" s="183"/>
      <c r="CW97" s="183"/>
      <c r="CX97" s="183"/>
    </row>
    <row r="98" customFormat="false" ht="16.5" hidden="false" customHeight="true" outlineLevel="0" collapsed="false">
      <c r="A98" s="325" t="s">
        <v>48</v>
      </c>
      <c r="B98" s="326"/>
      <c r="C98" s="256" t="n">
        <v>8</v>
      </c>
      <c r="D98" s="257" t="n">
        <f aca="false">Rezultati!C98*Rezultati!BZ98</f>
        <v>0</v>
      </c>
      <c r="E98" s="263"/>
      <c r="F98" s="264"/>
      <c r="G98" s="264"/>
      <c r="H98" s="415"/>
      <c r="I98" s="263"/>
      <c r="J98" s="264"/>
      <c r="K98" s="264"/>
      <c r="L98" s="415"/>
      <c r="M98" s="263"/>
      <c r="N98" s="264"/>
      <c r="O98" s="264"/>
      <c r="P98" s="415"/>
      <c r="Q98" s="263"/>
      <c r="R98" s="264"/>
      <c r="S98" s="264"/>
      <c r="T98" s="415"/>
      <c r="U98" s="263"/>
      <c r="V98" s="264"/>
      <c r="W98" s="264"/>
      <c r="X98" s="415"/>
      <c r="Y98" s="263"/>
      <c r="Z98" s="264"/>
      <c r="AA98" s="264"/>
      <c r="AB98" s="415"/>
      <c r="AC98" s="263"/>
      <c r="AD98" s="264"/>
      <c r="AE98" s="264"/>
      <c r="AF98" s="415"/>
      <c r="AG98" s="263"/>
      <c r="AH98" s="264"/>
      <c r="AI98" s="264"/>
      <c r="AJ98" s="415"/>
      <c r="AK98" s="415"/>
      <c r="AL98" s="415"/>
      <c r="AM98" s="415"/>
      <c r="AN98" s="415"/>
      <c r="AO98" s="418"/>
      <c r="AP98" s="419"/>
      <c r="AQ98" s="419"/>
      <c r="AR98" s="420"/>
      <c r="AS98" s="418"/>
      <c r="AT98" s="419"/>
      <c r="AU98" s="419"/>
      <c r="AV98" s="420"/>
      <c r="AW98" s="416"/>
      <c r="AX98" s="417"/>
      <c r="AY98" s="417"/>
      <c r="AZ98" s="417"/>
      <c r="BA98" s="418"/>
      <c r="BB98" s="419"/>
      <c r="BC98" s="419"/>
      <c r="BD98" s="420"/>
      <c r="BE98" s="418"/>
      <c r="BF98" s="419"/>
      <c r="BG98" s="419"/>
      <c r="BH98" s="420"/>
      <c r="BI98" s="418"/>
      <c r="BJ98" s="419"/>
      <c r="BK98" s="419"/>
      <c r="BL98" s="420"/>
      <c r="BM98" s="426"/>
      <c r="BN98" s="427"/>
      <c r="BO98" s="427"/>
      <c r="BP98" s="428"/>
      <c r="BQ98" s="418"/>
      <c r="BR98" s="419"/>
      <c r="BS98" s="419"/>
      <c r="BT98" s="420"/>
      <c r="BU98" s="418"/>
      <c r="BV98" s="419"/>
      <c r="BW98" s="419"/>
      <c r="BX98" s="420"/>
      <c r="BY98" s="386" t="n">
        <f aca="false">SUM(Rezultati!E98:BX98)</f>
        <v>0</v>
      </c>
      <c r="BZ98" s="387" t="n">
        <f aca="false">COUNT(Rezultati!E98:BX98)</f>
        <v>0</v>
      </c>
      <c r="CA98" s="214"/>
      <c r="CB98" s="280" t="e">
        <f aca="false">Rezultati!BY98/Rezultati!BZ98-8</f>
        <v>#DIV/0!</v>
      </c>
      <c r="CC98" s="216"/>
      <c r="CD98" s="181" t="n">
        <f aca="false">Rezultati!B98</f>
        <v>0</v>
      </c>
      <c r="CE98" s="182"/>
      <c r="CF98" s="182"/>
      <c r="CG98" s="182"/>
      <c r="CH98" s="182"/>
      <c r="CI98" s="182"/>
      <c r="CJ98" s="182"/>
      <c r="CK98" s="182"/>
      <c r="CL98" s="182"/>
      <c r="CM98" s="217"/>
      <c r="CN98" s="183"/>
      <c r="CO98" s="183"/>
      <c r="CP98" s="183"/>
      <c r="CQ98" s="183"/>
      <c r="CR98" s="183"/>
      <c r="CS98" s="183"/>
      <c r="CT98" s="183"/>
      <c r="CU98" s="183"/>
      <c r="CV98" s="183"/>
      <c r="CW98" s="183"/>
      <c r="CX98" s="183"/>
    </row>
    <row r="99" customFormat="false" ht="16.5" hidden="false" customHeight="true" outlineLevel="0" collapsed="false">
      <c r="A99" s="335" t="str">
        <f aca="false">Punkti!A41</f>
        <v>Wii Fit Plus</v>
      </c>
      <c r="B99" s="336" t="s">
        <v>124</v>
      </c>
      <c r="C99" s="337" t="n">
        <v>8</v>
      </c>
      <c r="D99" s="338" t="n">
        <f aca="false">Rezultati!C99*Rezultati!BZ99</f>
        <v>0</v>
      </c>
      <c r="E99" s="394"/>
      <c r="F99" s="395"/>
      <c r="G99" s="395"/>
      <c r="H99" s="396"/>
      <c r="I99" s="394"/>
      <c r="J99" s="395"/>
      <c r="K99" s="395"/>
      <c r="L99" s="396"/>
      <c r="M99" s="394"/>
      <c r="N99" s="395"/>
      <c r="O99" s="395"/>
      <c r="P99" s="396"/>
      <c r="Q99" s="394"/>
      <c r="R99" s="395"/>
      <c r="S99" s="395"/>
      <c r="T99" s="396"/>
      <c r="U99" s="394"/>
      <c r="V99" s="395"/>
      <c r="W99" s="395"/>
      <c r="X99" s="396"/>
      <c r="Y99" s="394"/>
      <c r="Z99" s="395"/>
      <c r="AA99" s="395"/>
      <c r="AB99" s="396"/>
      <c r="AC99" s="394"/>
      <c r="AD99" s="395"/>
      <c r="AE99" s="395"/>
      <c r="AF99" s="396"/>
      <c r="AG99" s="394"/>
      <c r="AH99" s="395"/>
      <c r="AI99" s="395"/>
      <c r="AJ99" s="396"/>
      <c r="AK99" s="396"/>
      <c r="AL99" s="396"/>
      <c r="AM99" s="396"/>
      <c r="AN99" s="396"/>
      <c r="AO99" s="399"/>
      <c r="AP99" s="400"/>
      <c r="AQ99" s="400"/>
      <c r="AR99" s="401"/>
      <c r="AS99" s="399"/>
      <c r="AT99" s="400"/>
      <c r="AU99" s="400"/>
      <c r="AV99" s="401"/>
      <c r="AW99" s="399"/>
      <c r="AX99" s="400"/>
      <c r="AY99" s="400"/>
      <c r="AZ99" s="401"/>
      <c r="BA99" s="397"/>
      <c r="BB99" s="398"/>
      <c r="BC99" s="398"/>
      <c r="BD99" s="398"/>
      <c r="BE99" s="399"/>
      <c r="BF99" s="400"/>
      <c r="BG99" s="400"/>
      <c r="BH99" s="401"/>
      <c r="BI99" s="399"/>
      <c r="BJ99" s="400"/>
      <c r="BK99" s="400"/>
      <c r="BL99" s="401"/>
      <c r="BM99" s="399"/>
      <c r="BN99" s="400"/>
      <c r="BO99" s="400"/>
      <c r="BP99" s="401"/>
      <c r="BQ99" s="399"/>
      <c r="BR99" s="400"/>
      <c r="BS99" s="400"/>
      <c r="BT99" s="401"/>
      <c r="BU99" s="399"/>
      <c r="BV99" s="400"/>
      <c r="BW99" s="400"/>
      <c r="BX99" s="401"/>
      <c r="BY99" s="212" t="n">
        <f aca="false">SUM(Rezultati!E99:BX99)</f>
        <v>0</v>
      </c>
      <c r="BZ99" s="213" t="n">
        <f aca="false">COUNT(Rezultati!E99:BX99)</f>
        <v>0</v>
      </c>
      <c r="CA99" s="214" t="n">
        <f aca="false">SUM((Rezultati!BY99+Rezultati!BY100+Rezultati!BY101+Rezultati!BY102+Rezultati!BY105+Rezultati!BY106+Rezultati!BY103+Rezultati!BY104+Rezultati!BY107)/(Rezultati!BZ99+Rezultati!BZ100+Rezultati!BZ105+Rezultati!BZ106+Rezultati!BZ101+Rezultati!BZ102+Rezultati!BZ103+Rezultati!BZ104+Rezultati!BZ107))</f>
        <v>140.96875</v>
      </c>
      <c r="CB99" s="280" t="e">
        <f aca="false">Rezultati!BY99/Rezultati!BZ99-8</f>
        <v>#DIV/0!</v>
      </c>
      <c r="CC99" s="216" t="str">
        <f aca="false">Rezultati!BA2</f>
        <v>Wii Fit Plus</v>
      </c>
      <c r="CD99" s="181" t="str">
        <f aca="false">Rezultati!B99</f>
        <v>Nikola Ābola</v>
      </c>
      <c r="CE99" s="182"/>
      <c r="CF99" s="182"/>
      <c r="CG99" s="182"/>
      <c r="CH99" s="182"/>
      <c r="CI99" s="182"/>
      <c r="CJ99" s="182"/>
      <c r="CK99" s="182"/>
      <c r="CL99" s="182"/>
      <c r="CM99" s="217"/>
      <c r="CN99" s="183"/>
      <c r="CO99" s="183"/>
      <c r="CP99" s="183"/>
      <c r="CQ99" s="183"/>
      <c r="CR99" s="183"/>
      <c r="CS99" s="183"/>
      <c r="CT99" s="183"/>
      <c r="CU99" s="183"/>
      <c r="CV99" s="183"/>
      <c r="CW99" s="183"/>
      <c r="CX99" s="183"/>
    </row>
    <row r="100" customFormat="false" ht="16.5" hidden="false" customHeight="true" outlineLevel="0" collapsed="false">
      <c r="A100" s="198" t="s">
        <v>49</v>
      </c>
      <c r="B100" s="320" t="s">
        <v>65</v>
      </c>
      <c r="C100" s="244" t="n">
        <v>0</v>
      </c>
      <c r="D100" s="201" t="n">
        <f aca="false">Rezultati!C100*Rezultati!BZ100</f>
        <v>0</v>
      </c>
      <c r="E100" s="402"/>
      <c r="F100" s="403"/>
      <c r="G100" s="403"/>
      <c r="H100" s="404"/>
      <c r="I100" s="402"/>
      <c r="J100" s="403"/>
      <c r="K100" s="403"/>
      <c r="L100" s="404"/>
      <c r="M100" s="402"/>
      <c r="N100" s="403"/>
      <c r="O100" s="403"/>
      <c r="P100" s="404"/>
      <c r="Q100" s="402"/>
      <c r="R100" s="403"/>
      <c r="S100" s="403"/>
      <c r="T100" s="404"/>
      <c r="U100" s="402"/>
      <c r="V100" s="403"/>
      <c r="W100" s="403"/>
      <c r="X100" s="404"/>
      <c r="Y100" s="402"/>
      <c r="Z100" s="403"/>
      <c r="AA100" s="403"/>
      <c r="AB100" s="404"/>
      <c r="AC100" s="402"/>
      <c r="AD100" s="403"/>
      <c r="AE100" s="403"/>
      <c r="AF100" s="404"/>
      <c r="AG100" s="402"/>
      <c r="AH100" s="403"/>
      <c r="AI100" s="403"/>
      <c r="AJ100" s="404"/>
      <c r="AK100" s="404"/>
      <c r="AL100" s="404"/>
      <c r="AM100" s="404"/>
      <c r="AN100" s="404"/>
      <c r="AO100" s="405" t="n">
        <v>132</v>
      </c>
      <c r="AP100" s="406" t="n">
        <v>142</v>
      </c>
      <c r="AQ100" s="406" t="n">
        <v>120</v>
      </c>
      <c r="AR100" s="407" t="n">
        <v>107</v>
      </c>
      <c r="AS100" s="405" t="n">
        <v>128</v>
      </c>
      <c r="AT100" s="406" t="n">
        <v>115</v>
      </c>
      <c r="AU100" s="406" t="n">
        <v>95</v>
      </c>
      <c r="AV100" s="407" t="n">
        <v>103</v>
      </c>
      <c r="AW100" s="405" t="n">
        <v>128</v>
      </c>
      <c r="AX100" s="406" t="n">
        <v>144</v>
      </c>
      <c r="AY100" s="406" t="n">
        <v>112</v>
      </c>
      <c r="AZ100" s="407" t="n">
        <v>155</v>
      </c>
      <c r="BA100" s="397"/>
      <c r="BB100" s="398"/>
      <c r="BC100" s="398"/>
      <c r="BD100" s="398"/>
      <c r="BE100" s="405" t="n">
        <v>124</v>
      </c>
      <c r="BF100" s="406" t="n">
        <v>163</v>
      </c>
      <c r="BG100" s="406" t="n">
        <v>148</v>
      </c>
      <c r="BH100" s="407" t="n">
        <v>148</v>
      </c>
      <c r="BI100" s="405" t="n">
        <v>191</v>
      </c>
      <c r="BJ100" s="406" t="n">
        <v>118</v>
      </c>
      <c r="BK100" s="406" t="n">
        <v>135</v>
      </c>
      <c r="BL100" s="407" t="n">
        <v>135</v>
      </c>
      <c r="BM100" s="405"/>
      <c r="BN100" s="406"/>
      <c r="BO100" s="406"/>
      <c r="BP100" s="407"/>
      <c r="BQ100" s="405" t="n">
        <v>117</v>
      </c>
      <c r="BR100" s="406" t="n">
        <v>108</v>
      </c>
      <c r="BS100" s="406" t="n">
        <v>127</v>
      </c>
      <c r="BT100" s="407" t="n">
        <v>154</v>
      </c>
      <c r="BU100" s="405" t="n">
        <v>144</v>
      </c>
      <c r="BV100" s="406" t="n">
        <v>145</v>
      </c>
      <c r="BW100" s="406" t="n">
        <v>144</v>
      </c>
      <c r="BX100" s="407" t="n">
        <v>166</v>
      </c>
      <c r="BY100" s="212" t="n">
        <f aca="false">SUM(Rezultati!E100:BX100)</f>
        <v>3748</v>
      </c>
      <c r="BZ100" s="213" t="n">
        <f aca="false">COUNT(Rezultati!E100:BX100)</f>
        <v>28</v>
      </c>
      <c r="CA100" s="214"/>
      <c r="CB100" s="280" t="n">
        <f aca="false">Rezultati!BY100/Rezultati!BZ100</f>
        <v>133.857142857143</v>
      </c>
      <c r="CC100" s="216"/>
      <c r="CD100" s="181" t="str">
        <f aca="false">Rezultati!B100</f>
        <v>Tomass Piternieks</v>
      </c>
      <c r="CE100" s="182"/>
      <c r="CF100" s="183"/>
      <c r="CG100" s="183"/>
      <c r="CH100" s="183"/>
      <c r="CI100" s="183"/>
      <c r="CJ100" s="183"/>
      <c r="CK100" s="183"/>
      <c r="CL100" s="183"/>
      <c r="CM100" s="182"/>
      <c r="CN100" s="183"/>
      <c r="CO100" s="183"/>
      <c r="CP100" s="183"/>
      <c r="CQ100" s="183"/>
      <c r="CR100" s="183"/>
      <c r="CS100" s="183"/>
      <c r="CT100" s="183"/>
      <c r="CU100" s="183"/>
      <c r="CV100" s="183"/>
      <c r="CW100" s="183"/>
      <c r="CX100" s="183"/>
    </row>
    <row r="101" customFormat="false" ht="16.5" hidden="false" customHeight="true" outlineLevel="0" collapsed="false">
      <c r="A101" s="198" t="s">
        <v>49</v>
      </c>
      <c r="B101" s="297" t="s">
        <v>125</v>
      </c>
      <c r="C101" s="244" t="n">
        <v>0</v>
      </c>
      <c r="D101" s="201" t="n">
        <f aca="false">Rezultati!C101*Rezultati!BZ101</f>
        <v>0</v>
      </c>
      <c r="E101" s="402"/>
      <c r="F101" s="403"/>
      <c r="G101" s="403"/>
      <c r="H101" s="404"/>
      <c r="I101" s="402"/>
      <c r="J101" s="403"/>
      <c r="K101" s="403"/>
      <c r="L101" s="404"/>
      <c r="M101" s="402"/>
      <c r="N101" s="403"/>
      <c r="O101" s="403"/>
      <c r="P101" s="404"/>
      <c r="Q101" s="402"/>
      <c r="R101" s="403"/>
      <c r="S101" s="403"/>
      <c r="T101" s="404"/>
      <c r="U101" s="402"/>
      <c r="V101" s="403"/>
      <c r="W101" s="403"/>
      <c r="X101" s="404"/>
      <c r="Y101" s="402"/>
      <c r="Z101" s="403"/>
      <c r="AA101" s="403"/>
      <c r="AB101" s="404"/>
      <c r="AC101" s="402"/>
      <c r="AD101" s="403"/>
      <c r="AE101" s="403"/>
      <c r="AF101" s="404"/>
      <c r="AG101" s="402"/>
      <c r="AH101" s="403"/>
      <c r="AI101" s="403"/>
      <c r="AJ101" s="404"/>
      <c r="AK101" s="404"/>
      <c r="AL101" s="404"/>
      <c r="AM101" s="404"/>
      <c r="AN101" s="404"/>
      <c r="AO101" s="409" t="n">
        <v>168</v>
      </c>
      <c r="AP101" s="410" t="n">
        <v>205</v>
      </c>
      <c r="AQ101" s="410" t="n">
        <v>169</v>
      </c>
      <c r="AR101" s="411" t="n">
        <v>154</v>
      </c>
      <c r="AS101" s="409" t="n">
        <v>179</v>
      </c>
      <c r="AT101" s="410" t="n">
        <v>236</v>
      </c>
      <c r="AU101" s="410" t="n">
        <v>159</v>
      </c>
      <c r="AV101" s="411" t="n">
        <v>168</v>
      </c>
      <c r="AW101" s="409" t="n">
        <v>219</v>
      </c>
      <c r="AX101" s="410" t="n">
        <v>177</v>
      </c>
      <c r="AY101" s="410" t="n">
        <v>177</v>
      </c>
      <c r="AZ101" s="411" t="n">
        <v>160</v>
      </c>
      <c r="BA101" s="397"/>
      <c r="BB101" s="398"/>
      <c r="BC101" s="398"/>
      <c r="BD101" s="398"/>
      <c r="BE101" s="409" t="n">
        <v>210</v>
      </c>
      <c r="BF101" s="410" t="n">
        <v>173</v>
      </c>
      <c r="BG101" s="410" t="n">
        <v>121</v>
      </c>
      <c r="BH101" s="411" t="n">
        <v>180</v>
      </c>
      <c r="BI101" s="409" t="n">
        <v>215</v>
      </c>
      <c r="BJ101" s="410" t="n">
        <v>141</v>
      </c>
      <c r="BK101" s="410" t="n">
        <v>131</v>
      </c>
      <c r="BL101" s="411" t="n">
        <v>154</v>
      </c>
      <c r="BM101" s="409" t="n">
        <v>115</v>
      </c>
      <c r="BN101" s="410" t="n">
        <v>180</v>
      </c>
      <c r="BO101" s="410" t="n">
        <v>183</v>
      </c>
      <c r="BP101" s="411" t="n">
        <v>166</v>
      </c>
      <c r="BQ101" s="409" t="n">
        <v>157</v>
      </c>
      <c r="BR101" s="410" t="n">
        <v>177</v>
      </c>
      <c r="BS101" s="410" t="n">
        <v>193</v>
      </c>
      <c r="BT101" s="411" t="n">
        <v>190</v>
      </c>
      <c r="BU101" s="409" t="n">
        <v>173</v>
      </c>
      <c r="BV101" s="410" t="n">
        <v>153</v>
      </c>
      <c r="BW101" s="410" t="n">
        <v>137</v>
      </c>
      <c r="BX101" s="411" t="n">
        <v>191</v>
      </c>
      <c r="BY101" s="212" t="n">
        <f aca="false">SUM(Rezultati!E101:BX101)</f>
        <v>5511</v>
      </c>
      <c r="BZ101" s="213" t="n">
        <f aca="false">COUNT(Rezultati!E101:BX101)</f>
        <v>32</v>
      </c>
      <c r="CA101" s="214"/>
      <c r="CB101" s="280" t="n">
        <f aca="false">Rezultati!BY101/Rezultati!BZ101</f>
        <v>172.21875</v>
      </c>
      <c r="CC101" s="216"/>
      <c r="CD101" s="181" t="str">
        <f aca="false">Rezultati!B101</f>
        <v>Rūdolfs Būmanis</v>
      </c>
      <c r="CE101" s="182"/>
      <c r="CF101" s="183"/>
      <c r="CG101" s="183"/>
      <c r="CH101" s="183"/>
      <c r="CI101" s="183"/>
      <c r="CJ101" s="183"/>
      <c r="CK101" s="183"/>
      <c r="CL101" s="183"/>
      <c r="CM101" s="182"/>
      <c r="CN101" s="183"/>
      <c r="CO101" s="183"/>
      <c r="CP101" s="183"/>
      <c r="CQ101" s="183"/>
      <c r="CR101" s="183"/>
      <c r="CS101" s="183"/>
      <c r="CT101" s="183"/>
      <c r="CU101" s="183"/>
      <c r="CV101" s="183"/>
      <c r="CW101" s="183"/>
      <c r="CX101" s="183"/>
    </row>
    <row r="102" customFormat="false" ht="16.5" hidden="false" customHeight="true" outlineLevel="0" collapsed="false">
      <c r="A102" s="231" t="s">
        <v>49</v>
      </c>
      <c r="B102" s="429" t="s">
        <v>126</v>
      </c>
      <c r="C102" s="233" t="n">
        <v>8</v>
      </c>
      <c r="D102" s="234" t="n">
        <f aca="false">Rezultati!C102*Rezultati!BZ102</f>
        <v>0</v>
      </c>
      <c r="E102" s="402"/>
      <c r="F102" s="403"/>
      <c r="G102" s="403"/>
      <c r="H102" s="404"/>
      <c r="I102" s="402"/>
      <c r="J102" s="403"/>
      <c r="K102" s="403"/>
      <c r="L102" s="404"/>
      <c r="M102" s="402"/>
      <c r="N102" s="403"/>
      <c r="O102" s="403"/>
      <c r="P102" s="404"/>
      <c r="Q102" s="402"/>
      <c r="R102" s="403"/>
      <c r="S102" s="403"/>
      <c r="T102" s="404"/>
      <c r="U102" s="402"/>
      <c r="V102" s="403"/>
      <c r="W102" s="403"/>
      <c r="X102" s="404"/>
      <c r="Y102" s="402"/>
      <c r="Z102" s="403"/>
      <c r="AA102" s="403"/>
      <c r="AB102" s="404"/>
      <c r="AC102" s="402"/>
      <c r="AD102" s="403"/>
      <c r="AE102" s="403"/>
      <c r="AF102" s="404"/>
      <c r="AG102" s="402"/>
      <c r="AH102" s="403"/>
      <c r="AI102" s="403"/>
      <c r="AJ102" s="404"/>
      <c r="AK102" s="404"/>
      <c r="AL102" s="404"/>
      <c r="AM102" s="404"/>
      <c r="AN102" s="404"/>
      <c r="AO102" s="409"/>
      <c r="AP102" s="410"/>
      <c r="AQ102" s="410"/>
      <c r="AR102" s="411"/>
      <c r="AS102" s="409"/>
      <c r="AT102" s="410"/>
      <c r="AU102" s="410"/>
      <c r="AV102" s="411"/>
      <c r="AW102" s="409"/>
      <c r="AX102" s="410"/>
      <c r="AY102" s="410"/>
      <c r="AZ102" s="411"/>
      <c r="BA102" s="397"/>
      <c r="BB102" s="398"/>
      <c r="BC102" s="398"/>
      <c r="BD102" s="398"/>
      <c r="BE102" s="409"/>
      <c r="BF102" s="410"/>
      <c r="BG102" s="410"/>
      <c r="BH102" s="411"/>
      <c r="BI102" s="409"/>
      <c r="BJ102" s="410"/>
      <c r="BK102" s="410"/>
      <c r="BL102" s="411"/>
      <c r="BM102" s="409"/>
      <c r="BN102" s="410"/>
      <c r="BO102" s="410"/>
      <c r="BP102" s="411"/>
      <c r="BQ102" s="409"/>
      <c r="BR102" s="410"/>
      <c r="BS102" s="410"/>
      <c r="BT102" s="411"/>
      <c r="BU102" s="409"/>
      <c r="BV102" s="410"/>
      <c r="BW102" s="410"/>
      <c r="BX102" s="411"/>
      <c r="BY102" s="212" t="n">
        <f aca="false">SUM(Rezultati!E102:BX102)</f>
        <v>0</v>
      </c>
      <c r="BZ102" s="213" t="n">
        <f aca="false">COUNT(Rezultati!E102:BX102)</f>
        <v>0</v>
      </c>
      <c r="CA102" s="214"/>
      <c r="CB102" s="280" t="e">
        <f aca="false">Rezultati!BY102/Rezultati!BZ102-8</f>
        <v>#DIV/0!</v>
      </c>
      <c r="CC102" s="216"/>
      <c r="CD102" s="181" t="str">
        <f aca="false">Rezultati!B102</f>
        <v>Eleonora Gergele</v>
      </c>
      <c r="CE102" s="182"/>
      <c r="CF102" s="183"/>
      <c r="CG102" s="183"/>
      <c r="CH102" s="183"/>
      <c r="CI102" s="183"/>
      <c r="CJ102" s="183"/>
      <c r="CK102" s="183"/>
      <c r="CL102" s="183"/>
      <c r="CM102" s="182"/>
      <c r="CN102" s="183"/>
      <c r="CO102" s="183"/>
      <c r="CP102" s="183"/>
      <c r="CQ102" s="183"/>
      <c r="CR102" s="183"/>
      <c r="CS102" s="183"/>
      <c r="CT102" s="183"/>
      <c r="CU102" s="183"/>
      <c r="CV102" s="183"/>
      <c r="CW102" s="183"/>
      <c r="CX102" s="183"/>
    </row>
    <row r="103" customFormat="false" ht="16.5" hidden="false" customHeight="true" outlineLevel="0" collapsed="false">
      <c r="A103" s="231" t="s">
        <v>49</v>
      </c>
      <c r="B103" s="429" t="s">
        <v>61</v>
      </c>
      <c r="C103" s="233" t="n">
        <v>0</v>
      </c>
      <c r="D103" s="234" t="n">
        <f aca="false">Rezultati!C103*Rezultati!BZ103</f>
        <v>0</v>
      </c>
      <c r="E103" s="412"/>
      <c r="F103" s="413"/>
      <c r="G103" s="413"/>
      <c r="H103" s="414"/>
      <c r="I103" s="412"/>
      <c r="J103" s="413"/>
      <c r="K103" s="413"/>
      <c r="L103" s="414"/>
      <c r="M103" s="412"/>
      <c r="N103" s="413"/>
      <c r="O103" s="413"/>
      <c r="P103" s="414"/>
      <c r="Q103" s="412"/>
      <c r="R103" s="413"/>
      <c r="S103" s="413"/>
      <c r="T103" s="414"/>
      <c r="U103" s="412"/>
      <c r="V103" s="413"/>
      <c r="W103" s="413"/>
      <c r="X103" s="414"/>
      <c r="Y103" s="412"/>
      <c r="Z103" s="413"/>
      <c r="AA103" s="413"/>
      <c r="AB103" s="414"/>
      <c r="AC103" s="412"/>
      <c r="AD103" s="413"/>
      <c r="AE103" s="413"/>
      <c r="AF103" s="414"/>
      <c r="AG103" s="412"/>
      <c r="AH103" s="413"/>
      <c r="AI103" s="413"/>
      <c r="AJ103" s="414"/>
      <c r="AK103" s="414"/>
      <c r="AL103" s="414"/>
      <c r="AM103" s="414"/>
      <c r="AN103" s="414"/>
      <c r="AO103" s="409"/>
      <c r="AP103" s="410"/>
      <c r="AQ103" s="410"/>
      <c r="AR103" s="411"/>
      <c r="AS103" s="409"/>
      <c r="AT103" s="410"/>
      <c r="AU103" s="410"/>
      <c r="AV103" s="411"/>
      <c r="AW103" s="409"/>
      <c r="AX103" s="410"/>
      <c r="AY103" s="410"/>
      <c r="AZ103" s="411"/>
      <c r="BA103" s="397"/>
      <c r="BB103" s="398"/>
      <c r="BC103" s="398"/>
      <c r="BD103" s="398"/>
      <c r="BE103" s="409"/>
      <c r="BF103" s="410"/>
      <c r="BG103" s="410"/>
      <c r="BH103" s="411"/>
      <c r="BI103" s="409"/>
      <c r="BJ103" s="410"/>
      <c r="BK103" s="410"/>
      <c r="BL103" s="411"/>
      <c r="BM103" s="409"/>
      <c r="BN103" s="410"/>
      <c r="BO103" s="410"/>
      <c r="BP103" s="411"/>
      <c r="BQ103" s="409"/>
      <c r="BR103" s="410"/>
      <c r="BS103" s="410"/>
      <c r="BT103" s="411"/>
      <c r="BU103" s="409"/>
      <c r="BV103" s="410"/>
      <c r="BW103" s="410"/>
      <c r="BX103" s="411"/>
      <c r="BY103" s="212" t="n">
        <f aca="false">SUM(Rezultati!E103:BX103)</f>
        <v>0</v>
      </c>
      <c r="BZ103" s="213" t="n">
        <f aca="false">COUNT(Rezultati!E103:BX103)</f>
        <v>0</v>
      </c>
      <c r="CA103" s="214"/>
      <c r="CB103" s="280" t="e">
        <f aca="false">Rezultati!BY103/Rezultati!BZ103</f>
        <v>#DIV/0!</v>
      </c>
      <c r="CC103" s="216"/>
      <c r="CD103" s="181" t="str">
        <f aca="false">Rezultati!B103</f>
        <v>Niks Mežiņš</v>
      </c>
      <c r="CE103" s="182"/>
      <c r="CF103" s="183"/>
      <c r="CG103" s="183"/>
      <c r="CH103" s="183"/>
      <c r="CI103" s="183"/>
      <c r="CJ103" s="183"/>
      <c r="CK103" s="183"/>
      <c r="CL103" s="183"/>
      <c r="CM103" s="182"/>
      <c r="CN103" s="183"/>
      <c r="CO103" s="183"/>
      <c r="CP103" s="183"/>
      <c r="CQ103" s="183"/>
      <c r="CR103" s="183"/>
      <c r="CS103" s="183"/>
      <c r="CT103" s="183"/>
      <c r="CU103" s="183"/>
      <c r="CV103" s="183"/>
      <c r="CW103" s="183"/>
      <c r="CX103" s="183"/>
    </row>
    <row r="104" customFormat="false" ht="16.5" hidden="false" customHeight="true" outlineLevel="0" collapsed="false">
      <c r="A104" s="198" t="s">
        <v>49</v>
      </c>
      <c r="B104" s="430" t="s">
        <v>60</v>
      </c>
      <c r="C104" s="244" t="n">
        <v>0</v>
      </c>
      <c r="D104" s="201" t="n">
        <f aca="false">Rezultati!C104*Rezultati!BZ104</f>
        <v>0</v>
      </c>
      <c r="E104" s="412"/>
      <c r="F104" s="413"/>
      <c r="G104" s="413"/>
      <c r="H104" s="414"/>
      <c r="I104" s="412"/>
      <c r="J104" s="413"/>
      <c r="K104" s="413"/>
      <c r="L104" s="414"/>
      <c r="M104" s="412"/>
      <c r="N104" s="413"/>
      <c r="O104" s="413"/>
      <c r="P104" s="414"/>
      <c r="Q104" s="412"/>
      <c r="R104" s="413"/>
      <c r="S104" s="413"/>
      <c r="T104" s="414"/>
      <c r="U104" s="412"/>
      <c r="V104" s="413"/>
      <c r="W104" s="413"/>
      <c r="X104" s="414"/>
      <c r="Y104" s="412"/>
      <c r="Z104" s="413"/>
      <c r="AA104" s="413"/>
      <c r="AB104" s="414"/>
      <c r="AC104" s="412"/>
      <c r="AD104" s="413"/>
      <c r="AE104" s="413"/>
      <c r="AF104" s="414"/>
      <c r="AG104" s="412"/>
      <c r="AH104" s="413"/>
      <c r="AI104" s="413"/>
      <c r="AJ104" s="414"/>
      <c r="AK104" s="414"/>
      <c r="AL104" s="414"/>
      <c r="AM104" s="414"/>
      <c r="AN104" s="414"/>
      <c r="AO104" s="409"/>
      <c r="AP104" s="410"/>
      <c r="AQ104" s="410"/>
      <c r="AR104" s="411"/>
      <c r="AS104" s="409" t="n">
        <v>122</v>
      </c>
      <c r="AT104" s="410" t="n">
        <v>102</v>
      </c>
      <c r="AU104" s="410" t="n">
        <v>130</v>
      </c>
      <c r="AV104" s="411" t="n">
        <v>99</v>
      </c>
      <c r="AW104" s="409"/>
      <c r="AX104" s="410"/>
      <c r="AY104" s="410"/>
      <c r="AZ104" s="411"/>
      <c r="BA104" s="397"/>
      <c r="BB104" s="398"/>
      <c r="BC104" s="398"/>
      <c r="BD104" s="398"/>
      <c r="BE104" s="409"/>
      <c r="BF104" s="410"/>
      <c r="BG104" s="410"/>
      <c r="BH104" s="411"/>
      <c r="BI104" s="409" t="n">
        <v>167</v>
      </c>
      <c r="BJ104" s="410" t="n">
        <v>140</v>
      </c>
      <c r="BK104" s="410" t="n">
        <v>169</v>
      </c>
      <c r="BL104" s="411" t="n">
        <v>137</v>
      </c>
      <c r="BM104" s="409"/>
      <c r="BN104" s="410"/>
      <c r="BO104" s="410"/>
      <c r="BP104" s="411"/>
      <c r="BQ104" s="409" t="n">
        <v>97</v>
      </c>
      <c r="BR104" s="410" t="n">
        <v>134</v>
      </c>
      <c r="BS104" s="410"/>
      <c r="BT104" s="411"/>
      <c r="BU104" s="409" t="n">
        <v>121</v>
      </c>
      <c r="BV104" s="410" t="n">
        <v>137</v>
      </c>
      <c r="BW104" s="410" t="n">
        <v>115</v>
      </c>
      <c r="BX104" s="411" t="n">
        <v>163</v>
      </c>
      <c r="BY104" s="212" t="n">
        <f aca="false">SUM(Rezultati!E104:BX104)</f>
        <v>1833</v>
      </c>
      <c r="BZ104" s="213" t="n">
        <f aca="false">COUNT(Rezultati!E104:BX104)</f>
        <v>14</v>
      </c>
      <c r="CA104" s="214"/>
      <c r="CB104" s="280" t="n">
        <f aca="false">Rezultati!BY104/Rezultati!BZ104</f>
        <v>130.928571428571</v>
      </c>
      <c r="CC104" s="216"/>
      <c r="CD104" s="181" t="str">
        <f aca="false">Rezultati!B104</f>
        <v>Raivis Tilga</v>
      </c>
      <c r="CE104" s="182"/>
      <c r="CF104" s="183"/>
      <c r="CG104" s="183"/>
      <c r="CH104" s="183"/>
      <c r="CI104" s="183"/>
      <c r="CJ104" s="183"/>
      <c r="CK104" s="183"/>
      <c r="CL104" s="183"/>
      <c r="CM104" s="182"/>
      <c r="CN104" s="183"/>
      <c r="CO104" s="183"/>
      <c r="CP104" s="183"/>
      <c r="CQ104" s="183"/>
      <c r="CR104" s="183"/>
      <c r="CS104" s="183"/>
      <c r="CT104" s="183"/>
      <c r="CU104" s="183"/>
      <c r="CV104" s="183"/>
      <c r="CW104" s="183"/>
      <c r="CX104" s="183"/>
    </row>
    <row r="105" customFormat="false" ht="16.5" hidden="false" customHeight="true" outlineLevel="0" collapsed="false">
      <c r="A105" s="231" t="s">
        <v>49</v>
      </c>
      <c r="B105" s="429" t="s">
        <v>63</v>
      </c>
      <c r="C105" s="233" t="n">
        <v>8</v>
      </c>
      <c r="D105" s="234" t="n">
        <f aca="false">Rezultati!C105*Rezultati!BZ105</f>
        <v>144</v>
      </c>
      <c r="E105" s="412"/>
      <c r="F105" s="413"/>
      <c r="G105" s="413"/>
      <c r="H105" s="414"/>
      <c r="I105" s="412"/>
      <c r="J105" s="413"/>
      <c r="K105" s="413"/>
      <c r="L105" s="414"/>
      <c r="M105" s="412"/>
      <c r="N105" s="413"/>
      <c r="O105" s="413"/>
      <c r="P105" s="414"/>
      <c r="Q105" s="412"/>
      <c r="R105" s="413"/>
      <c r="S105" s="413"/>
      <c r="T105" s="414"/>
      <c r="U105" s="412"/>
      <c r="V105" s="413"/>
      <c r="W105" s="413"/>
      <c r="X105" s="414"/>
      <c r="Y105" s="412"/>
      <c r="Z105" s="413"/>
      <c r="AA105" s="413"/>
      <c r="AB105" s="414"/>
      <c r="AC105" s="412"/>
      <c r="AD105" s="413"/>
      <c r="AE105" s="413"/>
      <c r="AF105" s="414"/>
      <c r="AG105" s="412"/>
      <c r="AH105" s="413"/>
      <c r="AI105" s="413"/>
      <c r="AJ105" s="414"/>
      <c r="AK105" s="414"/>
      <c r="AL105" s="414"/>
      <c r="AM105" s="414"/>
      <c r="AN105" s="414"/>
      <c r="AO105" s="409" t="n">
        <v>129</v>
      </c>
      <c r="AP105" s="410" t="n">
        <v>134</v>
      </c>
      <c r="AQ105" s="410" t="n">
        <v>127</v>
      </c>
      <c r="AR105" s="411" t="n">
        <v>117</v>
      </c>
      <c r="AS105" s="409"/>
      <c r="AT105" s="410"/>
      <c r="AU105" s="410"/>
      <c r="AV105" s="411"/>
      <c r="AW105" s="409" t="n">
        <v>125</v>
      </c>
      <c r="AX105" s="410" t="n">
        <v>142</v>
      </c>
      <c r="AY105" s="410" t="n">
        <v>94</v>
      </c>
      <c r="AZ105" s="411" t="n">
        <v>103</v>
      </c>
      <c r="BA105" s="397"/>
      <c r="BB105" s="398"/>
      <c r="BC105" s="398"/>
      <c r="BD105" s="398"/>
      <c r="BE105" s="409" t="n">
        <v>112</v>
      </c>
      <c r="BF105" s="410" t="n">
        <v>153</v>
      </c>
      <c r="BG105" s="410" t="n">
        <v>92</v>
      </c>
      <c r="BH105" s="411" t="n">
        <v>138</v>
      </c>
      <c r="BI105" s="409"/>
      <c r="BJ105" s="410"/>
      <c r="BK105" s="410"/>
      <c r="BL105" s="411"/>
      <c r="BM105" s="409" t="n">
        <v>112</v>
      </c>
      <c r="BN105" s="410" t="n">
        <v>100</v>
      </c>
      <c r="BO105" s="410" t="n">
        <v>92</v>
      </c>
      <c r="BP105" s="411" t="n">
        <v>120</v>
      </c>
      <c r="BQ105" s="409"/>
      <c r="BR105" s="410"/>
      <c r="BS105" s="410" t="n">
        <v>121</v>
      </c>
      <c r="BT105" s="411" t="n">
        <v>90</v>
      </c>
      <c r="BU105" s="409"/>
      <c r="BV105" s="410"/>
      <c r="BW105" s="410"/>
      <c r="BX105" s="411"/>
      <c r="BY105" s="212" t="n">
        <f aca="false">SUM(Rezultati!E105:BX105)</f>
        <v>2101</v>
      </c>
      <c r="BZ105" s="213" t="n">
        <f aca="false">COUNT(Rezultati!E105:BX105)</f>
        <v>18</v>
      </c>
      <c r="CA105" s="214"/>
      <c r="CB105" s="280" t="n">
        <f aca="false">Rezultati!BY105/Rezultati!BZ105-8</f>
        <v>108.722222222222</v>
      </c>
      <c r="CC105" s="216"/>
      <c r="CD105" s="181" t="str">
        <f aca="false">Rezultati!B105</f>
        <v>Līva Landmane</v>
      </c>
      <c r="CE105" s="182"/>
      <c r="CF105" s="183"/>
      <c r="CG105" s="183"/>
      <c r="CH105" s="183"/>
      <c r="CI105" s="183"/>
      <c r="CJ105" s="183"/>
      <c r="CK105" s="183"/>
      <c r="CL105" s="183"/>
      <c r="CM105" s="182"/>
      <c r="CN105" s="183"/>
      <c r="CO105" s="183"/>
      <c r="CP105" s="183"/>
      <c r="CQ105" s="183"/>
      <c r="CR105" s="183"/>
      <c r="CS105" s="183"/>
      <c r="CT105" s="183"/>
      <c r="CU105" s="183"/>
      <c r="CV105" s="183"/>
      <c r="CW105" s="183"/>
      <c r="CX105" s="183"/>
    </row>
    <row r="106" customFormat="false" ht="16.5" hidden="false" customHeight="true" outlineLevel="0" collapsed="false">
      <c r="A106" s="198" t="s">
        <v>49</v>
      </c>
      <c r="B106" s="430" t="s">
        <v>76</v>
      </c>
      <c r="C106" s="244" t="n">
        <v>0</v>
      </c>
      <c r="D106" s="201" t="n">
        <v>0</v>
      </c>
      <c r="E106" s="412"/>
      <c r="F106" s="413"/>
      <c r="G106" s="413"/>
      <c r="H106" s="414"/>
      <c r="I106" s="412"/>
      <c r="J106" s="413"/>
      <c r="K106" s="413"/>
      <c r="L106" s="414"/>
      <c r="M106" s="412"/>
      <c r="N106" s="413"/>
      <c r="O106" s="413"/>
      <c r="P106" s="414"/>
      <c r="Q106" s="412"/>
      <c r="R106" s="413"/>
      <c r="S106" s="413"/>
      <c r="T106" s="414"/>
      <c r="U106" s="412"/>
      <c r="V106" s="413"/>
      <c r="W106" s="413"/>
      <c r="X106" s="414"/>
      <c r="Y106" s="412"/>
      <c r="Z106" s="413"/>
      <c r="AA106" s="413"/>
      <c r="AB106" s="414"/>
      <c r="AC106" s="412"/>
      <c r="AD106" s="413"/>
      <c r="AE106" s="413"/>
      <c r="AF106" s="414"/>
      <c r="AG106" s="412"/>
      <c r="AH106" s="413"/>
      <c r="AI106" s="413"/>
      <c r="AJ106" s="414"/>
      <c r="AK106" s="414"/>
      <c r="AL106" s="414"/>
      <c r="AM106" s="414"/>
      <c r="AN106" s="414"/>
      <c r="AO106" s="409"/>
      <c r="AP106" s="410"/>
      <c r="AQ106" s="410"/>
      <c r="AR106" s="411"/>
      <c r="AS106" s="409"/>
      <c r="AT106" s="410"/>
      <c r="AU106" s="410"/>
      <c r="AV106" s="411"/>
      <c r="AW106" s="409"/>
      <c r="AX106" s="410"/>
      <c r="AY106" s="410"/>
      <c r="AZ106" s="411"/>
      <c r="BA106" s="397"/>
      <c r="BB106" s="398"/>
      <c r="BC106" s="398"/>
      <c r="BD106" s="398"/>
      <c r="BE106" s="409"/>
      <c r="BF106" s="410"/>
      <c r="BG106" s="410"/>
      <c r="BH106" s="411"/>
      <c r="BI106" s="409"/>
      <c r="BJ106" s="410"/>
      <c r="BK106" s="410"/>
      <c r="BL106" s="411"/>
      <c r="BM106" s="409" t="n">
        <v>90</v>
      </c>
      <c r="BN106" s="410" t="n">
        <v>80</v>
      </c>
      <c r="BO106" s="410" t="n">
        <v>74</v>
      </c>
      <c r="BP106" s="411" t="n">
        <v>96</v>
      </c>
      <c r="BQ106" s="409"/>
      <c r="BR106" s="410"/>
      <c r="BS106" s="410"/>
      <c r="BT106" s="411"/>
      <c r="BU106" s="409"/>
      <c r="BV106" s="410"/>
      <c r="BW106" s="410"/>
      <c r="BX106" s="411"/>
      <c r="BY106" s="212" t="n">
        <f aca="false">SUM(Rezultati!E106:BX106)</f>
        <v>340</v>
      </c>
      <c r="BZ106" s="213" t="n">
        <f aca="false">COUNT(Rezultati!E106:BX106)</f>
        <v>4</v>
      </c>
      <c r="CA106" s="214"/>
      <c r="CB106" s="280" t="n">
        <f aca="false">Rezultati!BY106/Rezultati!BZ106</f>
        <v>85</v>
      </c>
      <c r="CC106" s="216"/>
      <c r="CD106" s="181" t="str">
        <f aca="false">Rezultati!B106</f>
        <v>aklais rezultāts</v>
      </c>
      <c r="CE106" s="182"/>
      <c r="CF106" s="183"/>
      <c r="CG106" s="183"/>
      <c r="CH106" s="183"/>
      <c r="CI106" s="183"/>
      <c r="CJ106" s="183"/>
      <c r="CK106" s="183"/>
      <c r="CL106" s="183"/>
      <c r="CM106" s="182"/>
      <c r="CN106" s="183"/>
      <c r="CO106" s="183"/>
      <c r="CP106" s="183"/>
      <c r="CQ106" s="183"/>
      <c r="CR106" s="183"/>
      <c r="CS106" s="183"/>
      <c r="CT106" s="183"/>
      <c r="CU106" s="183"/>
      <c r="CV106" s="183"/>
      <c r="CW106" s="183"/>
      <c r="CX106" s="183"/>
    </row>
    <row r="107" customFormat="false" ht="16.5" hidden="false" customHeight="true" outlineLevel="0" collapsed="false">
      <c r="A107" s="309" t="s">
        <v>49</v>
      </c>
      <c r="B107" s="254" t="s">
        <v>62</v>
      </c>
      <c r="C107" s="255" t="n">
        <v>0</v>
      </c>
      <c r="D107" s="349" t="n">
        <f aca="false">Rezultati!C107*Rezultati!BZ107</f>
        <v>0</v>
      </c>
      <c r="E107" s="263"/>
      <c r="F107" s="264"/>
      <c r="G107" s="264"/>
      <c r="H107" s="415"/>
      <c r="I107" s="263"/>
      <c r="J107" s="264"/>
      <c r="K107" s="264"/>
      <c r="L107" s="415"/>
      <c r="M107" s="263"/>
      <c r="N107" s="264"/>
      <c r="O107" s="264"/>
      <c r="P107" s="415"/>
      <c r="Q107" s="263"/>
      <c r="R107" s="264"/>
      <c r="S107" s="264"/>
      <c r="T107" s="415"/>
      <c r="U107" s="263"/>
      <c r="V107" s="264"/>
      <c r="W107" s="264"/>
      <c r="X107" s="415"/>
      <c r="Y107" s="263"/>
      <c r="Z107" s="264"/>
      <c r="AA107" s="264"/>
      <c r="AB107" s="415"/>
      <c r="AC107" s="263"/>
      <c r="AD107" s="264"/>
      <c r="AE107" s="264"/>
      <c r="AF107" s="415"/>
      <c r="AG107" s="263"/>
      <c r="AH107" s="264"/>
      <c r="AI107" s="264"/>
      <c r="AJ107" s="415"/>
      <c r="AK107" s="415"/>
      <c r="AL107" s="415"/>
      <c r="AM107" s="415"/>
      <c r="AN107" s="415"/>
      <c r="AO107" s="418"/>
      <c r="AP107" s="419"/>
      <c r="AQ107" s="419"/>
      <c r="AR107" s="420"/>
      <c r="AS107" s="418"/>
      <c r="AT107" s="419"/>
      <c r="AU107" s="419"/>
      <c r="AV107" s="420"/>
      <c r="AW107" s="418"/>
      <c r="AX107" s="419"/>
      <c r="AY107" s="419"/>
      <c r="AZ107" s="420"/>
      <c r="BA107" s="416"/>
      <c r="BB107" s="417"/>
      <c r="BC107" s="417"/>
      <c r="BD107" s="417"/>
      <c r="BE107" s="418"/>
      <c r="BF107" s="419"/>
      <c r="BG107" s="419"/>
      <c r="BH107" s="420"/>
      <c r="BI107" s="418"/>
      <c r="BJ107" s="419"/>
      <c r="BK107" s="419"/>
      <c r="BL107" s="420"/>
      <c r="BM107" s="418"/>
      <c r="BN107" s="419"/>
      <c r="BO107" s="419"/>
      <c r="BP107" s="420"/>
      <c r="BQ107" s="418"/>
      <c r="BR107" s="419"/>
      <c r="BS107" s="419"/>
      <c r="BT107" s="420"/>
      <c r="BU107" s="418"/>
      <c r="BV107" s="419"/>
      <c r="BW107" s="419"/>
      <c r="BX107" s="420"/>
      <c r="BY107" s="386" t="n">
        <f aca="false">SUM(Rezultati!E107:BX107)</f>
        <v>0</v>
      </c>
      <c r="BZ107" s="387" t="n">
        <f aca="false">COUNT(Rezultati!E107:BX107)</f>
        <v>0</v>
      </c>
      <c r="CA107" s="214"/>
      <c r="CB107" s="280" t="e">
        <f aca="false">Rezultati!BY107/Rezultati!BZ107</f>
        <v>#DIV/0!</v>
      </c>
      <c r="CC107" s="216"/>
      <c r="CD107" s="181" t="str">
        <f aca="false">Rezultati!B107</f>
        <v>Patriks Piternieks</v>
      </c>
      <c r="CE107" s="182"/>
      <c r="CF107" s="183"/>
      <c r="CG107" s="183"/>
      <c r="CH107" s="183"/>
      <c r="CI107" s="183"/>
      <c r="CJ107" s="183"/>
      <c r="CK107" s="183"/>
      <c r="CL107" s="183"/>
      <c r="CM107" s="182"/>
      <c r="CN107" s="183"/>
      <c r="CO107" s="183"/>
      <c r="CP107" s="183"/>
      <c r="CQ107" s="183"/>
      <c r="CR107" s="183"/>
      <c r="CS107" s="183"/>
      <c r="CT107" s="183"/>
      <c r="CU107" s="183"/>
      <c r="CV107" s="183"/>
      <c r="CW107" s="183"/>
      <c r="CX107" s="183"/>
    </row>
    <row r="108" customFormat="false" ht="16.5" hidden="false" customHeight="true" outlineLevel="0" collapsed="false">
      <c r="A108" s="353" t="str">
        <f aca="false">Punkti!A44</f>
        <v>Zaļie Pumpuri</v>
      </c>
      <c r="B108" s="336" t="s">
        <v>127</v>
      </c>
      <c r="C108" s="354" t="n">
        <v>8</v>
      </c>
      <c r="D108" s="355" t="n">
        <f aca="false">Rezultati!C108*Rezultati!BZ108</f>
        <v>232</v>
      </c>
      <c r="E108" s="394"/>
      <c r="F108" s="395"/>
      <c r="G108" s="395"/>
      <c r="H108" s="396"/>
      <c r="I108" s="394"/>
      <c r="J108" s="395"/>
      <c r="K108" s="395"/>
      <c r="L108" s="396"/>
      <c r="M108" s="394"/>
      <c r="N108" s="395"/>
      <c r="O108" s="395"/>
      <c r="P108" s="396"/>
      <c r="Q108" s="394"/>
      <c r="R108" s="395"/>
      <c r="S108" s="395"/>
      <c r="T108" s="396"/>
      <c r="U108" s="394"/>
      <c r="V108" s="395"/>
      <c r="W108" s="395"/>
      <c r="X108" s="396"/>
      <c r="Y108" s="394"/>
      <c r="Z108" s="395"/>
      <c r="AA108" s="395"/>
      <c r="AB108" s="396"/>
      <c r="AC108" s="394"/>
      <c r="AD108" s="395"/>
      <c r="AE108" s="395"/>
      <c r="AF108" s="396"/>
      <c r="AG108" s="394"/>
      <c r="AH108" s="395"/>
      <c r="AI108" s="395"/>
      <c r="AJ108" s="396"/>
      <c r="AK108" s="396"/>
      <c r="AL108" s="396"/>
      <c r="AM108" s="396"/>
      <c r="AN108" s="396"/>
      <c r="AO108" s="399" t="n">
        <v>139</v>
      </c>
      <c r="AP108" s="400" t="n">
        <v>135</v>
      </c>
      <c r="AQ108" s="400" t="n">
        <v>113</v>
      </c>
      <c r="AR108" s="401" t="n">
        <v>124</v>
      </c>
      <c r="AS108" s="399" t="n">
        <v>125</v>
      </c>
      <c r="AT108" s="400" t="n">
        <v>99</v>
      </c>
      <c r="AU108" s="400"/>
      <c r="AV108" s="401" t="n">
        <v>164</v>
      </c>
      <c r="AW108" s="399" t="n">
        <v>102</v>
      </c>
      <c r="AX108" s="400" t="n">
        <v>123</v>
      </c>
      <c r="AY108" s="400" t="n">
        <v>119</v>
      </c>
      <c r="AZ108" s="401" t="n">
        <v>118</v>
      </c>
      <c r="BA108" s="399" t="n">
        <v>120</v>
      </c>
      <c r="BB108" s="400"/>
      <c r="BC108" s="400" t="n">
        <v>134</v>
      </c>
      <c r="BD108" s="401" t="n">
        <v>151</v>
      </c>
      <c r="BE108" s="397"/>
      <c r="BF108" s="398"/>
      <c r="BG108" s="398"/>
      <c r="BH108" s="398"/>
      <c r="BI108" s="399" t="n">
        <v>122</v>
      </c>
      <c r="BJ108" s="400" t="n">
        <v>128</v>
      </c>
      <c r="BK108" s="400" t="n">
        <v>135</v>
      </c>
      <c r="BL108" s="401" t="n">
        <v>120</v>
      </c>
      <c r="BM108" s="405" t="n">
        <v>133</v>
      </c>
      <c r="BN108" s="406" t="n">
        <v>93</v>
      </c>
      <c r="BO108" s="406"/>
      <c r="BP108" s="407" t="n">
        <v>126</v>
      </c>
      <c r="BQ108" s="399" t="n">
        <v>132</v>
      </c>
      <c r="BR108" s="400" t="n">
        <v>126</v>
      </c>
      <c r="BS108" s="400" t="n">
        <v>91</v>
      </c>
      <c r="BT108" s="401" t="n">
        <v>116</v>
      </c>
      <c r="BU108" s="399" t="n">
        <v>82</v>
      </c>
      <c r="BV108" s="400" t="n">
        <v>109</v>
      </c>
      <c r="BW108" s="400" t="n">
        <v>137</v>
      </c>
      <c r="BX108" s="401" t="n">
        <v>148</v>
      </c>
      <c r="BY108" s="212" t="n">
        <f aca="false">SUM(Rezultati!E108:BX108)</f>
        <v>3564</v>
      </c>
      <c r="BZ108" s="213" t="n">
        <f aca="false">COUNT(Rezultati!E108:BX108)</f>
        <v>29</v>
      </c>
      <c r="CA108" s="214" t="n">
        <f aca="false">SUM((Rezultati!BY108+Rezultati!BY109+Rezultati!BY110+Rezultati!BY111+Rezultati!BY112+Rezultati!BY113+Rezultati!BY114)/(Rezultati!BZ108+Rezultati!BZ109+Rezultati!BZ110+Rezultati!BZ111+Rezultati!BZ112+Rezultati!BZ113+Rezultati!BZ114))</f>
        <v>128.927083333333</v>
      </c>
      <c r="CB108" s="280" t="n">
        <f aca="false">Rezultati!BY108/Rezultati!BZ108-8</f>
        <v>114.896551724138</v>
      </c>
      <c r="CC108" s="216" t="str">
        <f aca="false">Rezultati!BE2</f>
        <v>Zaļie Pumpuri</v>
      </c>
      <c r="CD108" s="181" t="str">
        <f aca="false">Rezultati!B108</f>
        <v>Indra Segliņa</v>
      </c>
      <c r="CE108" s="182"/>
      <c r="CF108" s="183"/>
      <c r="CG108" s="183"/>
      <c r="CH108" s="183"/>
      <c r="CI108" s="183"/>
      <c r="CJ108" s="183"/>
      <c r="CK108" s="183"/>
      <c r="CL108" s="183"/>
      <c r="CM108" s="182"/>
      <c r="CN108" s="183"/>
      <c r="CO108" s="183"/>
      <c r="CP108" s="183"/>
      <c r="CQ108" s="183"/>
      <c r="CR108" s="183"/>
      <c r="CS108" s="183"/>
      <c r="CT108" s="183"/>
      <c r="CU108" s="183"/>
      <c r="CV108" s="183"/>
      <c r="CW108" s="183"/>
      <c r="CX108" s="183"/>
    </row>
    <row r="109" customFormat="false" ht="16.5" hidden="false" customHeight="true" outlineLevel="0" collapsed="false">
      <c r="A109" s="231" t="s">
        <v>50</v>
      </c>
      <c r="B109" s="365" t="s">
        <v>128</v>
      </c>
      <c r="C109" s="431" t="n">
        <v>8</v>
      </c>
      <c r="D109" s="234" t="n">
        <f aca="false">Rezultati!C109*Rezultati!BZ109</f>
        <v>184</v>
      </c>
      <c r="E109" s="402"/>
      <c r="F109" s="403"/>
      <c r="G109" s="403"/>
      <c r="H109" s="404"/>
      <c r="I109" s="402"/>
      <c r="J109" s="403"/>
      <c r="K109" s="403"/>
      <c r="L109" s="404"/>
      <c r="M109" s="402"/>
      <c r="N109" s="403"/>
      <c r="O109" s="403"/>
      <c r="P109" s="404"/>
      <c r="Q109" s="402"/>
      <c r="R109" s="403"/>
      <c r="S109" s="403"/>
      <c r="T109" s="404"/>
      <c r="U109" s="402"/>
      <c r="V109" s="403"/>
      <c r="W109" s="403"/>
      <c r="X109" s="404"/>
      <c r="Y109" s="402"/>
      <c r="Z109" s="403"/>
      <c r="AA109" s="403"/>
      <c r="AB109" s="404"/>
      <c r="AC109" s="402"/>
      <c r="AD109" s="403"/>
      <c r="AE109" s="403"/>
      <c r="AF109" s="404"/>
      <c r="AG109" s="402"/>
      <c r="AH109" s="403"/>
      <c r="AI109" s="403"/>
      <c r="AJ109" s="404"/>
      <c r="AK109" s="404"/>
      <c r="AL109" s="404"/>
      <c r="AM109" s="404"/>
      <c r="AN109" s="404"/>
      <c r="AO109" s="405" t="n">
        <v>148</v>
      </c>
      <c r="AP109" s="406" t="n">
        <v>98</v>
      </c>
      <c r="AQ109" s="406" t="n">
        <v>148</v>
      </c>
      <c r="AR109" s="407" t="n">
        <v>143</v>
      </c>
      <c r="AS109" s="405"/>
      <c r="AT109" s="406" t="n">
        <v>110</v>
      </c>
      <c r="AU109" s="406" t="n">
        <v>149</v>
      </c>
      <c r="AV109" s="407" t="n">
        <v>129</v>
      </c>
      <c r="AW109" s="405" t="n">
        <v>110</v>
      </c>
      <c r="AX109" s="406" t="n">
        <v>127</v>
      </c>
      <c r="AY109" s="406" t="n">
        <v>98</v>
      </c>
      <c r="AZ109" s="407" t="n">
        <v>111</v>
      </c>
      <c r="BA109" s="405"/>
      <c r="BB109" s="406" t="n">
        <v>121</v>
      </c>
      <c r="BC109" s="406" t="n">
        <v>147</v>
      </c>
      <c r="BD109" s="407" t="n">
        <v>99</v>
      </c>
      <c r="BE109" s="397"/>
      <c r="BF109" s="398"/>
      <c r="BG109" s="398"/>
      <c r="BH109" s="398"/>
      <c r="BI109" s="405"/>
      <c r="BJ109" s="406"/>
      <c r="BK109" s="406"/>
      <c r="BL109" s="407"/>
      <c r="BM109" s="405" t="n">
        <v>141</v>
      </c>
      <c r="BN109" s="406"/>
      <c r="BO109" s="406" t="n">
        <v>136</v>
      </c>
      <c r="BP109" s="407" t="n">
        <v>114</v>
      </c>
      <c r="BQ109" s="405" t="n">
        <v>142</v>
      </c>
      <c r="BR109" s="406" t="n">
        <v>100</v>
      </c>
      <c r="BS109" s="406" t="n">
        <v>158</v>
      </c>
      <c r="BT109" s="407" t="n">
        <v>145</v>
      </c>
      <c r="BU109" s="405" t="n">
        <v>142</v>
      </c>
      <c r="BV109" s="406"/>
      <c r="BW109" s="406" t="n">
        <v>113</v>
      </c>
      <c r="BX109" s="407"/>
      <c r="BY109" s="212" t="n">
        <f aca="false">SUM(Rezultati!E109:BX109)</f>
        <v>2929</v>
      </c>
      <c r="BZ109" s="213" t="n">
        <f aca="false">COUNT(Rezultati!E109:BX109)</f>
        <v>23</v>
      </c>
      <c r="CA109" s="214"/>
      <c r="CB109" s="280" t="n">
        <f aca="false">Rezultati!BY109/Rezultati!BZ109-8</f>
        <v>119.347826086957</v>
      </c>
      <c r="CC109" s="216"/>
      <c r="CD109" s="181" t="str">
        <f aca="false">Rezultati!B109</f>
        <v>Guna Sedleniece</v>
      </c>
      <c r="CE109" s="182"/>
      <c r="CF109" s="183"/>
      <c r="CG109" s="183"/>
      <c r="CH109" s="183"/>
      <c r="CI109" s="183"/>
      <c r="CJ109" s="183"/>
      <c r="CK109" s="183"/>
      <c r="CL109" s="183"/>
      <c r="CM109" s="182"/>
      <c r="CN109" s="183"/>
      <c r="CO109" s="183"/>
      <c r="CP109" s="183"/>
      <c r="CQ109" s="183"/>
      <c r="CR109" s="183"/>
      <c r="CS109" s="183"/>
      <c r="CT109" s="183"/>
      <c r="CU109" s="183"/>
      <c r="CV109" s="183"/>
      <c r="CW109" s="183"/>
      <c r="CX109" s="183"/>
    </row>
    <row r="110" customFormat="false" ht="15.75" hidden="false" customHeight="true" outlineLevel="0" collapsed="false">
      <c r="A110" s="198" t="s">
        <v>50</v>
      </c>
      <c r="B110" s="297" t="s">
        <v>129</v>
      </c>
      <c r="C110" s="255" t="n">
        <v>0</v>
      </c>
      <c r="D110" s="201" t="n">
        <f aca="false">Rezultati!C110*Rezultati!BZ110</f>
        <v>0</v>
      </c>
      <c r="E110" s="402"/>
      <c r="F110" s="403"/>
      <c r="G110" s="403"/>
      <c r="H110" s="404"/>
      <c r="I110" s="402"/>
      <c r="J110" s="403"/>
      <c r="K110" s="403"/>
      <c r="L110" s="404"/>
      <c r="M110" s="402"/>
      <c r="N110" s="403"/>
      <c r="O110" s="403"/>
      <c r="P110" s="404"/>
      <c r="Q110" s="402"/>
      <c r="R110" s="403"/>
      <c r="S110" s="403"/>
      <c r="T110" s="404"/>
      <c r="U110" s="402"/>
      <c r="V110" s="403"/>
      <c r="W110" s="403"/>
      <c r="X110" s="404"/>
      <c r="Y110" s="402"/>
      <c r="Z110" s="403"/>
      <c r="AA110" s="403"/>
      <c r="AB110" s="404"/>
      <c r="AC110" s="402"/>
      <c r="AD110" s="403"/>
      <c r="AE110" s="403"/>
      <c r="AF110" s="404"/>
      <c r="AG110" s="402"/>
      <c r="AH110" s="403"/>
      <c r="AI110" s="403"/>
      <c r="AJ110" s="404"/>
      <c r="AK110" s="404"/>
      <c r="AL110" s="404"/>
      <c r="AM110" s="404"/>
      <c r="AN110" s="404"/>
      <c r="AO110" s="409" t="n">
        <v>138</v>
      </c>
      <c r="AP110" s="410" t="n">
        <v>141</v>
      </c>
      <c r="AQ110" s="410" t="n">
        <v>117</v>
      </c>
      <c r="AR110" s="411" t="n">
        <v>155</v>
      </c>
      <c r="AS110" s="409" t="n">
        <v>153</v>
      </c>
      <c r="AT110" s="410"/>
      <c r="AU110" s="410" t="n">
        <v>119</v>
      </c>
      <c r="AV110" s="411" t="n">
        <v>169</v>
      </c>
      <c r="AW110" s="409" t="n">
        <v>112</v>
      </c>
      <c r="AX110" s="410" t="n">
        <v>127</v>
      </c>
      <c r="AY110" s="410" t="n">
        <v>128</v>
      </c>
      <c r="AZ110" s="411" t="n">
        <v>141</v>
      </c>
      <c r="BA110" s="409" t="n">
        <v>176</v>
      </c>
      <c r="BB110" s="410" t="n">
        <v>144</v>
      </c>
      <c r="BC110" s="410"/>
      <c r="BD110" s="411" t="n">
        <v>145</v>
      </c>
      <c r="BE110" s="397"/>
      <c r="BF110" s="398"/>
      <c r="BG110" s="398"/>
      <c r="BH110" s="398"/>
      <c r="BI110" s="409"/>
      <c r="BJ110" s="410"/>
      <c r="BK110" s="410"/>
      <c r="BL110" s="411"/>
      <c r="BM110" s="409"/>
      <c r="BN110" s="410" t="n">
        <v>138</v>
      </c>
      <c r="BO110" s="410" t="n">
        <v>133</v>
      </c>
      <c r="BP110" s="411" t="n">
        <v>126</v>
      </c>
      <c r="BQ110" s="409" t="n">
        <v>144</v>
      </c>
      <c r="BR110" s="410" t="n">
        <v>125</v>
      </c>
      <c r="BS110" s="410" t="n">
        <v>149</v>
      </c>
      <c r="BT110" s="411" t="n">
        <v>157</v>
      </c>
      <c r="BU110" s="409" t="n">
        <v>127</v>
      </c>
      <c r="BV110" s="410" t="n">
        <v>109</v>
      </c>
      <c r="BW110" s="410"/>
      <c r="BX110" s="411" t="n">
        <v>129</v>
      </c>
      <c r="BY110" s="212" t="n">
        <f aca="false">SUM(Rezultati!E110:BX110)</f>
        <v>3302</v>
      </c>
      <c r="BZ110" s="213" t="n">
        <f aca="false">COUNT(Rezultati!E110:BX110)</f>
        <v>24</v>
      </c>
      <c r="CA110" s="214"/>
      <c r="CB110" s="280" t="n">
        <f aca="false">Rezultati!BY110/Rezultati!BZ110</f>
        <v>137.583333333333</v>
      </c>
      <c r="CC110" s="216"/>
      <c r="CD110" s="181" t="str">
        <f aca="false">Rezultati!B110</f>
        <v>Ainārs Sedlenieks</v>
      </c>
      <c r="CE110" s="182"/>
      <c r="CF110" s="183"/>
      <c r="CG110" s="183"/>
      <c r="CH110" s="183"/>
      <c r="CI110" s="183"/>
      <c r="CJ110" s="183"/>
      <c r="CK110" s="183"/>
      <c r="CL110" s="183"/>
      <c r="CM110" s="182"/>
      <c r="CN110" s="183"/>
      <c r="CO110" s="183"/>
      <c r="CP110" s="183"/>
      <c r="CQ110" s="183"/>
      <c r="CR110" s="183"/>
      <c r="CS110" s="183"/>
      <c r="CT110" s="183"/>
      <c r="CU110" s="183"/>
      <c r="CV110" s="183"/>
      <c r="CW110" s="183"/>
      <c r="CX110" s="183"/>
    </row>
    <row r="111" customFormat="false" ht="15.75" hidden="false" customHeight="true" outlineLevel="0" collapsed="false">
      <c r="A111" s="198" t="s">
        <v>50</v>
      </c>
      <c r="B111" s="297" t="s">
        <v>130</v>
      </c>
      <c r="C111" s="255" t="n">
        <v>0</v>
      </c>
      <c r="D111" s="201" t="n">
        <f aca="false">Rezultati!C111*Rezultati!BZ111</f>
        <v>0</v>
      </c>
      <c r="E111" s="402"/>
      <c r="F111" s="403"/>
      <c r="G111" s="403"/>
      <c r="H111" s="404"/>
      <c r="I111" s="402"/>
      <c r="J111" s="403"/>
      <c r="K111" s="403"/>
      <c r="L111" s="404"/>
      <c r="M111" s="402"/>
      <c r="N111" s="403"/>
      <c r="O111" s="403"/>
      <c r="P111" s="404"/>
      <c r="Q111" s="402"/>
      <c r="R111" s="403"/>
      <c r="S111" s="403"/>
      <c r="T111" s="404"/>
      <c r="U111" s="402"/>
      <c r="V111" s="403"/>
      <c r="W111" s="403"/>
      <c r="X111" s="404"/>
      <c r="Y111" s="402"/>
      <c r="Z111" s="403"/>
      <c r="AA111" s="403"/>
      <c r="AB111" s="404"/>
      <c r="AC111" s="402"/>
      <c r="AD111" s="403"/>
      <c r="AE111" s="403"/>
      <c r="AF111" s="404"/>
      <c r="AG111" s="402"/>
      <c r="AH111" s="403"/>
      <c r="AI111" s="403"/>
      <c r="AJ111" s="404"/>
      <c r="AK111" s="404"/>
      <c r="AL111" s="404"/>
      <c r="AM111" s="404"/>
      <c r="AN111" s="404"/>
      <c r="AO111" s="409"/>
      <c r="AP111" s="410"/>
      <c r="AQ111" s="410"/>
      <c r="AR111" s="411"/>
      <c r="AS111" s="409"/>
      <c r="AT111" s="410"/>
      <c r="AU111" s="410"/>
      <c r="AV111" s="411"/>
      <c r="AW111" s="409"/>
      <c r="AX111" s="410"/>
      <c r="AY111" s="410"/>
      <c r="AZ111" s="411"/>
      <c r="BA111" s="409"/>
      <c r="BB111" s="410"/>
      <c r="BC111" s="410"/>
      <c r="BD111" s="411"/>
      <c r="BE111" s="397"/>
      <c r="BF111" s="398"/>
      <c r="BG111" s="398"/>
      <c r="BH111" s="398"/>
      <c r="BI111" s="409"/>
      <c r="BJ111" s="410"/>
      <c r="BK111" s="410"/>
      <c r="BL111" s="411"/>
      <c r="BM111" s="409"/>
      <c r="BN111" s="410"/>
      <c r="BO111" s="410"/>
      <c r="BP111" s="411"/>
      <c r="BQ111" s="409"/>
      <c r="BR111" s="410"/>
      <c r="BS111" s="410"/>
      <c r="BT111" s="411"/>
      <c r="BU111" s="409"/>
      <c r="BV111" s="410"/>
      <c r="BW111" s="410"/>
      <c r="BX111" s="411"/>
      <c r="BY111" s="212" t="n">
        <f aca="false">SUM(Rezultati!E111:BX111)</f>
        <v>0</v>
      </c>
      <c r="BZ111" s="213" t="n">
        <f aca="false">COUNT(Rezultati!E111:BX111)</f>
        <v>0</v>
      </c>
      <c r="CA111" s="214"/>
      <c r="CB111" s="280" t="e">
        <f aca="false">Rezultati!BY111/Rezultati!BZ111</f>
        <v>#DIV/0!</v>
      </c>
      <c r="CC111" s="216"/>
      <c r="CD111" s="181" t="str">
        <f aca="false">Rezultati!B111</f>
        <v>Gustavs Jaunzemis</v>
      </c>
      <c r="CE111" s="182"/>
      <c r="CF111" s="183"/>
      <c r="CG111" s="183"/>
      <c r="CH111" s="183"/>
      <c r="CI111" s="183"/>
      <c r="CJ111" s="183"/>
      <c r="CK111" s="183"/>
      <c r="CL111" s="183"/>
      <c r="CM111" s="182"/>
      <c r="CN111" s="183"/>
      <c r="CO111" s="183"/>
      <c r="CP111" s="183"/>
      <c r="CQ111" s="183"/>
      <c r="CR111" s="183"/>
      <c r="CS111" s="183"/>
      <c r="CT111" s="183"/>
      <c r="CU111" s="183"/>
      <c r="CV111" s="183"/>
      <c r="CW111" s="183"/>
      <c r="CX111" s="183"/>
    </row>
    <row r="112" customFormat="false" ht="15.75" hidden="false" customHeight="true" outlineLevel="0" collapsed="false">
      <c r="A112" s="231" t="s">
        <v>50</v>
      </c>
      <c r="B112" s="365" t="s">
        <v>131</v>
      </c>
      <c r="C112" s="431" t="n">
        <v>8</v>
      </c>
      <c r="D112" s="234" t="n">
        <f aca="false">Rezultati!C112*Rezultati!BZ112</f>
        <v>128</v>
      </c>
      <c r="E112" s="412"/>
      <c r="F112" s="413"/>
      <c r="G112" s="413"/>
      <c r="H112" s="414"/>
      <c r="I112" s="412"/>
      <c r="J112" s="413"/>
      <c r="K112" s="413"/>
      <c r="L112" s="414"/>
      <c r="M112" s="412"/>
      <c r="N112" s="413"/>
      <c r="O112" s="413"/>
      <c r="P112" s="414"/>
      <c r="Q112" s="412"/>
      <c r="R112" s="413"/>
      <c r="S112" s="413"/>
      <c r="T112" s="414"/>
      <c r="U112" s="412"/>
      <c r="V112" s="413"/>
      <c r="W112" s="413"/>
      <c r="X112" s="414"/>
      <c r="Y112" s="412"/>
      <c r="Z112" s="413"/>
      <c r="AA112" s="413"/>
      <c r="AB112" s="414"/>
      <c r="AC112" s="412"/>
      <c r="AD112" s="413"/>
      <c r="AE112" s="413"/>
      <c r="AF112" s="414"/>
      <c r="AG112" s="412"/>
      <c r="AH112" s="413"/>
      <c r="AI112" s="413"/>
      <c r="AJ112" s="414"/>
      <c r="AK112" s="414"/>
      <c r="AL112" s="414"/>
      <c r="AM112" s="414"/>
      <c r="AN112" s="414"/>
      <c r="AO112" s="409"/>
      <c r="AP112" s="410"/>
      <c r="AQ112" s="410"/>
      <c r="AR112" s="411"/>
      <c r="AS112" s="409" t="n">
        <v>109</v>
      </c>
      <c r="AT112" s="410" t="n">
        <v>118</v>
      </c>
      <c r="AU112" s="410" t="n">
        <v>122</v>
      </c>
      <c r="AV112" s="411"/>
      <c r="AW112" s="409"/>
      <c r="AX112" s="410"/>
      <c r="AY112" s="410"/>
      <c r="AZ112" s="411"/>
      <c r="BA112" s="409" t="n">
        <v>127</v>
      </c>
      <c r="BB112" s="410" t="n">
        <v>103</v>
      </c>
      <c r="BC112" s="410" t="n">
        <v>136</v>
      </c>
      <c r="BD112" s="411"/>
      <c r="BE112" s="397"/>
      <c r="BF112" s="398"/>
      <c r="BG112" s="398"/>
      <c r="BH112" s="398"/>
      <c r="BI112" s="409" t="n">
        <v>118</v>
      </c>
      <c r="BJ112" s="410" t="n">
        <v>95</v>
      </c>
      <c r="BK112" s="410" t="n">
        <v>116</v>
      </c>
      <c r="BL112" s="411" t="n">
        <v>124</v>
      </c>
      <c r="BM112" s="409" t="n">
        <v>135</v>
      </c>
      <c r="BN112" s="410" t="n">
        <v>123</v>
      </c>
      <c r="BO112" s="410" t="n">
        <v>103</v>
      </c>
      <c r="BP112" s="411"/>
      <c r="BQ112" s="409"/>
      <c r="BR112" s="410"/>
      <c r="BS112" s="410"/>
      <c r="BT112" s="411"/>
      <c r="BU112" s="409"/>
      <c r="BV112" s="410" t="n">
        <v>121</v>
      </c>
      <c r="BW112" s="410" t="n">
        <v>96</v>
      </c>
      <c r="BX112" s="411" t="n">
        <v>117</v>
      </c>
      <c r="BY112" s="212" t="n">
        <f aca="false">SUM(Rezultati!E112:BX112)</f>
        <v>1863</v>
      </c>
      <c r="BZ112" s="213" t="n">
        <f aca="false">COUNT(Rezultati!E112:BX112)</f>
        <v>16</v>
      </c>
      <c r="CA112" s="214"/>
      <c r="CB112" s="280" t="n">
        <f aca="false">Rezultati!BY112/Rezultati!BZ112-8</f>
        <v>108.4375</v>
      </c>
      <c r="CC112" s="216"/>
      <c r="CD112" s="181" t="str">
        <f aca="false">Rezultati!B112</f>
        <v>Jana Stafecka</v>
      </c>
      <c r="CE112" s="182"/>
      <c r="CF112" s="183"/>
      <c r="CG112" s="183"/>
      <c r="CH112" s="183"/>
      <c r="CI112" s="183"/>
      <c r="CJ112" s="183"/>
      <c r="CK112" s="183"/>
      <c r="CL112" s="183"/>
      <c r="CM112" s="182"/>
      <c r="CN112" s="183"/>
      <c r="CO112" s="183"/>
      <c r="CP112" s="183"/>
      <c r="CQ112" s="183"/>
      <c r="CR112" s="183"/>
      <c r="CS112" s="183"/>
      <c r="CT112" s="183"/>
      <c r="CU112" s="183"/>
      <c r="CV112" s="183"/>
      <c r="CW112" s="183"/>
      <c r="CX112" s="183"/>
    </row>
    <row r="113" customFormat="false" ht="15.75" hidden="false" customHeight="true" outlineLevel="0" collapsed="false">
      <c r="A113" s="198" t="s">
        <v>50</v>
      </c>
      <c r="B113" s="297" t="s">
        <v>66</v>
      </c>
      <c r="C113" s="255" t="n">
        <v>0</v>
      </c>
      <c r="D113" s="201" t="n">
        <f aca="false">Rezultati!C113*Rezultati!BZ113</f>
        <v>0</v>
      </c>
      <c r="E113" s="412"/>
      <c r="F113" s="413"/>
      <c r="G113" s="413"/>
      <c r="H113" s="414"/>
      <c r="I113" s="412"/>
      <c r="J113" s="413"/>
      <c r="K113" s="413"/>
      <c r="L113" s="414"/>
      <c r="M113" s="412"/>
      <c r="N113" s="413"/>
      <c r="O113" s="413"/>
      <c r="P113" s="414"/>
      <c r="Q113" s="412"/>
      <c r="R113" s="413"/>
      <c r="S113" s="413"/>
      <c r="T113" s="414"/>
      <c r="U113" s="412"/>
      <c r="V113" s="413"/>
      <c r="W113" s="413"/>
      <c r="X113" s="414"/>
      <c r="Y113" s="412"/>
      <c r="Z113" s="413"/>
      <c r="AA113" s="413"/>
      <c r="AB113" s="414"/>
      <c r="AC113" s="412"/>
      <c r="AD113" s="413"/>
      <c r="AE113" s="413"/>
      <c r="AF113" s="414"/>
      <c r="AG113" s="412"/>
      <c r="AH113" s="413"/>
      <c r="AI113" s="413"/>
      <c r="AJ113" s="414"/>
      <c r="AK113" s="414"/>
      <c r="AL113" s="414"/>
      <c r="AM113" s="414"/>
      <c r="AN113" s="414"/>
      <c r="AO113" s="409"/>
      <c r="AP113" s="410"/>
      <c r="AQ113" s="410"/>
      <c r="AR113" s="411"/>
      <c r="AS113" s="409"/>
      <c r="AT113" s="410"/>
      <c r="AU113" s="410"/>
      <c r="AV113" s="411"/>
      <c r="AW113" s="409"/>
      <c r="AX113" s="410"/>
      <c r="AY113" s="410"/>
      <c r="AZ113" s="411"/>
      <c r="BA113" s="409"/>
      <c r="BB113" s="410"/>
      <c r="BC113" s="410"/>
      <c r="BD113" s="411"/>
      <c r="BE113" s="397"/>
      <c r="BF113" s="398"/>
      <c r="BG113" s="398"/>
      <c r="BH113" s="398"/>
      <c r="BI113" s="409" t="n">
        <v>183</v>
      </c>
      <c r="BJ113" s="410" t="n">
        <v>179</v>
      </c>
      <c r="BK113" s="410" t="n">
        <v>210</v>
      </c>
      <c r="BL113" s="411" t="n">
        <v>147</v>
      </c>
      <c r="BM113" s="409"/>
      <c r="BN113" s="410"/>
      <c r="BO113" s="410"/>
      <c r="BP113" s="411"/>
      <c r="BQ113" s="409"/>
      <c r="BR113" s="410"/>
      <c r="BS113" s="410"/>
      <c r="BT113" s="411"/>
      <c r="BU113" s="409"/>
      <c r="BV113" s="410"/>
      <c r="BW113" s="410"/>
      <c r="BX113" s="411"/>
      <c r="BY113" s="212" t="n">
        <f aca="false">SUM(Rezultati!E113:BX113)</f>
        <v>719</v>
      </c>
      <c r="BZ113" s="213" t="n">
        <f aca="false">COUNT(Rezultati!E113:BX113)</f>
        <v>4</v>
      </c>
      <c r="CA113" s="214"/>
      <c r="CB113" s="280" t="n">
        <f aca="false">Rezultati!BY113/Rezultati!BZ113</f>
        <v>179.75</v>
      </c>
      <c r="CC113" s="216"/>
      <c r="CD113" s="181" t="str">
        <f aca="false">Rezultati!B113</f>
        <v>Pieaicinātajs spēlētājs</v>
      </c>
      <c r="CE113" s="182"/>
      <c r="CF113" s="183"/>
      <c r="CG113" s="183"/>
      <c r="CH113" s="183"/>
      <c r="CI113" s="183"/>
      <c r="CJ113" s="183"/>
      <c r="CK113" s="183"/>
      <c r="CL113" s="183"/>
      <c r="CM113" s="182"/>
      <c r="CN113" s="183"/>
      <c r="CO113" s="183"/>
      <c r="CP113" s="183"/>
      <c r="CQ113" s="183"/>
      <c r="CR113" s="183"/>
      <c r="CS113" s="183"/>
      <c r="CT113" s="183"/>
      <c r="CU113" s="183"/>
      <c r="CV113" s="183"/>
      <c r="CW113" s="183"/>
      <c r="CX113" s="183"/>
    </row>
    <row r="114" customFormat="false" ht="15.75" hidden="false" customHeight="true" outlineLevel="0" collapsed="false">
      <c r="A114" s="309" t="s">
        <v>50</v>
      </c>
      <c r="B114" s="310"/>
      <c r="C114" s="256" t="n">
        <v>0</v>
      </c>
      <c r="D114" s="257" t="n">
        <f aca="false">Rezultati!C114*Rezultati!BZ114</f>
        <v>0</v>
      </c>
      <c r="E114" s="263"/>
      <c r="F114" s="264"/>
      <c r="G114" s="264"/>
      <c r="H114" s="415"/>
      <c r="I114" s="263"/>
      <c r="J114" s="264"/>
      <c r="K114" s="264"/>
      <c r="L114" s="415"/>
      <c r="M114" s="263"/>
      <c r="N114" s="264"/>
      <c r="O114" s="264"/>
      <c r="P114" s="415"/>
      <c r="Q114" s="263"/>
      <c r="R114" s="264"/>
      <c r="S114" s="264"/>
      <c r="T114" s="415"/>
      <c r="U114" s="263"/>
      <c r="V114" s="264"/>
      <c r="W114" s="264"/>
      <c r="X114" s="415"/>
      <c r="Y114" s="263"/>
      <c r="Z114" s="264"/>
      <c r="AA114" s="264"/>
      <c r="AB114" s="415"/>
      <c r="AC114" s="263"/>
      <c r="AD114" s="264"/>
      <c r="AE114" s="264"/>
      <c r="AF114" s="415"/>
      <c r="AG114" s="263"/>
      <c r="AH114" s="264"/>
      <c r="AI114" s="264"/>
      <c r="AJ114" s="415"/>
      <c r="AK114" s="415"/>
      <c r="AL114" s="415"/>
      <c r="AM114" s="415"/>
      <c r="AN114" s="415"/>
      <c r="AO114" s="418"/>
      <c r="AP114" s="419"/>
      <c r="AQ114" s="419"/>
      <c r="AR114" s="420"/>
      <c r="AS114" s="418"/>
      <c r="AT114" s="419"/>
      <c r="AU114" s="419"/>
      <c r="AV114" s="420"/>
      <c r="AW114" s="418"/>
      <c r="AX114" s="419"/>
      <c r="AY114" s="419"/>
      <c r="AZ114" s="420"/>
      <c r="BA114" s="418"/>
      <c r="BB114" s="419"/>
      <c r="BC114" s="419"/>
      <c r="BD114" s="420"/>
      <c r="BE114" s="416"/>
      <c r="BF114" s="417"/>
      <c r="BG114" s="417"/>
      <c r="BH114" s="417"/>
      <c r="BI114" s="418"/>
      <c r="BJ114" s="419"/>
      <c r="BK114" s="419"/>
      <c r="BL114" s="420"/>
      <c r="BM114" s="418"/>
      <c r="BN114" s="419"/>
      <c r="BO114" s="419"/>
      <c r="BP114" s="420"/>
      <c r="BQ114" s="418"/>
      <c r="BR114" s="419"/>
      <c r="BS114" s="419"/>
      <c r="BT114" s="420"/>
      <c r="BU114" s="418"/>
      <c r="BV114" s="419"/>
      <c r="BW114" s="419"/>
      <c r="BX114" s="420"/>
      <c r="BY114" s="386" t="n">
        <f aca="false">SUM(Rezultati!E114:BX114)</f>
        <v>0</v>
      </c>
      <c r="BZ114" s="387" t="n">
        <f aca="false">COUNT(Rezultati!E114:BX114)</f>
        <v>0</v>
      </c>
      <c r="CA114" s="214"/>
      <c r="CB114" s="280" t="e">
        <f aca="false">Rezultati!BY114/Rezultati!BZ114</f>
        <v>#DIV/0!</v>
      </c>
      <c r="CC114" s="216"/>
      <c r="CD114" s="181" t="n">
        <f aca="false">Rezultati!B114</f>
        <v>0</v>
      </c>
      <c r="CE114" s="182"/>
      <c r="CF114" s="183"/>
      <c r="CG114" s="183"/>
      <c r="CH114" s="183"/>
      <c r="CI114" s="183"/>
      <c r="CJ114" s="183"/>
      <c r="CK114" s="183"/>
      <c r="CL114" s="183"/>
      <c r="CM114" s="182"/>
      <c r="CN114" s="183"/>
      <c r="CO114" s="183"/>
      <c r="CP114" s="183"/>
      <c r="CQ114" s="183"/>
      <c r="CR114" s="183"/>
      <c r="CS114" s="183"/>
      <c r="CT114" s="183"/>
      <c r="CU114" s="183"/>
      <c r="CV114" s="183"/>
      <c r="CW114" s="183"/>
      <c r="CX114" s="183"/>
    </row>
    <row r="115" customFormat="false" ht="15.75" hidden="false" customHeight="true" outlineLevel="0" collapsed="false">
      <c r="A115" s="266" t="str">
        <f aca="false">Punkti!A47</f>
        <v>Bowling Sharks</v>
      </c>
      <c r="B115" s="320" t="s">
        <v>132</v>
      </c>
      <c r="C115" s="219" t="n">
        <v>0</v>
      </c>
      <c r="D115" s="370" t="n">
        <f aca="false">Rezultati!C115*Rezultati!BZ115</f>
        <v>0</v>
      </c>
      <c r="E115" s="394"/>
      <c r="F115" s="395"/>
      <c r="G115" s="395"/>
      <c r="H115" s="396"/>
      <c r="I115" s="394"/>
      <c r="J115" s="395"/>
      <c r="K115" s="395"/>
      <c r="L115" s="396"/>
      <c r="M115" s="394"/>
      <c r="N115" s="395"/>
      <c r="O115" s="395"/>
      <c r="P115" s="396"/>
      <c r="Q115" s="394"/>
      <c r="R115" s="395"/>
      <c r="S115" s="395"/>
      <c r="T115" s="396"/>
      <c r="U115" s="394"/>
      <c r="V115" s="395"/>
      <c r="W115" s="395"/>
      <c r="X115" s="396"/>
      <c r="Y115" s="394"/>
      <c r="Z115" s="395"/>
      <c r="AA115" s="395"/>
      <c r="AB115" s="396"/>
      <c r="AC115" s="394"/>
      <c r="AD115" s="395"/>
      <c r="AE115" s="395"/>
      <c r="AF115" s="396"/>
      <c r="AG115" s="394"/>
      <c r="AH115" s="395"/>
      <c r="AI115" s="395"/>
      <c r="AJ115" s="396"/>
      <c r="AK115" s="396"/>
      <c r="AL115" s="396"/>
      <c r="AM115" s="396"/>
      <c r="AN115" s="396"/>
      <c r="AO115" s="399" t="n">
        <v>138</v>
      </c>
      <c r="AP115" s="400" t="n">
        <v>185</v>
      </c>
      <c r="AQ115" s="400" t="n">
        <v>160</v>
      </c>
      <c r="AR115" s="401" t="n">
        <v>164</v>
      </c>
      <c r="AS115" s="399" t="n">
        <v>151</v>
      </c>
      <c r="AT115" s="400" t="n">
        <v>205</v>
      </c>
      <c r="AU115" s="400" t="n">
        <v>156</v>
      </c>
      <c r="AV115" s="401" t="n">
        <v>154</v>
      </c>
      <c r="AW115" s="399" t="n">
        <v>137</v>
      </c>
      <c r="AX115" s="400" t="n">
        <v>136</v>
      </c>
      <c r="AY115" s="400" t="n">
        <v>147</v>
      </c>
      <c r="AZ115" s="401" t="n">
        <v>169</v>
      </c>
      <c r="BA115" s="399" t="n">
        <v>181</v>
      </c>
      <c r="BB115" s="400" t="n">
        <v>105</v>
      </c>
      <c r="BC115" s="400" t="n">
        <v>157</v>
      </c>
      <c r="BD115" s="401" t="n">
        <v>166</v>
      </c>
      <c r="BE115" s="399" t="n">
        <v>172</v>
      </c>
      <c r="BF115" s="400" t="n">
        <v>173</v>
      </c>
      <c r="BG115" s="400" t="n">
        <v>236</v>
      </c>
      <c r="BH115" s="401" t="n">
        <v>151</v>
      </c>
      <c r="BI115" s="397"/>
      <c r="BJ115" s="398"/>
      <c r="BK115" s="398"/>
      <c r="BL115" s="398"/>
      <c r="BM115" s="399" t="n">
        <v>179</v>
      </c>
      <c r="BN115" s="400" t="n">
        <v>137</v>
      </c>
      <c r="BO115" s="400" t="n">
        <v>169</v>
      </c>
      <c r="BP115" s="401" t="n">
        <v>158</v>
      </c>
      <c r="BQ115" s="399" t="n">
        <v>177</v>
      </c>
      <c r="BR115" s="400" t="n">
        <v>146</v>
      </c>
      <c r="BS115" s="400" t="n">
        <v>145</v>
      </c>
      <c r="BT115" s="401" t="n">
        <v>153</v>
      </c>
      <c r="BU115" s="399" t="n">
        <v>141</v>
      </c>
      <c r="BV115" s="400" t="n">
        <v>181</v>
      </c>
      <c r="BW115" s="400" t="n">
        <v>136</v>
      </c>
      <c r="BX115" s="401" t="n">
        <v>155</v>
      </c>
      <c r="BY115" s="212" t="n">
        <f aca="false">SUM(Rezultati!E115:BX115)</f>
        <v>5120</v>
      </c>
      <c r="BZ115" s="213" t="n">
        <f aca="false">COUNT(Rezultati!E115:BX115)</f>
        <v>32</v>
      </c>
      <c r="CA115" s="214" t="n">
        <f aca="false">SUM((Rezultati!BY115+Rezultati!BY116+Rezultati!BY117+Rezultati!BY118+Rezultati!BY121+Rezultati!BY119+Rezultati!BY120+Rezultati!BY122)/(Rezultati!BZ115+Rezultati!BZ121+Rezultati!BZ116+Rezultati!BZ117+Rezultati!BZ118+Rezultati!BZ119+Rezultati!BZ120+Rezultati!BZ122))</f>
        <v>153.802083333333</v>
      </c>
      <c r="CB115" s="280" t="n">
        <f aca="false">Rezultati!BY115/Rezultati!BZ115</f>
        <v>160</v>
      </c>
      <c r="CC115" s="216" t="str">
        <f aca="false">Rezultati!BI2</f>
        <v>Bowling Sharks</v>
      </c>
      <c r="CD115" s="181" t="str">
        <f aca="false">Rezultati!B115</f>
        <v>Mihails Judins</v>
      </c>
      <c r="CE115" s="182"/>
      <c r="CF115" s="183"/>
      <c r="CG115" s="183"/>
      <c r="CH115" s="183"/>
      <c r="CI115" s="183"/>
      <c r="CJ115" s="183"/>
      <c r="CK115" s="183"/>
      <c r="CL115" s="183"/>
      <c r="CM115" s="182"/>
      <c r="CN115" s="183"/>
      <c r="CO115" s="183"/>
      <c r="CP115" s="183"/>
      <c r="CQ115" s="183"/>
      <c r="CR115" s="183"/>
      <c r="CS115" s="183"/>
      <c r="CT115" s="183"/>
      <c r="CU115" s="183"/>
      <c r="CV115" s="183"/>
      <c r="CW115" s="183"/>
      <c r="CX115" s="183"/>
    </row>
    <row r="116" customFormat="false" ht="15.75" hidden="false" customHeight="true" outlineLevel="0" collapsed="false">
      <c r="A116" s="198" t="s">
        <v>51</v>
      </c>
      <c r="B116" s="432" t="s">
        <v>133</v>
      </c>
      <c r="C116" s="244" t="n">
        <v>0</v>
      </c>
      <c r="D116" s="201" t="n">
        <f aca="false">Rezultati!C116*Rezultati!BZ116</f>
        <v>0</v>
      </c>
      <c r="E116" s="402"/>
      <c r="F116" s="403"/>
      <c r="G116" s="403"/>
      <c r="H116" s="404"/>
      <c r="I116" s="402"/>
      <c r="J116" s="403"/>
      <c r="K116" s="403"/>
      <c r="L116" s="404"/>
      <c r="M116" s="402"/>
      <c r="N116" s="403"/>
      <c r="O116" s="403"/>
      <c r="P116" s="404"/>
      <c r="Q116" s="402"/>
      <c r="R116" s="403"/>
      <c r="S116" s="403"/>
      <c r="T116" s="404"/>
      <c r="U116" s="402"/>
      <c r="V116" s="403"/>
      <c r="W116" s="403"/>
      <c r="X116" s="404"/>
      <c r="Y116" s="402"/>
      <c r="Z116" s="403"/>
      <c r="AA116" s="403"/>
      <c r="AB116" s="404"/>
      <c r="AC116" s="402"/>
      <c r="AD116" s="403"/>
      <c r="AE116" s="403"/>
      <c r="AF116" s="404"/>
      <c r="AG116" s="402"/>
      <c r="AH116" s="403"/>
      <c r="AI116" s="403"/>
      <c r="AJ116" s="404"/>
      <c r="AK116" s="404"/>
      <c r="AL116" s="404"/>
      <c r="AM116" s="404"/>
      <c r="AN116" s="404"/>
      <c r="AO116" s="405" t="n">
        <v>146</v>
      </c>
      <c r="AP116" s="406" t="n">
        <v>158</v>
      </c>
      <c r="AQ116" s="406" t="n">
        <v>163</v>
      </c>
      <c r="AR116" s="407" t="n">
        <v>146</v>
      </c>
      <c r="AS116" s="405" t="n">
        <v>137</v>
      </c>
      <c r="AT116" s="406" t="n">
        <v>163</v>
      </c>
      <c r="AU116" s="406" t="n">
        <v>190</v>
      </c>
      <c r="AV116" s="407" t="n">
        <v>151</v>
      </c>
      <c r="AW116" s="405" t="n">
        <v>128</v>
      </c>
      <c r="AX116" s="406" t="n">
        <v>189</v>
      </c>
      <c r="AY116" s="406" t="n">
        <v>161</v>
      </c>
      <c r="AZ116" s="407" t="n">
        <v>174</v>
      </c>
      <c r="BA116" s="405" t="n">
        <v>140</v>
      </c>
      <c r="BB116" s="406" t="n">
        <v>169</v>
      </c>
      <c r="BC116" s="406" t="n">
        <v>181</v>
      </c>
      <c r="BD116" s="407" t="n">
        <v>130</v>
      </c>
      <c r="BE116" s="405" t="n">
        <v>167</v>
      </c>
      <c r="BF116" s="406" t="n">
        <v>147</v>
      </c>
      <c r="BG116" s="406" t="n">
        <v>137</v>
      </c>
      <c r="BH116" s="407" t="n">
        <v>162</v>
      </c>
      <c r="BI116" s="397"/>
      <c r="BJ116" s="398"/>
      <c r="BK116" s="398"/>
      <c r="BL116" s="398"/>
      <c r="BM116" s="405" t="n">
        <v>158</v>
      </c>
      <c r="BN116" s="406" t="n">
        <v>169</v>
      </c>
      <c r="BO116" s="406" t="n">
        <v>122</v>
      </c>
      <c r="BP116" s="407" t="n">
        <v>138</v>
      </c>
      <c r="BQ116" s="405" t="n">
        <v>171</v>
      </c>
      <c r="BR116" s="406" t="n">
        <v>192</v>
      </c>
      <c r="BS116" s="406" t="n">
        <v>198</v>
      </c>
      <c r="BT116" s="407" t="n">
        <v>182</v>
      </c>
      <c r="BU116" s="405" t="n">
        <v>148</v>
      </c>
      <c r="BV116" s="406" t="n">
        <v>158</v>
      </c>
      <c r="BW116" s="406" t="n">
        <v>137</v>
      </c>
      <c r="BX116" s="407" t="n">
        <v>193</v>
      </c>
      <c r="BY116" s="212" t="n">
        <f aca="false">SUM(Rezultati!E116:BX116)</f>
        <v>5105</v>
      </c>
      <c r="BZ116" s="213" t="n">
        <f aca="false">COUNT(Rezultati!E116:BX116)</f>
        <v>32</v>
      </c>
      <c r="CA116" s="214"/>
      <c r="CB116" s="280" t="n">
        <f aca="false">Rezultati!BY116/Rezultati!BZ116</f>
        <v>159.53125</v>
      </c>
      <c r="CC116" s="216"/>
      <c r="CD116" s="181" t="str">
        <f aca="false">Rezultati!B116</f>
        <v>Nikolajs Tkačenko</v>
      </c>
      <c r="CE116" s="182"/>
      <c r="CF116" s="183"/>
      <c r="CG116" s="183"/>
      <c r="CH116" s="183"/>
      <c r="CI116" s="183"/>
      <c r="CJ116" s="183"/>
      <c r="CK116" s="183"/>
      <c r="CL116" s="183"/>
      <c r="CM116" s="182"/>
      <c r="CN116" s="183"/>
      <c r="CO116" s="183"/>
      <c r="CP116" s="183"/>
      <c r="CQ116" s="183"/>
      <c r="CR116" s="183"/>
      <c r="CS116" s="183"/>
      <c r="CT116" s="183"/>
      <c r="CU116" s="183"/>
      <c r="CV116" s="183"/>
      <c r="CW116" s="183"/>
      <c r="CX116" s="183"/>
    </row>
    <row r="117" customFormat="false" ht="15.75" hidden="false" customHeight="true" outlineLevel="0" collapsed="false">
      <c r="A117" s="198" t="s">
        <v>51</v>
      </c>
      <c r="B117" s="297" t="s">
        <v>134</v>
      </c>
      <c r="C117" s="219" t="n">
        <v>0</v>
      </c>
      <c r="D117" s="201" t="n">
        <f aca="false">Rezultati!C117*Rezultati!BZ117</f>
        <v>0</v>
      </c>
      <c r="E117" s="402"/>
      <c r="F117" s="403"/>
      <c r="G117" s="403"/>
      <c r="H117" s="404"/>
      <c r="I117" s="402"/>
      <c r="J117" s="403"/>
      <c r="K117" s="403"/>
      <c r="L117" s="404"/>
      <c r="M117" s="402"/>
      <c r="N117" s="403"/>
      <c r="O117" s="403"/>
      <c r="P117" s="404"/>
      <c r="Q117" s="402"/>
      <c r="R117" s="403"/>
      <c r="S117" s="403"/>
      <c r="T117" s="404"/>
      <c r="U117" s="402"/>
      <c r="V117" s="403"/>
      <c r="W117" s="403"/>
      <c r="X117" s="404"/>
      <c r="Y117" s="402"/>
      <c r="Z117" s="403"/>
      <c r="AA117" s="403"/>
      <c r="AB117" s="404"/>
      <c r="AC117" s="402"/>
      <c r="AD117" s="403"/>
      <c r="AE117" s="403"/>
      <c r="AF117" s="404"/>
      <c r="AG117" s="402"/>
      <c r="AH117" s="403"/>
      <c r="AI117" s="403"/>
      <c r="AJ117" s="404"/>
      <c r="AK117" s="404"/>
      <c r="AL117" s="404"/>
      <c r="AM117" s="404"/>
      <c r="AN117" s="404"/>
      <c r="AO117" s="409" t="n">
        <v>143</v>
      </c>
      <c r="AP117" s="410" t="n">
        <v>145</v>
      </c>
      <c r="AQ117" s="410" t="n">
        <v>144</v>
      </c>
      <c r="AR117" s="411" t="n">
        <v>142</v>
      </c>
      <c r="AS117" s="409" t="n">
        <v>125</v>
      </c>
      <c r="AT117" s="410" t="n">
        <v>146</v>
      </c>
      <c r="AU117" s="410" t="n">
        <v>137</v>
      </c>
      <c r="AV117" s="411" t="n">
        <v>129</v>
      </c>
      <c r="AW117" s="409"/>
      <c r="AX117" s="410"/>
      <c r="AY117" s="410"/>
      <c r="AZ117" s="411"/>
      <c r="BA117" s="409"/>
      <c r="BB117" s="410"/>
      <c r="BC117" s="410"/>
      <c r="BD117" s="411"/>
      <c r="BE117" s="409"/>
      <c r="BF117" s="410"/>
      <c r="BG117" s="410"/>
      <c r="BH117" s="411"/>
      <c r="BI117" s="397"/>
      <c r="BJ117" s="398"/>
      <c r="BK117" s="398"/>
      <c r="BL117" s="398"/>
      <c r="BM117" s="409" t="n">
        <v>125</v>
      </c>
      <c r="BN117" s="410" t="n">
        <v>120</v>
      </c>
      <c r="BO117" s="410" t="n">
        <v>153</v>
      </c>
      <c r="BP117" s="411" t="n">
        <v>160</v>
      </c>
      <c r="BQ117" s="409" t="n">
        <v>130</v>
      </c>
      <c r="BR117" s="410" t="n">
        <v>204</v>
      </c>
      <c r="BS117" s="410" t="n">
        <v>120</v>
      </c>
      <c r="BT117" s="411" t="n">
        <v>121</v>
      </c>
      <c r="BU117" s="409" t="n">
        <v>142</v>
      </c>
      <c r="BV117" s="410" t="n">
        <v>152</v>
      </c>
      <c r="BW117" s="410" t="n">
        <v>176</v>
      </c>
      <c r="BX117" s="411" t="n">
        <v>109</v>
      </c>
      <c r="BY117" s="212" t="n">
        <f aca="false">SUM(Rezultati!E117:BX117)</f>
        <v>2823</v>
      </c>
      <c r="BZ117" s="213" t="n">
        <f aca="false">COUNT(Rezultati!E117:BX117)</f>
        <v>20</v>
      </c>
      <c r="CA117" s="214"/>
      <c r="CB117" s="280" t="n">
        <f aca="false">Rezultati!BY117/Rezultati!BZ117</f>
        <v>141.15</v>
      </c>
      <c r="CC117" s="216"/>
      <c r="CD117" s="181" t="str">
        <f aca="false">Rezultati!B117</f>
        <v>Jurijs Nahodkins</v>
      </c>
      <c r="CE117" s="182"/>
      <c r="CF117" s="183"/>
      <c r="CG117" s="183"/>
      <c r="CH117" s="183"/>
      <c r="CI117" s="183"/>
      <c r="CJ117" s="183"/>
      <c r="CK117" s="183"/>
      <c r="CL117" s="183"/>
      <c r="CM117" s="182"/>
      <c r="CN117" s="183"/>
      <c r="CO117" s="183"/>
      <c r="CP117" s="183"/>
      <c r="CQ117" s="183"/>
      <c r="CR117" s="183"/>
      <c r="CS117" s="183"/>
      <c r="CT117" s="183"/>
      <c r="CU117" s="183"/>
      <c r="CV117" s="183"/>
      <c r="CW117" s="183"/>
      <c r="CX117" s="183"/>
    </row>
    <row r="118" customFormat="false" ht="15.75" hidden="false" customHeight="true" outlineLevel="0" collapsed="false">
      <c r="A118" s="198" t="s">
        <v>51</v>
      </c>
      <c r="B118" s="297" t="s">
        <v>135</v>
      </c>
      <c r="C118" s="244" t="n">
        <v>0</v>
      </c>
      <c r="D118" s="201" t="n">
        <f aca="false">Rezultati!C118*Rezultati!BZ118</f>
        <v>0</v>
      </c>
      <c r="E118" s="402"/>
      <c r="F118" s="403"/>
      <c r="G118" s="403"/>
      <c r="H118" s="404"/>
      <c r="I118" s="402"/>
      <c r="J118" s="403"/>
      <c r="K118" s="403"/>
      <c r="L118" s="404"/>
      <c r="M118" s="402"/>
      <c r="N118" s="403"/>
      <c r="O118" s="403"/>
      <c r="P118" s="404"/>
      <c r="Q118" s="402"/>
      <c r="R118" s="403"/>
      <c r="S118" s="403"/>
      <c r="T118" s="404"/>
      <c r="U118" s="402"/>
      <c r="V118" s="403"/>
      <c r="W118" s="403"/>
      <c r="X118" s="404"/>
      <c r="Y118" s="402"/>
      <c r="Z118" s="403"/>
      <c r="AA118" s="403"/>
      <c r="AB118" s="404"/>
      <c r="AC118" s="402"/>
      <c r="AD118" s="403"/>
      <c r="AE118" s="403"/>
      <c r="AF118" s="404"/>
      <c r="AG118" s="402"/>
      <c r="AH118" s="403"/>
      <c r="AI118" s="403"/>
      <c r="AJ118" s="404"/>
      <c r="AK118" s="404"/>
      <c r="AL118" s="404"/>
      <c r="AM118" s="404"/>
      <c r="AN118" s="404"/>
      <c r="AO118" s="409"/>
      <c r="AP118" s="410"/>
      <c r="AQ118" s="410"/>
      <c r="AR118" s="411"/>
      <c r="AS118" s="409"/>
      <c r="AT118" s="410"/>
      <c r="AU118" s="410"/>
      <c r="AV118" s="411"/>
      <c r="AW118" s="409" t="n">
        <v>137</v>
      </c>
      <c r="AX118" s="410" t="n">
        <v>144</v>
      </c>
      <c r="AY118" s="410" t="n">
        <v>156</v>
      </c>
      <c r="AZ118" s="411" t="n">
        <v>115</v>
      </c>
      <c r="BA118" s="409" t="n">
        <v>182</v>
      </c>
      <c r="BB118" s="410" t="n">
        <v>153</v>
      </c>
      <c r="BC118" s="410" t="n">
        <v>145</v>
      </c>
      <c r="BD118" s="411" t="n">
        <v>144</v>
      </c>
      <c r="BE118" s="409" t="n">
        <v>162</v>
      </c>
      <c r="BF118" s="410" t="n">
        <v>131</v>
      </c>
      <c r="BG118" s="410" t="n">
        <v>129</v>
      </c>
      <c r="BH118" s="411" t="n">
        <v>119</v>
      </c>
      <c r="BI118" s="397"/>
      <c r="BJ118" s="398"/>
      <c r="BK118" s="398"/>
      <c r="BL118" s="398"/>
      <c r="BM118" s="409"/>
      <c r="BN118" s="410"/>
      <c r="BO118" s="410"/>
      <c r="BP118" s="411"/>
      <c r="BQ118" s="409"/>
      <c r="BR118" s="410"/>
      <c r="BS118" s="410"/>
      <c r="BT118" s="411"/>
      <c r="BU118" s="409"/>
      <c r="BV118" s="410"/>
      <c r="BW118" s="410"/>
      <c r="BX118" s="411"/>
      <c r="BY118" s="212" t="n">
        <f aca="false">SUM(Rezultati!E118:BX118)</f>
        <v>1717</v>
      </c>
      <c r="BZ118" s="213" t="n">
        <f aca="false">COUNT(Rezultati!E118:BX118)</f>
        <v>12</v>
      </c>
      <c r="CA118" s="214"/>
      <c r="CB118" s="280" t="n">
        <f aca="false">Rezultati!BY118/Rezultati!BZ118</f>
        <v>143.083333333333</v>
      </c>
      <c r="CC118" s="216"/>
      <c r="CD118" s="181" t="str">
        <f aca="false">Rezultati!B118</f>
        <v>Arkādijs Timčenko</v>
      </c>
      <c r="CE118" s="182"/>
      <c r="CF118" s="183"/>
      <c r="CG118" s="183"/>
      <c r="CH118" s="183"/>
      <c r="CI118" s="183"/>
      <c r="CJ118" s="183"/>
      <c r="CK118" s="183"/>
      <c r="CL118" s="183"/>
      <c r="CM118" s="182"/>
      <c r="CN118" s="183"/>
      <c r="CO118" s="183"/>
      <c r="CP118" s="183"/>
      <c r="CQ118" s="183"/>
      <c r="CR118" s="183"/>
      <c r="CS118" s="183"/>
      <c r="CT118" s="183"/>
      <c r="CU118" s="183"/>
      <c r="CV118" s="183"/>
      <c r="CW118" s="183"/>
      <c r="CX118" s="183"/>
    </row>
    <row r="119" customFormat="false" ht="15.75" hidden="false" customHeight="true" outlineLevel="0" collapsed="false">
      <c r="A119" s="198" t="s">
        <v>51</v>
      </c>
      <c r="B119" s="367" t="s">
        <v>136</v>
      </c>
      <c r="C119" s="244" t="n">
        <v>0</v>
      </c>
      <c r="D119" s="201" t="n">
        <f aca="false">Rezultati!C119*Rezultati!BZ119</f>
        <v>0</v>
      </c>
      <c r="E119" s="412"/>
      <c r="F119" s="413"/>
      <c r="G119" s="413"/>
      <c r="H119" s="414"/>
      <c r="I119" s="412"/>
      <c r="J119" s="413"/>
      <c r="K119" s="413"/>
      <c r="L119" s="414"/>
      <c r="M119" s="412"/>
      <c r="N119" s="413"/>
      <c r="O119" s="413"/>
      <c r="P119" s="414"/>
      <c r="Q119" s="412"/>
      <c r="R119" s="413"/>
      <c r="S119" s="413"/>
      <c r="T119" s="414"/>
      <c r="U119" s="412"/>
      <c r="V119" s="413"/>
      <c r="W119" s="413"/>
      <c r="X119" s="414"/>
      <c r="Y119" s="412"/>
      <c r="Z119" s="413"/>
      <c r="AA119" s="413"/>
      <c r="AB119" s="414"/>
      <c r="AC119" s="412"/>
      <c r="AD119" s="413"/>
      <c r="AE119" s="413"/>
      <c r="AF119" s="414"/>
      <c r="AG119" s="412"/>
      <c r="AH119" s="413"/>
      <c r="AI119" s="413"/>
      <c r="AJ119" s="414"/>
      <c r="AK119" s="414"/>
      <c r="AL119" s="414"/>
      <c r="AM119" s="414"/>
      <c r="AN119" s="414"/>
      <c r="AO119" s="409"/>
      <c r="AP119" s="410"/>
      <c r="AQ119" s="410"/>
      <c r="AR119" s="411"/>
      <c r="AS119" s="409"/>
      <c r="AT119" s="410"/>
      <c r="AU119" s="410"/>
      <c r="AV119" s="411"/>
      <c r="AW119" s="409"/>
      <c r="AX119" s="410"/>
      <c r="AY119" s="410"/>
      <c r="AZ119" s="411"/>
      <c r="BA119" s="409"/>
      <c r="BB119" s="410"/>
      <c r="BC119" s="410"/>
      <c r="BD119" s="411"/>
      <c r="BE119" s="409"/>
      <c r="BF119" s="410"/>
      <c r="BG119" s="410"/>
      <c r="BH119" s="411"/>
      <c r="BI119" s="397"/>
      <c r="BJ119" s="398"/>
      <c r="BK119" s="398"/>
      <c r="BL119" s="398"/>
      <c r="BM119" s="409"/>
      <c r="BN119" s="410"/>
      <c r="BO119" s="410"/>
      <c r="BP119" s="411"/>
      <c r="BQ119" s="409"/>
      <c r="BR119" s="410"/>
      <c r="BS119" s="410"/>
      <c r="BT119" s="411"/>
      <c r="BU119" s="409"/>
      <c r="BV119" s="410"/>
      <c r="BW119" s="410"/>
      <c r="BX119" s="411"/>
      <c r="BY119" s="212" t="n">
        <f aca="false">SUM(Rezultati!E119:BX119)</f>
        <v>0</v>
      </c>
      <c r="BZ119" s="213" t="n">
        <f aca="false">COUNT(Rezultati!E119:BX119)</f>
        <v>0</v>
      </c>
      <c r="CA119" s="214"/>
      <c r="CB119" s="280" t="e">
        <f aca="false">Rezultati!BY119/Rezultati!BZ119</f>
        <v>#DIV/0!</v>
      </c>
      <c r="CC119" s="216"/>
      <c r="CD119" s="181" t="str">
        <f aca="false">Rezultati!B119</f>
        <v>Maksims Jemeljanovs</v>
      </c>
      <c r="CE119" s="182"/>
      <c r="CF119" s="183"/>
      <c r="CG119" s="183"/>
      <c r="CH119" s="183"/>
      <c r="CI119" s="183"/>
      <c r="CJ119" s="183"/>
      <c r="CK119" s="183"/>
      <c r="CL119" s="183"/>
      <c r="CM119" s="182"/>
      <c r="CN119" s="183"/>
      <c r="CO119" s="183"/>
      <c r="CP119" s="183"/>
      <c r="CQ119" s="183"/>
      <c r="CR119" s="183"/>
      <c r="CS119" s="183"/>
      <c r="CT119" s="183"/>
      <c r="CU119" s="183"/>
      <c r="CV119" s="183"/>
      <c r="CW119" s="183"/>
      <c r="CX119" s="183"/>
    </row>
    <row r="120" customFormat="false" ht="16.5" hidden="false" customHeight="true" outlineLevel="0" collapsed="false">
      <c r="A120" s="231" t="s">
        <v>51</v>
      </c>
      <c r="B120" s="365" t="s">
        <v>137</v>
      </c>
      <c r="C120" s="233" t="n">
        <v>8</v>
      </c>
      <c r="D120" s="234" t="n">
        <v>0</v>
      </c>
      <c r="E120" s="412"/>
      <c r="F120" s="413"/>
      <c r="G120" s="413"/>
      <c r="H120" s="414"/>
      <c r="I120" s="412"/>
      <c r="J120" s="413"/>
      <c r="K120" s="413"/>
      <c r="L120" s="414"/>
      <c r="M120" s="412"/>
      <c r="N120" s="413"/>
      <c r="O120" s="413"/>
      <c r="P120" s="414"/>
      <c r="Q120" s="412"/>
      <c r="R120" s="413"/>
      <c r="S120" s="413"/>
      <c r="T120" s="414"/>
      <c r="U120" s="412"/>
      <c r="V120" s="413"/>
      <c r="W120" s="413"/>
      <c r="X120" s="414"/>
      <c r="Y120" s="412"/>
      <c r="Z120" s="413"/>
      <c r="AA120" s="413"/>
      <c r="AB120" s="414"/>
      <c r="AC120" s="412"/>
      <c r="AD120" s="413"/>
      <c r="AE120" s="413"/>
      <c r="AF120" s="414"/>
      <c r="AG120" s="412"/>
      <c r="AH120" s="413"/>
      <c r="AI120" s="413"/>
      <c r="AJ120" s="414"/>
      <c r="AK120" s="414"/>
      <c r="AL120" s="414"/>
      <c r="AM120" s="414"/>
      <c r="AN120" s="414"/>
      <c r="AO120" s="409"/>
      <c r="AP120" s="410"/>
      <c r="AQ120" s="410"/>
      <c r="AR120" s="411"/>
      <c r="AS120" s="409"/>
      <c r="AT120" s="410"/>
      <c r="AU120" s="410"/>
      <c r="AV120" s="411"/>
      <c r="AW120" s="409"/>
      <c r="AX120" s="410"/>
      <c r="AY120" s="410"/>
      <c r="AZ120" s="411"/>
      <c r="BA120" s="409"/>
      <c r="BB120" s="410"/>
      <c r="BC120" s="410"/>
      <c r="BD120" s="411"/>
      <c r="BE120" s="409"/>
      <c r="BF120" s="410"/>
      <c r="BG120" s="410"/>
      <c r="BH120" s="411"/>
      <c r="BI120" s="397"/>
      <c r="BJ120" s="398"/>
      <c r="BK120" s="398"/>
      <c r="BL120" s="398"/>
      <c r="BM120" s="409"/>
      <c r="BN120" s="410"/>
      <c r="BO120" s="410"/>
      <c r="BP120" s="411"/>
      <c r="BQ120" s="409"/>
      <c r="BR120" s="410"/>
      <c r="BS120" s="410"/>
      <c r="BT120" s="411"/>
      <c r="BU120" s="409"/>
      <c r="BV120" s="410"/>
      <c r="BW120" s="410"/>
      <c r="BX120" s="411"/>
      <c r="BY120" s="212" t="n">
        <f aca="false">SUM(Rezultati!E120:BX120)</f>
        <v>0</v>
      </c>
      <c r="BZ120" s="213" t="n">
        <f aca="false">COUNT(Rezultati!E120:BX120)</f>
        <v>0</v>
      </c>
      <c r="CA120" s="214"/>
      <c r="CB120" s="280" t="e">
        <f aca="false">Rezultati!BY120/Rezultati!BZ120-8</f>
        <v>#DIV/0!</v>
      </c>
      <c r="CC120" s="216"/>
      <c r="CD120" s="181" t="str">
        <f aca="false">Rezultati!B120</f>
        <v>Svetlana Jemeļjanova</v>
      </c>
      <c r="CE120" s="182"/>
      <c r="CF120" s="183"/>
      <c r="CG120" s="183"/>
      <c r="CH120" s="183"/>
      <c r="CI120" s="183"/>
      <c r="CJ120" s="183"/>
      <c r="CK120" s="183"/>
      <c r="CL120" s="183"/>
      <c r="CM120" s="182"/>
      <c r="CN120" s="183"/>
      <c r="CO120" s="183"/>
      <c r="CP120" s="183"/>
      <c r="CQ120" s="183"/>
      <c r="CR120" s="183"/>
      <c r="CS120" s="183"/>
      <c r="CT120" s="183"/>
      <c r="CU120" s="183"/>
      <c r="CV120" s="183"/>
      <c r="CW120" s="183"/>
      <c r="CX120" s="183"/>
    </row>
    <row r="121" customFormat="false" ht="16.5" hidden="false" customHeight="true" outlineLevel="0" collapsed="false">
      <c r="A121" s="309" t="s">
        <v>51</v>
      </c>
      <c r="B121" s="368"/>
      <c r="C121" s="255" t="n">
        <v>0</v>
      </c>
      <c r="D121" s="201" t="n">
        <v>0</v>
      </c>
      <c r="E121" s="433"/>
      <c r="F121" s="434"/>
      <c r="G121" s="434"/>
      <c r="H121" s="435"/>
      <c r="I121" s="433"/>
      <c r="J121" s="434"/>
      <c r="K121" s="434"/>
      <c r="L121" s="435"/>
      <c r="M121" s="433"/>
      <c r="N121" s="434"/>
      <c r="O121" s="434"/>
      <c r="P121" s="435"/>
      <c r="Q121" s="433"/>
      <c r="R121" s="434"/>
      <c r="S121" s="434"/>
      <c r="T121" s="435"/>
      <c r="U121" s="433"/>
      <c r="V121" s="434"/>
      <c r="W121" s="434"/>
      <c r="X121" s="435"/>
      <c r="Y121" s="433"/>
      <c r="Z121" s="434"/>
      <c r="AA121" s="434"/>
      <c r="AB121" s="435"/>
      <c r="AC121" s="433"/>
      <c r="AD121" s="434"/>
      <c r="AE121" s="434"/>
      <c r="AF121" s="435"/>
      <c r="AG121" s="433"/>
      <c r="AH121" s="434"/>
      <c r="AI121" s="434"/>
      <c r="AJ121" s="435"/>
      <c r="AK121" s="435"/>
      <c r="AL121" s="435"/>
      <c r="AM121" s="435"/>
      <c r="AN121" s="435"/>
      <c r="AO121" s="426"/>
      <c r="AP121" s="427"/>
      <c r="AQ121" s="427"/>
      <c r="AR121" s="428"/>
      <c r="AS121" s="426"/>
      <c r="AT121" s="427"/>
      <c r="AU121" s="427"/>
      <c r="AV121" s="428"/>
      <c r="AW121" s="409"/>
      <c r="AX121" s="410"/>
      <c r="AY121" s="410"/>
      <c r="AZ121" s="411"/>
      <c r="BA121" s="426"/>
      <c r="BB121" s="427"/>
      <c r="BC121" s="427"/>
      <c r="BD121" s="428"/>
      <c r="BE121" s="426"/>
      <c r="BF121" s="427"/>
      <c r="BG121" s="427"/>
      <c r="BH121" s="428"/>
      <c r="BI121" s="397"/>
      <c r="BJ121" s="398"/>
      <c r="BK121" s="398"/>
      <c r="BL121" s="398"/>
      <c r="BM121" s="426"/>
      <c r="BN121" s="427"/>
      <c r="BO121" s="427"/>
      <c r="BP121" s="428"/>
      <c r="BQ121" s="426"/>
      <c r="BR121" s="427"/>
      <c r="BS121" s="427"/>
      <c r="BT121" s="428"/>
      <c r="BU121" s="426"/>
      <c r="BV121" s="427"/>
      <c r="BW121" s="427"/>
      <c r="BX121" s="428"/>
      <c r="BY121" s="212" t="n">
        <f aca="false">SUM(Rezultati!E121:BX121)</f>
        <v>0</v>
      </c>
      <c r="BZ121" s="213" t="n">
        <f aca="false">COUNT(Rezultati!E121:BX121)</f>
        <v>0</v>
      </c>
      <c r="CA121" s="214"/>
      <c r="CB121" s="280" t="e">
        <f aca="false">Rezultati!BY121/Rezultati!BZ121</f>
        <v>#DIV/0!</v>
      </c>
      <c r="CC121" s="216"/>
      <c r="CD121" s="181" t="n">
        <f aca="false">Rezultati!B121</f>
        <v>0</v>
      </c>
      <c r="CE121" s="182"/>
      <c r="CF121" s="183"/>
      <c r="CG121" s="183"/>
      <c r="CH121" s="183"/>
      <c r="CI121" s="183"/>
      <c r="CJ121" s="183"/>
      <c r="CK121" s="183"/>
      <c r="CL121" s="183"/>
      <c r="CM121" s="182"/>
      <c r="CN121" s="183"/>
      <c r="CO121" s="183"/>
      <c r="CP121" s="183"/>
      <c r="CQ121" s="183"/>
      <c r="CR121" s="183"/>
      <c r="CS121" s="183"/>
      <c r="CT121" s="183"/>
      <c r="CU121" s="183"/>
      <c r="CV121" s="183"/>
      <c r="CW121" s="183"/>
      <c r="CX121" s="183"/>
    </row>
    <row r="122" customFormat="false" ht="16.5" hidden="false" customHeight="true" outlineLevel="0" collapsed="false">
      <c r="A122" s="325" t="s">
        <v>51</v>
      </c>
      <c r="B122" s="326"/>
      <c r="C122" s="255" t="n">
        <v>0</v>
      </c>
      <c r="D122" s="349" t="n">
        <f aca="false">Rezultati!C122*Rezultati!BZ122</f>
        <v>0</v>
      </c>
      <c r="E122" s="263"/>
      <c r="F122" s="264"/>
      <c r="G122" s="264"/>
      <c r="H122" s="415"/>
      <c r="I122" s="263"/>
      <c r="J122" s="264"/>
      <c r="K122" s="264"/>
      <c r="L122" s="415"/>
      <c r="M122" s="263"/>
      <c r="N122" s="264"/>
      <c r="O122" s="264"/>
      <c r="P122" s="415"/>
      <c r="Q122" s="263"/>
      <c r="R122" s="264"/>
      <c r="S122" s="264"/>
      <c r="T122" s="415"/>
      <c r="U122" s="263"/>
      <c r="V122" s="264"/>
      <c r="W122" s="264"/>
      <c r="X122" s="415"/>
      <c r="Y122" s="263"/>
      <c r="Z122" s="264"/>
      <c r="AA122" s="264"/>
      <c r="AB122" s="415"/>
      <c r="AC122" s="263"/>
      <c r="AD122" s="264"/>
      <c r="AE122" s="264"/>
      <c r="AF122" s="415"/>
      <c r="AG122" s="263"/>
      <c r="AH122" s="264"/>
      <c r="AI122" s="264"/>
      <c r="AJ122" s="415"/>
      <c r="AK122" s="415"/>
      <c r="AL122" s="415"/>
      <c r="AM122" s="415"/>
      <c r="AN122" s="415"/>
      <c r="AO122" s="418"/>
      <c r="AP122" s="419"/>
      <c r="AQ122" s="419"/>
      <c r="AR122" s="420"/>
      <c r="AS122" s="418"/>
      <c r="AT122" s="419"/>
      <c r="AU122" s="419"/>
      <c r="AV122" s="420"/>
      <c r="AW122" s="418"/>
      <c r="AX122" s="419"/>
      <c r="AY122" s="419"/>
      <c r="AZ122" s="420"/>
      <c r="BA122" s="418"/>
      <c r="BB122" s="419"/>
      <c r="BC122" s="419"/>
      <c r="BD122" s="420"/>
      <c r="BE122" s="418"/>
      <c r="BF122" s="419"/>
      <c r="BG122" s="419"/>
      <c r="BH122" s="420"/>
      <c r="BI122" s="416"/>
      <c r="BJ122" s="417"/>
      <c r="BK122" s="417"/>
      <c r="BL122" s="417"/>
      <c r="BM122" s="418"/>
      <c r="BN122" s="419"/>
      <c r="BO122" s="419"/>
      <c r="BP122" s="420"/>
      <c r="BQ122" s="418"/>
      <c r="BR122" s="419"/>
      <c r="BS122" s="419"/>
      <c r="BT122" s="420"/>
      <c r="BU122" s="418"/>
      <c r="BV122" s="419"/>
      <c r="BW122" s="419"/>
      <c r="BX122" s="420"/>
      <c r="BY122" s="386" t="n">
        <f aca="false">SUM(Rezultati!E122:BX122)</f>
        <v>0</v>
      </c>
      <c r="BZ122" s="387" t="n">
        <f aca="false">COUNT(Rezultati!E122:BX122)</f>
        <v>0</v>
      </c>
      <c r="CA122" s="214"/>
      <c r="CB122" s="280" t="e">
        <f aca="false">Rezultati!BY122/Rezultati!BZ122</f>
        <v>#DIV/0!</v>
      </c>
      <c r="CC122" s="216"/>
      <c r="CD122" s="181" t="n">
        <f aca="false">Rezultati!B122</f>
        <v>0</v>
      </c>
      <c r="CE122" s="182"/>
      <c r="CF122" s="183"/>
      <c r="CG122" s="183"/>
      <c r="CH122" s="183"/>
      <c r="CI122" s="183"/>
      <c r="CJ122" s="183"/>
      <c r="CK122" s="183"/>
      <c r="CL122" s="183"/>
      <c r="CM122" s="182"/>
      <c r="CN122" s="183"/>
      <c r="CO122" s="183"/>
      <c r="CP122" s="183"/>
      <c r="CQ122" s="183"/>
      <c r="CR122" s="183"/>
      <c r="CS122" s="183"/>
      <c r="CT122" s="183"/>
      <c r="CU122" s="183"/>
      <c r="CV122" s="183"/>
      <c r="CW122" s="183"/>
      <c r="CX122" s="183"/>
    </row>
    <row r="123" customFormat="false" ht="15.75" hidden="false" customHeight="true" outlineLevel="0" collapsed="false">
      <c r="A123" s="335" t="str">
        <f aca="false">Punkti!A50</f>
        <v>VissParBoulingu.lv</v>
      </c>
      <c r="B123" s="365" t="s">
        <v>138</v>
      </c>
      <c r="C123" s="354" t="n">
        <v>8</v>
      </c>
      <c r="D123" s="355" t="n">
        <f aca="false">Rezultati!C123*Rezultati!BZ123</f>
        <v>224</v>
      </c>
      <c r="E123" s="394"/>
      <c r="F123" s="395"/>
      <c r="G123" s="395"/>
      <c r="H123" s="396"/>
      <c r="I123" s="394"/>
      <c r="J123" s="395"/>
      <c r="K123" s="395"/>
      <c r="L123" s="396"/>
      <c r="M123" s="394"/>
      <c r="N123" s="395"/>
      <c r="O123" s="395"/>
      <c r="P123" s="396"/>
      <c r="Q123" s="394"/>
      <c r="R123" s="395"/>
      <c r="S123" s="395"/>
      <c r="T123" s="396"/>
      <c r="U123" s="394"/>
      <c r="V123" s="395"/>
      <c r="W123" s="395"/>
      <c r="X123" s="396"/>
      <c r="Y123" s="394"/>
      <c r="Z123" s="395"/>
      <c r="AA123" s="395"/>
      <c r="AB123" s="396"/>
      <c r="AC123" s="394"/>
      <c r="AD123" s="395"/>
      <c r="AE123" s="395"/>
      <c r="AF123" s="396"/>
      <c r="AG123" s="394"/>
      <c r="AH123" s="395"/>
      <c r="AI123" s="395"/>
      <c r="AJ123" s="396"/>
      <c r="AK123" s="396"/>
      <c r="AL123" s="396"/>
      <c r="AM123" s="396"/>
      <c r="AN123" s="396"/>
      <c r="AO123" s="399" t="n">
        <v>166</v>
      </c>
      <c r="AP123" s="400" t="n">
        <v>156</v>
      </c>
      <c r="AQ123" s="400" t="n">
        <v>187</v>
      </c>
      <c r="AR123" s="401" t="n">
        <v>165</v>
      </c>
      <c r="AS123" s="399" t="n">
        <v>175</v>
      </c>
      <c r="AT123" s="400" t="n">
        <v>141</v>
      </c>
      <c r="AU123" s="400" t="n">
        <v>155</v>
      </c>
      <c r="AV123" s="401" t="n">
        <v>152</v>
      </c>
      <c r="AW123" s="399" t="n">
        <v>182</v>
      </c>
      <c r="AX123" s="400" t="n">
        <v>145</v>
      </c>
      <c r="AY123" s="400" t="n">
        <v>244</v>
      </c>
      <c r="AZ123" s="401" t="n">
        <v>156</v>
      </c>
      <c r="BA123" s="399" t="n">
        <v>208</v>
      </c>
      <c r="BB123" s="400" t="n">
        <v>167</v>
      </c>
      <c r="BC123" s="400" t="n">
        <v>171</v>
      </c>
      <c r="BD123" s="401" t="n">
        <v>187</v>
      </c>
      <c r="BE123" s="399"/>
      <c r="BF123" s="400"/>
      <c r="BG123" s="400"/>
      <c r="BH123" s="401"/>
      <c r="BI123" s="399" t="n">
        <v>157</v>
      </c>
      <c r="BJ123" s="400" t="n">
        <v>144</v>
      </c>
      <c r="BK123" s="400" t="n">
        <v>192</v>
      </c>
      <c r="BL123" s="401" t="n">
        <v>154</v>
      </c>
      <c r="BM123" s="397"/>
      <c r="BN123" s="398"/>
      <c r="BO123" s="398"/>
      <c r="BP123" s="398"/>
      <c r="BQ123" s="399" t="n">
        <v>147</v>
      </c>
      <c r="BR123" s="400" t="n">
        <v>189</v>
      </c>
      <c r="BS123" s="400" t="n">
        <v>157</v>
      </c>
      <c r="BT123" s="401" t="n">
        <v>203</v>
      </c>
      <c r="BU123" s="399" t="n">
        <v>150</v>
      </c>
      <c r="BV123" s="400" t="n">
        <v>210</v>
      </c>
      <c r="BW123" s="400" t="n">
        <v>205</v>
      </c>
      <c r="BX123" s="401" t="n">
        <v>169</v>
      </c>
      <c r="BY123" s="212" t="n">
        <f aca="false">SUM(Rezultati!E123:BX123)</f>
        <v>4834</v>
      </c>
      <c r="BZ123" s="213" t="n">
        <f aca="false">COUNT(Rezultati!E123:BX123)</f>
        <v>28</v>
      </c>
      <c r="CA123" s="214" t="n">
        <f aca="false">SUM((Rezultati!BY123+Rezultati!BY124+Rezultati!BY129+Rezultati!BY125+Rezultati!BY126+Rezultati!BY127+Rezultati!BY128+Rezultati!BY130)/(Rezultati!BZ123+Rezultati!BZ129+Rezultati!BZ124+Rezultati!BZ125+Rezultati!BZ126+Rezultati!BZ127+Rezultati!BZ128+Rezultati!BZ130))</f>
        <v>160.239583333333</v>
      </c>
      <c r="CB123" s="280" t="n">
        <f aca="false">Rezultati!BY123/Rezultati!BZ123-8</f>
        <v>164.642857142857</v>
      </c>
      <c r="CC123" s="216" t="str">
        <f aca="false">Rezultati!BM2</f>
        <v>VissParBoulingu.lv</v>
      </c>
      <c r="CD123" s="181" t="str">
        <f aca="false">Rezultati!B123</f>
        <v>Evija Vende-Priekule</v>
      </c>
      <c r="CE123" s="182"/>
      <c r="CF123" s="183"/>
      <c r="CG123" s="183"/>
      <c r="CH123" s="183"/>
      <c r="CI123" s="183"/>
      <c r="CJ123" s="183"/>
      <c r="CK123" s="183"/>
      <c r="CL123" s="183"/>
      <c r="CM123" s="182"/>
      <c r="CN123" s="183"/>
      <c r="CO123" s="183"/>
      <c r="CP123" s="183"/>
      <c r="CQ123" s="183"/>
      <c r="CR123" s="183"/>
      <c r="CS123" s="183"/>
      <c r="CT123" s="183"/>
      <c r="CU123" s="183"/>
      <c r="CV123" s="183"/>
      <c r="CW123" s="183"/>
      <c r="CX123" s="183"/>
    </row>
    <row r="124" customFormat="false" ht="15.75" hidden="false" customHeight="true" outlineLevel="0" collapsed="false">
      <c r="A124" s="388" t="s">
        <v>52</v>
      </c>
      <c r="B124" s="320" t="s">
        <v>139</v>
      </c>
      <c r="C124" s="219" t="n">
        <v>0</v>
      </c>
      <c r="D124" s="201" t="n">
        <f aca="false">Rezultati!C124*Rezultati!BZ124</f>
        <v>0</v>
      </c>
      <c r="E124" s="402"/>
      <c r="F124" s="403"/>
      <c r="G124" s="403"/>
      <c r="H124" s="404"/>
      <c r="I124" s="402"/>
      <c r="J124" s="403"/>
      <c r="K124" s="403"/>
      <c r="L124" s="404"/>
      <c r="M124" s="402"/>
      <c r="N124" s="403"/>
      <c r="O124" s="403"/>
      <c r="P124" s="404"/>
      <c r="Q124" s="402"/>
      <c r="R124" s="403"/>
      <c r="S124" s="403"/>
      <c r="T124" s="404"/>
      <c r="U124" s="402"/>
      <c r="V124" s="403"/>
      <c r="W124" s="403"/>
      <c r="X124" s="404"/>
      <c r="Y124" s="402"/>
      <c r="Z124" s="403"/>
      <c r="AA124" s="403"/>
      <c r="AB124" s="404"/>
      <c r="AC124" s="402"/>
      <c r="AD124" s="403"/>
      <c r="AE124" s="403"/>
      <c r="AF124" s="404"/>
      <c r="AG124" s="402"/>
      <c r="AH124" s="403"/>
      <c r="AI124" s="403"/>
      <c r="AJ124" s="404"/>
      <c r="AK124" s="404"/>
      <c r="AL124" s="404"/>
      <c r="AM124" s="404"/>
      <c r="AN124" s="404"/>
      <c r="AO124" s="405" t="n">
        <v>140</v>
      </c>
      <c r="AP124" s="406" t="n">
        <v>156</v>
      </c>
      <c r="AQ124" s="406" t="n">
        <v>151</v>
      </c>
      <c r="AR124" s="407" t="n">
        <v>153</v>
      </c>
      <c r="AS124" s="405" t="n">
        <v>141</v>
      </c>
      <c r="AT124" s="406" t="n">
        <v>223</v>
      </c>
      <c r="AU124" s="406" t="n">
        <v>158</v>
      </c>
      <c r="AV124" s="407" t="n">
        <v>220</v>
      </c>
      <c r="AW124" s="405" t="n">
        <v>156</v>
      </c>
      <c r="AX124" s="406" t="n">
        <v>157</v>
      </c>
      <c r="AY124" s="406" t="n">
        <v>153</v>
      </c>
      <c r="AZ124" s="407" t="n">
        <v>163</v>
      </c>
      <c r="BA124" s="405" t="n">
        <v>169</v>
      </c>
      <c r="BB124" s="406" t="n">
        <v>121</v>
      </c>
      <c r="BC124" s="406" t="n">
        <v>135</v>
      </c>
      <c r="BD124" s="407" t="n">
        <v>168</v>
      </c>
      <c r="BE124" s="405" t="n">
        <v>179</v>
      </c>
      <c r="BF124" s="406" t="n">
        <v>178</v>
      </c>
      <c r="BG124" s="406" t="n">
        <v>156</v>
      </c>
      <c r="BH124" s="407" t="n">
        <v>183</v>
      </c>
      <c r="BI124" s="405" t="n">
        <v>157</v>
      </c>
      <c r="BJ124" s="406" t="n">
        <v>150</v>
      </c>
      <c r="BK124" s="406" t="n">
        <v>224</v>
      </c>
      <c r="BL124" s="407" t="n">
        <v>171</v>
      </c>
      <c r="BM124" s="397"/>
      <c r="BN124" s="398"/>
      <c r="BO124" s="398"/>
      <c r="BP124" s="398"/>
      <c r="BQ124" s="405" t="n">
        <v>224</v>
      </c>
      <c r="BR124" s="406" t="n">
        <v>130</v>
      </c>
      <c r="BS124" s="406" t="n">
        <v>171</v>
      </c>
      <c r="BT124" s="407" t="n">
        <v>184</v>
      </c>
      <c r="BU124" s="405" t="n">
        <v>190</v>
      </c>
      <c r="BV124" s="406" t="n">
        <v>170</v>
      </c>
      <c r="BW124" s="406" t="n">
        <v>167</v>
      </c>
      <c r="BX124" s="407" t="n">
        <v>150</v>
      </c>
      <c r="BY124" s="212" t="n">
        <f aca="false">SUM(Rezultati!E124:BX124)</f>
        <v>5348</v>
      </c>
      <c r="BZ124" s="213" t="n">
        <f aca="false">COUNT(Rezultati!E124:BX124)</f>
        <v>32</v>
      </c>
      <c r="CA124" s="214"/>
      <c r="CB124" s="280" t="n">
        <f aca="false">Rezultati!BY124/Rezultati!BZ124</f>
        <v>167.125</v>
      </c>
      <c r="CC124" s="216"/>
      <c r="CD124" s="181" t="str">
        <f aca="false">Rezultati!B124</f>
        <v>Nikolajs Ļevikins</v>
      </c>
      <c r="CE124" s="182"/>
      <c r="CF124" s="183"/>
      <c r="CG124" s="183"/>
      <c r="CH124" s="183"/>
      <c r="CI124" s="183"/>
      <c r="CJ124" s="183"/>
      <c r="CK124" s="183"/>
      <c r="CL124" s="183"/>
      <c r="CM124" s="182"/>
      <c r="CN124" s="183"/>
      <c r="CO124" s="183"/>
      <c r="CP124" s="183"/>
      <c r="CQ124" s="183"/>
      <c r="CR124" s="183"/>
      <c r="CS124" s="183"/>
      <c r="CT124" s="183"/>
      <c r="CU124" s="183"/>
      <c r="CV124" s="183"/>
      <c r="CW124" s="183"/>
      <c r="CX124" s="183"/>
    </row>
    <row r="125" customFormat="false" ht="15.75" hidden="false" customHeight="true" outlineLevel="0" collapsed="false">
      <c r="A125" s="388" t="s">
        <v>52</v>
      </c>
      <c r="B125" s="320" t="s">
        <v>140</v>
      </c>
      <c r="C125" s="219" t="n">
        <v>0</v>
      </c>
      <c r="D125" s="201" t="n">
        <f aca="false">Rezultati!C125*Rezultati!BZ125</f>
        <v>0</v>
      </c>
      <c r="E125" s="402"/>
      <c r="F125" s="403"/>
      <c r="G125" s="403"/>
      <c r="H125" s="404"/>
      <c r="I125" s="402"/>
      <c r="J125" s="403"/>
      <c r="K125" s="403"/>
      <c r="L125" s="404"/>
      <c r="M125" s="402"/>
      <c r="N125" s="403"/>
      <c r="O125" s="403"/>
      <c r="P125" s="404"/>
      <c r="Q125" s="402"/>
      <c r="R125" s="403"/>
      <c r="S125" s="403"/>
      <c r="T125" s="404"/>
      <c r="U125" s="402"/>
      <c r="V125" s="403"/>
      <c r="W125" s="403"/>
      <c r="X125" s="404"/>
      <c r="Y125" s="402"/>
      <c r="Z125" s="403"/>
      <c r="AA125" s="403"/>
      <c r="AB125" s="404"/>
      <c r="AC125" s="402"/>
      <c r="AD125" s="403"/>
      <c r="AE125" s="403"/>
      <c r="AF125" s="404"/>
      <c r="AG125" s="402"/>
      <c r="AH125" s="403"/>
      <c r="AI125" s="403"/>
      <c r="AJ125" s="404"/>
      <c r="AK125" s="404"/>
      <c r="AL125" s="404"/>
      <c r="AM125" s="404"/>
      <c r="AN125" s="404"/>
      <c r="AO125" s="409" t="n">
        <v>122</v>
      </c>
      <c r="AP125" s="410" t="n">
        <v>147</v>
      </c>
      <c r="AQ125" s="410" t="n">
        <v>136</v>
      </c>
      <c r="AR125" s="411" t="n">
        <v>126</v>
      </c>
      <c r="AS125" s="426" t="n">
        <v>177</v>
      </c>
      <c r="AT125" s="427" t="n">
        <v>134</v>
      </c>
      <c r="AU125" s="427" t="n">
        <v>132</v>
      </c>
      <c r="AV125" s="428" t="n">
        <v>116</v>
      </c>
      <c r="AW125" s="409" t="n">
        <v>136</v>
      </c>
      <c r="AX125" s="410" t="n">
        <v>114</v>
      </c>
      <c r="AY125" s="410" t="n">
        <v>116</v>
      </c>
      <c r="AZ125" s="411" t="n">
        <v>124</v>
      </c>
      <c r="BA125" s="409" t="n">
        <v>113</v>
      </c>
      <c r="BB125" s="410" t="n">
        <v>134</v>
      </c>
      <c r="BC125" s="410" t="n">
        <v>153</v>
      </c>
      <c r="BD125" s="411" t="n">
        <v>130</v>
      </c>
      <c r="BE125" s="409" t="n">
        <v>131</v>
      </c>
      <c r="BF125" s="410" t="n">
        <v>147</v>
      </c>
      <c r="BG125" s="410" t="n">
        <v>167</v>
      </c>
      <c r="BH125" s="411" t="n">
        <v>107</v>
      </c>
      <c r="BI125" s="409" t="n">
        <v>132</v>
      </c>
      <c r="BJ125" s="410" t="n">
        <v>170</v>
      </c>
      <c r="BK125" s="410" t="n">
        <v>134</v>
      </c>
      <c r="BL125" s="411" t="n">
        <v>186</v>
      </c>
      <c r="BM125" s="397"/>
      <c r="BN125" s="398"/>
      <c r="BO125" s="398"/>
      <c r="BP125" s="398"/>
      <c r="BQ125" s="409" t="n">
        <v>138</v>
      </c>
      <c r="BR125" s="410" t="n">
        <v>149</v>
      </c>
      <c r="BS125" s="410" t="n">
        <v>165</v>
      </c>
      <c r="BT125" s="411" t="n">
        <v>168</v>
      </c>
      <c r="BU125" s="409" t="n">
        <v>117</v>
      </c>
      <c r="BV125" s="410" t="n">
        <v>155</v>
      </c>
      <c r="BW125" s="410" t="n">
        <v>170</v>
      </c>
      <c r="BX125" s="411" t="n">
        <v>166</v>
      </c>
      <c r="BY125" s="212" t="n">
        <f aca="false">SUM(Rezultati!E125:BX125)</f>
        <v>4512</v>
      </c>
      <c r="BZ125" s="213" t="n">
        <f aca="false">COUNT(Rezultati!E125:BX125)</f>
        <v>32</v>
      </c>
      <c r="CA125" s="214"/>
      <c r="CB125" s="280" t="n">
        <f aca="false">Rezultati!BY125/Rezultati!BZ125</f>
        <v>141</v>
      </c>
      <c r="CC125" s="216"/>
      <c r="CD125" s="181" t="str">
        <f aca="false">Rezultati!B125</f>
        <v>Edgars Kobiļuks</v>
      </c>
      <c r="CE125" s="182"/>
      <c r="CF125" s="183"/>
      <c r="CG125" s="183"/>
      <c r="CH125" s="183"/>
      <c r="CI125" s="183"/>
      <c r="CJ125" s="183"/>
      <c r="CK125" s="183"/>
      <c r="CL125" s="183"/>
      <c r="CM125" s="182"/>
      <c r="CN125" s="183"/>
      <c r="CO125" s="183"/>
      <c r="CP125" s="183"/>
      <c r="CQ125" s="183"/>
      <c r="CR125" s="183"/>
      <c r="CS125" s="183"/>
      <c r="CT125" s="183"/>
      <c r="CU125" s="183"/>
      <c r="CV125" s="183"/>
      <c r="CW125" s="183"/>
      <c r="CX125" s="183"/>
    </row>
    <row r="126" customFormat="false" ht="15.75" hidden="false" customHeight="true" outlineLevel="0" collapsed="false">
      <c r="A126" s="388" t="s">
        <v>52</v>
      </c>
      <c r="B126" s="297" t="s">
        <v>141</v>
      </c>
      <c r="C126" s="219" t="n">
        <v>0</v>
      </c>
      <c r="D126" s="201" t="n">
        <f aca="false">Rezultati!C126*Rezultati!BZ126</f>
        <v>0</v>
      </c>
      <c r="E126" s="402"/>
      <c r="F126" s="403"/>
      <c r="G126" s="403"/>
      <c r="H126" s="404"/>
      <c r="I126" s="402"/>
      <c r="J126" s="403"/>
      <c r="K126" s="403"/>
      <c r="L126" s="404"/>
      <c r="M126" s="402"/>
      <c r="N126" s="403"/>
      <c r="O126" s="403"/>
      <c r="P126" s="404"/>
      <c r="Q126" s="402"/>
      <c r="R126" s="403"/>
      <c r="S126" s="403"/>
      <c r="T126" s="404"/>
      <c r="U126" s="402"/>
      <c r="V126" s="403"/>
      <c r="W126" s="403"/>
      <c r="X126" s="404"/>
      <c r="Y126" s="402"/>
      <c r="Z126" s="403"/>
      <c r="AA126" s="403"/>
      <c r="AB126" s="404"/>
      <c r="AC126" s="402"/>
      <c r="AD126" s="403"/>
      <c r="AE126" s="403"/>
      <c r="AF126" s="404"/>
      <c r="AG126" s="402"/>
      <c r="AH126" s="403"/>
      <c r="AI126" s="403"/>
      <c r="AJ126" s="404"/>
      <c r="AK126" s="404"/>
      <c r="AL126" s="404"/>
      <c r="AM126" s="404"/>
      <c r="AN126" s="404"/>
      <c r="AO126" s="409"/>
      <c r="AP126" s="410"/>
      <c r="AQ126" s="410"/>
      <c r="AR126" s="411"/>
      <c r="AS126" s="409"/>
      <c r="AT126" s="410"/>
      <c r="AU126" s="410"/>
      <c r="AV126" s="411"/>
      <c r="AW126" s="409"/>
      <c r="AX126" s="410"/>
      <c r="AY126" s="410"/>
      <c r="AZ126" s="411"/>
      <c r="BA126" s="409"/>
      <c r="BB126" s="410"/>
      <c r="BC126" s="410"/>
      <c r="BD126" s="411"/>
      <c r="BE126" s="409"/>
      <c r="BF126" s="410"/>
      <c r="BG126" s="410"/>
      <c r="BH126" s="411"/>
      <c r="BI126" s="409"/>
      <c r="BJ126" s="410"/>
      <c r="BK126" s="410"/>
      <c r="BL126" s="411"/>
      <c r="BM126" s="397"/>
      <c r="BN126" s="398"/>
      <c r="BO126" s="398"/>
      <c r="BP126" s="398"/>
      <c r="BQ126" s="409"/>
      <c r="BR126" s="410"/>
      <c r="BS126" s="410"/>
      <c r="BT126" s="411"/>
      <c r="BU126" s="409"/>
      <c r="BV126" s="410"/>
      <c r="BW126" s="410"/>
      <c r="BX126" s="411"/>
      <c r="BY126" s="212" t="n">
        <f aca="false">SUM(Rezultati!E126:BX126)</f>
        <v>0</v>
      </c>
      <c r="BZ126" s="213" t="n">
        <f aca="false">COUNT(Rezultati!E126:BX126)</f>
        <v>0</v>
      </c>
      <c r="CA126" s="214"/>
      <c r="CB126" s="280" t="e">
        <f aca="false">Rezultati!BY126/Rezultati!BZ126</f>
        <v>#DIV/0!</v>
      </c>
      <c r="CC126" s="216"/>
      <c r="CD126" s="181" t="str">
        <f aca="false">Rezultati!B126</f>
        <v>Jevgenijs Kobiļuks</v>
      </c>
      <c r="CE126" s="182"/>
      <c r="CF126" s="183"/>
      <c r="CG126" s="183"/>
      <c r="CH126" s="183"/>
      <c r="CI126" s="183"/>
      <c r="CJ126" s="183"/>
      <c r="CK126" s="183"/>
      <c r="CL126" s="183"/>
      <c r="CM126" s="182"/>
      <c r="CN126" s="183"/>
      <c r="CO126" s="183"/>
      <c r="CP126" s="183"/>
      <c r="CQ126" s="183"/>
      <c r="CR126" s="183"/>
      <c r="CS126" s="183"/>
      <c r="CT126" s="183"/>
      <c r="CU126" s="183"/>
      <c r="CV126" s="183"/>
      <c r="CW126" s="183"/>
      <c r="CX126" s="183"/>
    </row>
    <row r="127" customFormat="false" ht="15.75" hidden="false" customHeight="true" outlineLevel="0" collapsed="false">
      <c r="A127" s="388" t="s">
        <v>52</v>
      </c>
      <c r="B127" s="243" t="s">
        <v>142</v>
      </c>
      <c r="C127" s="219" t="n">
        <v>0</v>
      </c>
      <c r="D127" s="201" t="n">
        <f aca="false">Rezultati!C127*Rezultati!BZ127</f>
        <v>0</v>
      </c>
      <c r="E127" s="412"/>
      <c r="F127" s="413"/>
      <c r="G127" s="413"/>
      <c r="H127" s="414"/>
      <c r="I127" s="412"/>
      <c r="J127" s="413"/>
      <c r="K127" s="413"/>
      <c r="L127" s="414"/>
      <c r="M127" s="412"/>
      <c r="N127" s="413"/>
      <c r="O127" s="413"/>
      <c r="P127" s="414"/>
      <c r="Q127" s="412"/>
      <c r="R127" s="413"/>
      <c r="S127" s="413"/>
      <c r="T127" s="414"/>
      <c r="U127" s="412"/>
      <c r="V127" s="413"/>
      <c r="W127" s="413"/>
      <c r="X127" s="414"/>
      <c r="Y127" s="412"/>
      <c r="Z127" s="413"/>
      <c r="AA127" s="413"/>
      <c r="AB127" s="414"/>
      <c r="AC127" s="412"/>
      <c r="AD127" s="413"/>
      <c r="AE127" s="413"/>
      <c r="AF127" s="414"/>
      <c r="AG127" s="412"/>
      <c r="AH127" s="413"/>
      <c r="AI127" s="413"/>
      <c r="AJ127" s="414"/>
      <c r="AK127" s="414"/>
      <c r="AL127" s="414"/>
      <c r="AM127" s="414"/>
      <c r="AN127" s="414"/>
      <c r="AO127" s="409"/>
      <c r="AP127" s="410"/>
      <c r="AQ127" s="410"/>
      <c r="AR127" s="411"/>
      <c r="AS127" s="409"/>
      <c r="AT127" s="410"/>
      <c r="AU127" s="410"/>
      <c r="AV127" s="411"/>
      <c r="AW127" s="409"/>
      <c r="AX127" s="410"/>
      <c r="AY127" s="410"/>
      <c r="AZ127" s="411"/>
      <c r="BA127" s="409"/>
      <c r="BB127" s="410"/>
      <c r="BC127" s="410"/>
      <c r="BD127" s="411"/>
      <c r="BE127" s="409" t="n">
        <v>181</v>
      </c>
      <c r="BF127" s="410" t="n">
        <v>171</v>
      </c>
      <c r="BG127" s="410" t="n">
        <v>158</v>
      </c>
      <c r="BH127" s="411" t="n">
        <v>179</v>
      </c>
      <c r="BI127" s="409"/>
      <c r="BJ127" s="410"/>
      <c r="BK127" s="410"/>
      <c r="BL127" s="411"/>
      <c r="BM127" s="397"/>
      <c r="BN127" s="398"/>
      <c r="BO127" s="398"/>
      <c r="BP127" s="398"/>
      <c r="BQ127" s="409"/>
      <c r="BR127" s="410"/>
      <c r="BS127" s="410"/>
      <c r="BT127" s="411"/>
      <c r="BU127" s="409"/>
      <c r="BV127" s="410"/>
      <c r="BW127" s="410"/>
      <c r="BX127" s="411"/>
      <c r="BY127" s="212" t="n">
        <f aca="false">SUM(Rezultati!E127:BX127)</f>
        <v>689</v>
      </c>
      <c r="BZ127" s="213" t="n">
        <f aca="false">COUNT(Rezultati!E127:BX127)</f>
        <v>4</v>
      </c>
      <c r="CA127" s="214"/>
      <c r="CB127" s="280" t="n">
        <f aca="false">Rezultati!BY127/Rezultati!BZ127</f>
        <v>172.25</v>
      </c>
      <c r="CC127" s="216"/>
      <c r="CD127" s="181" t="str">
        <f aca="false">Rezultati!B127</f>
        <v>Dainis Mauriņš</v>
      </c>
      <c r="CE127" s="182"/>
      <c r="CF127" s="183"/>
      <c r="CG127" s="183"/>
      <c r="CH127" s="183"/>
      <c r="CI127" s="183"/>
      <c r="CJ127" s="183"/>
      <c r="CK127" s="183"/>
      <c r="CL127" s="183"/>
      <c r="CM127" s="182"/>
      <c r="CN127" s="183"/>
      <c r="CO127" s="183"/>
      <c r="CP127" s="183"/>
      <c r="CQ127" s="183"/>
      <c r="CR127" s="183"/>
      <c r="CS127" s="183"/>
      <c r="CT127" s="183"/>
      <c r="CU127" s="183"/>
      <c r="CV127" s="183"/>
      <c r="CW127" s="183"/>
      <c r="CX127" s="183"/>
    </row>
    <row r="128" customFormat="false" ht="16.5" hidden="false" customHeight="true" outlineLevel="0" collapsed="false">
      <c r="A128" s="436" t="s">
        <v>52</v>
      </c>
      <c r="B128" s="254"/>
      <c r="C128" s="219" t="n">
        <v>0</v>
      </c>
      <c r="D128" s="201" t="n">
        <f aca="false">Rezultati!C128*Rezultati!BZ128</f>
        <v>0</v>
      </c>
      <c r="E128" s="412"/>
      <c r="F128" s="413"/>
      <c r="G128" s="413"/>
      <c r="H128" s="414"/>
      <c r="I128" s="412"/>
      <c r="J128" s="413"/>
      <c r="K128" s="413"/>
      <c r="L128" s="414"/>
      <c r="M128" s="412"/>
      <c r="N128" s="413"/>
      <c r="O128" s="413"/>
      <c r="P128" s="414"/>
      <c r="Q128" s="412"/>
      <c r="R128" s="413"/>
      <c r="S128" s="413"/>
      <c r="T128" s="414"/>
      <c r="U128" s="412"/>
      <c r="V128" s="413"/>
      <c r="W128" s="413"/>
      <c r="X128" s="414"/>
      <c r="Y128" s="412"/>
      <c r="Z128" s="413"/>
      <c r="AA128" s="413"/>
      <c r="AB128" s="414"/>
      <c r="AC128" s="412"/>
      <c r="AD128" s="413"/>
      <c r="AE128" s="413"/>
      <c r="AF128" s="414"/>
      <c r="AG128" s="412"/>
      <c r="AH128" s="413"/>
      <c r="AI128" s="413"/>
      <c r="AJ128" s="414"/>
      <c r="AK128" s="414"/>
      <c r="AL128" s="414"/>
      <c r="AM128" s="414"/>
      <c r="AN128" s="414"/>
      <c r="AO128" s="409"/>
      <c r="AP128" s="410"/>
      <c r="AQ128" s="410"/>
      <c r="AR128" s="411"/>
      <c r="AS128" s="409"/>
      <c r="AT128" s="410"/>
      <c r="AU128" s="410"/>
      <c r="AV128" s="411"/>
      <c r="AW128" s="409"/>
      <c r="AX128" s="410"/>
      <c r="AY128" s="410"/>
      <c r="AZ128" s="411"/>
      <c r="BA128" s="409"/>
      <c r="BB128" s="410"/>
      <c r="BC128" s="410"/>
      <c r="BD128" s="411"/>
      <c r="BE128" s="409"/>
      <c r="BF128" s="410"/>
      <c r="BG128" s="410"/>
      <c r="BH128" s="411"/>
      <c r="BI128" s="409"/>
      <c r="BJ128" s="410"/>
      <c r="BK128" s="410"/>
      <c r="BL128" s="411"/>
      <c r="BM128" s="397"/>
      <c r="BN128" s="398"/>
      <c r="BO128" s="398"/>
      <c r="BP128" s="398"/>
      <c r="BQ128" s="409"/>
      <c r="BR128" s="410"/>
      <c r="BS128" s="410"/>
      <c r="BT128" s="411"/>
      <c r="BU128" s="409"/>
      <c r="BV128" s="410"/>
      <c r="BW128" s="410"/>
      <c r="BX128" s="411"/>
      <c r="BY128" s="212" t="n">
        <f aca="false">SUM(Rezultati!E128:BX128)</f>
        <v>0</v>
      </c>
      <c r="BZ128" s="213" t="n">
        <f aca="false">COUNT(Rezultati!E128:BX128)</f>
        <v>0</v>
      </c>
      <c r="CA128" s="214"/>
      <c r="CB128" s="280" t="e">
        <f aca="false">Rezultati!BY128/Rezultati!BZ128</f>
        <v>#DIV/0!</v>
      </c>
      <c r="CC128" s="216"/>
      <c r="CD128" s="181" t="n">
        <f aca="false">Rezultati!B128</f>
        <v>0</v>
      </c>
      <c r="CE128" s="182"/>
      <c r="CF128" s="183"/>
      <c r="CG128" s="183"/>
      <c r="CH128" s="183"/>
      <c r="CI128" s="183"/>
      <c r="CJ128" s="183"/>
      <c r="CK128" s="183"/>
      <c r="CL128" s="183"/>
      <c r="CM128" s="182"/>
      <c r="CN128" s="183"/>
      <c r="CO128" s="183"/>
      <c r="CP128" s="183"/>
      <c r="CQ128" s="183"/>
      <c r="CR128" s="183"/>
      <c r="CS128" s="183"/>
      <c r="CT128" s="183"/>
      <c r="CU128" s="183"/>
      <c r="CV128" s="183"/>
      <c r="CW128" s="183"/>
      <c r="CX128" s="183"/>
    </row>
    <row r="129" customFormat="false" ht="16.5" hidden="false" customHeight="true" outlineLevel="0" collapsed="false">
      <c r="A129" s="437" t="s">
        <v>52</v>
      </c>
      <c r="B129" s="253"/>
      <c r="C129" s="219" t="n">
        <v>0</v>
      </c>
      <c r="D129" s="201" t="n">
        <f aca="false">Rezultati!C129*Rezultati!BZ129</f>
        <v>0</v>
      </c>
      <c r="E129" s="433"/>
      <c r="F129" s="434"/>
      <c r="G129" s="434"/>
      <c r="H129" s="435"/>
      <c r="I129" s="433"/>
      <c r="J129" s="434"/>
      <c r="K129" s="434"/>
      <c r="L129" s="435"/>
      <c r="M129" s="433"/>
      <c r="N129" s="434"/>
      <c r="O129" s="434"/>
      <c r="P129" s="435"/>
      <c r="Q129" s="433"/>
      <c r="R129" s="434"/>
      <c r="S129" s="434"/>
      <c r="T129" s="435"/>
      <c r="U129" s="433"/>
      <c r="V129" s="434"/>
      <c r="W129" s="434"/>
      <c r="X129" s="435"/>
      <c r="Y129" s="433"/>
      <c r="Z129" s="434"/>
      <c r="AA129" s="434"/>
      <c r="AB129" s="435"/>
      <c r="AC129" s="433"/>
      <c r="AD129" s="434"/>
      <c r="AE129" s="434"/>
      <c r="AF129" s="435"/>
      <c r="AG129" s="433"/>
      <c r="AH129" s="434"/>
      <c r="AI129" s="434"/>
      <c r="AJ129" s="435"/>
      <c r="AK129" s="435"/>
      <c r="AL129" s="435"/>
      <c r="AM129" s="435"/>
      <c r="AN129" s="435"/>
      <c r="AO129" s="409"/>
      <c r="AP129" s="410"/>
      <c r="AQ129" s="410"/>
      <c r="AR129" s="411"/>
      <c r="AS129" s="426"/>
      <c r="AT129" s="427"/>
      <c r="AU129" s="427"/>
      <c r="AV129" s="428"/>
      <c r="AW129" s="426"/>
      <c r="AX129" s="427"/>
      <c r="AY129" s="427"/>
      <c r="AZ129" s="428"/>
      <c r="BA129" s="426"/>
      <c r="BB129" s="427"/>
      <c r="BC129" s="427"/>
      <c r="BD129" s="428"/>
      <c r="BE129" s="426"/>
      <c r="BF129" s="427"/>
      <c r="BG129" s="427"/>
      <c r="BH129" s="428"/>
      <c r="BI129" s="426"/>
      <c r="BJ129" s="427"/>
      <c r="BK129" s="427"/>
      <c r="BL129" s="428"/>
      <c r="BM129" s="397"/>
      <c r="BN129" s="398"/>
      <c r="BO129" s="398"/>
      <c r="BP129" s="398"/>
      <c r="BQ129" s="405"/>
      <c r="BR129" s="406"/>
      <c r="BS129" s="406"/>
      <c r="BT129" s="407"/>
      <c r="BU129" s="405"/>
      <c r="BV129" s="406"/>
      <c r="BW129" s="406"/>
      <c r="BX129" s="407"/>
      <c r="BY129" s="212" t="n">
        <f aca="false">SUM(Rezultati!E129:BX129)</f>
        <v>0</v>
      </c>
      <c r="BZ129" s="213" t="n">
        <f aca="false">COUNT(Rezultati!E129:BX129)</f>
        <v>0</v>
      </c>
      <c r="CA129" s="214"/>
      <c r="CB129" s="280" t="e">
        <f aca="false">Rezultati!BY129/Rezultati!BZ129</f>
        <v>#DIV/0!</v>
      </c>
      <c r="CC129" s="216"/>
      <c r="CD129" s="181" t="n">
        <f aca="false">Rezultati!B129</f>
        <v>0</v>
      </c>
      <c r="CE129" s="182"/>
      <c r="CF129" s="183"/>
      <c r="CG129" s="183"/>
      <c r="CH129" s="183"/>
      <c r="CI129" s="183"/>
      <c r="CJ129" s="183"/>
      <c r="CK129" s="183"/>
      <c r="CL129" s="183"/>
      <c r="CM129" s="182"/>
      <c r="CN129" s="183"/>
      <c r="CO129" s="183"/>
      <c r="CP129" s="183"/>
      <c r="CQ129" s="183"/>
      <c r="CR129" s="183"/>
      <c r="CS129" s="183"/>
      <c r="CT129" s="183"/>
      <c r="CU129" s="183"/>
      <c r="CV129" s="183"/>
      <c r="CW129" s="183"/>
      <c r="CX129" s="183"/>
    </row>
    <row r="130" customFormat="false" ht="16.5" hidden="false" customHeight="true" outlineLevel="0" collapsed="false">
      <c r="A130" s="390" t="s">
        <v>52</v>
      </c>
      <c r="B130" s="438"/>
      <c r="C130" s="256" t="n">
        <v>0</v>
      </c>
      <c r="D130" s="257" t="n">
        <f aca="false">Rezultati!C130*Rezultati!BZ130</f>
        <v>0</v>
      </c>
      <c r="E130" s="263"/>
      <c r="F130" s="264"/>
      <c r="G130" s="264"/>
      <c r="H130" s="415"/>
      <c r="I130" s="263"/>
      <c r="J130" s="264"/>
      <c r="K130" s="264"/>
      <c r="L130" s="415"/>
      <c r="M130" s="263"/>
      <c r="N130" s="264"/>
      <c r="O130" s="264"/>
      <c r="P130" s="415"/>
      <c r="Q130" s="263"/>
      <c r="R130" s="264"/>
      <c r="S130" s="264"/>
      <c r="T130" s="415"/>
      <c r="U130" s="263"/>
      <c r="V130" s="264"/>
      <c r="W130" s="264"/>
      <c r="X130" s="415"/>
      <c r="Y130" s="263"/>
      <c r="Z130" s="264"/>
      <c r="AA130" s="264"/>
      <c r="AB130" s="415"/>
      <c r="AC130" s="263"/>
      <c r="AD130" s="264"/>
      <c r="AE130" s="264"/>
      <c r="AF130" s="415"/>
      <c r="AG130" s="263"/>
      <c r="AH130" s="264"/>
      <c r="AI130" s="264"/>
      <c r="AJ130" s="415"/>
      <c r="AK130" s="415"/>
      <c r="AL130" s="415"/>
      <c r="AM130" s="415"/>
      <c r="AN130" s="415"/>
      <c r="AO130" s="418"/>
      <c r="AP130" s="419"/>
      <c r="AQ130" s="419"/>
      <c r="AR130" s="420"/>
      <c r="AS130" s="418"/>
      <c r="AT130" s="419"/>
      <c r="AU130" s="419"/>
      <c r="AV130" s="420"/>
      <c r="AW130" s="418"/>
      <c r="AX130" s="419"/>
      <c r="AY130" s="419"/>
      <c r="AZ130" s="420"/>
      <c r="BA130" s="418"/>
      <c r="BB130" s="419"/>
      <c r="BC130" s="419"/>
      <c r="BD130" s="420"/>
      <c r="BE130" s="418"/>
      <c r="BF130" s="419"/>
      <c r="BG130" s="419"/>
      <c r="BH130" s="420"/>
      <c r="BI130" s="418"/>
      <c r="BJ130" s="419"/>
      <c r="BK130" s="419"/>
      <c r="BL130" s="420"/>
      <c r="BM130" s="416"/>
      <c r="BN130" s="417"/>
      <c r="BO130" s="417"/>
      <c r="BP130" s="417"/>
      <c r="BQ130" s="418"/>
      <c r="BR130" s="419"/>
      <c r="BS130" s="419"/>
      <c r="BT130" s="420"/>
      <c r="BU130" s="418"/>
      <c r="BV130" s="419"/>
      <c r="BW130" s="419"/>
      <c r="BX130" s="420"/>
      <c r="BY130" s="386" t="n">
        <f aca="false">SUM(Rezultati!E130:BX130)</f>
        <v>0</v>
      </c>
      <c r="BZ130" s="387" t="n">
        <f aca="false">COUNT(Rezultati!E130:BX130)</f>
        <v>0</v>
      </c>
      <c r="CA130" s="214"/>
      <c r="CB130" s="280" t="e">
        <f aca="false">Rezultati!BY130/Rezultati!BZ130</f>
        <v>#DIV/0!</v>
      </c>
      <c r="CC130" s="216"/>
      <c r="CD130" s="181" t="n">
        <f aca="false">Rezultati!B130</f>
        <v>0</v>
      </c>
      <c r="CE130" s="182"/>
      <c r="CF130" s="183"/>
      <c r="CG130" s="183"/>
      <c r="CH130" s="183"/>
      <c r="CI130" s="183"/>
      <c r="CJ130" s="183"/>
      <c r="CK130" s="183"/>
      <c r="CL130" s="183"/>
      <c r="CM130" s="182"/>
      <c r="CN130" s="183"/>
      <c r="CO130" s="183"/>
      <c r="CP130" s="183"/>
      <c r="CQ130" s="183"/>
      <c r="CR130" s="183"/>
      <c r="CS130" s="183"/>
      <c r="CT130" s="183"/>
      <c r="CU130" s="183"/>
      <c r="CV130" s="183"/>
      <c r="CW130" s="183"/>
      <c r="CX130" s="183"/>
    </row>
    <row r="131" customFormat="false" ht="16.5" hidden="false" customHeight="true" outlineLevel="0" collapsed="false">
      <c r="A131" s="392" t="str">
        <f aca="false">Punkti!A53</f>
        <v>Nopietni</v>
      </c>
      <c r="B131" s="199" t="s">
        <v>143</v>
      </c>
      <c r="C131" s="219" t="n">
        <v>0</v>
      </c>
      <c r="D131" s="370" t="n">
        <f aca="false">Rezultati!C131*Rezultati!BZ131</f>
        <v>0</v>
      </c>
      <c r="E131" s="394"/>
      <c r="F131" s="395"/>
      <c r="G131" s="395"/>
      <c r="H131" s="396"/>
      <c r="I131" s="394"/>
      <c r="J131" s="395"/>
      <c r="K131" s="395"/>
      <c r="L131" s="396"/>
      <c r="M131" s="394"/>
      <c r="N131" s="395"/>
      <c r="O131" s="395"/>
      <c r="P131" s="396"/>
      <c r="Q131" s="394"/>
      <c r="R131" s="395"/>
      <c r="S131" s="395"/>
      <c r="T131" s="396"/>
      <c r="U131" s="394"/>
      <c r="V131" s="395"/>
      <c r="W131" s="395"/>
      <c r="X131" s="396"/>
      <c r="Y131" s="394"/>
      <c r="Z131" s="395"/>
      <c r="AA131" s="395"/>
      <c r="AB131" s="396"/>
      <c r="AC131" s="394"/>
      <c r="AD131" s="395"/>
      <c r="AE131" s="395"/>
      <c r="AF131" s="396"/>
      <c r="AG131" s="394"/>
      <c r="AH131" s="395"/>
      <c r="AI131" s="395"/>
      <c r="AJ131" s="396"/>
      <c r="AK131" s="396"/>
      <c r="AL131" s="396"/>
      <c r="AM131" s="396"/>
      <c r="AN131" s="396"/>
      <c r="AO131" s="399" t="n">
        <v>167</v>
      </c>
      <c r="AP131" s="400" t="n">
        <v>172</v>
      </c>
      <c r="AQ131" s="400" t="n">
        <v>136</v>
      </c>
      <c r="AR131" s="401" t="n">
        <v>125</v>
      </c>
      <c r="AS131" s="399" t="n">
        <v>125</v>
      </c>
      <c r="AT131" s="400" t="n">
        <v>132</v>
      </c>
      <c r="AU131" s="400" t="n">
        <v>169</v>
      </c>
      <c r="AV131" s="401" t="n">
        <v>144</v>
      </c>
      <c r="AW131" s="399" t="n">
        <v>116</v>
      </c>
      <c r="AX131" s="400" t="n">
        <v>131</v>
      </c>
      <c r="AY131" s="400" t="n">
        <v>137</v>
      </c>
      <c r="AZ131" s="401" t="n">
        <v>121</v>
      </c>
      <c r="BA131" s="399" t="n">
        <v>127</v>
      </c>
      <c r="BB131" s="400" t="n">
        <v>116</v>
      </c>
      <c r="BC131" s="400" t="n">
        <v>128</v>
      </c>
      <c r="BD131" s="401" t="n">
        <v>146</v>
      </c>
      <c r="BE131" s="399" t="n">
        <v>153</v>
      </c>
      <c r="BF131" s="400" t="n">
        <v>122</v>
      </c>
      <c r="BG131" s="400" t="n">
        <v>133</v>
      </c>
      <c r="BH131" s="401" t="n">
        <v>152</v>
      </c>
      <c r="BI131" s="399" t="n">
        <v>130</v>
      </c>
      <c r="BJ131" s="400" t="n">
        <v>121</v>
      </c>
      <c r="BK131" s="400" t="n">
        <v>136</v>
      </c>
      <c r="BL131" s="401" t="n">
        <v>155</v>
      </c>
      <c r="BM131" s="399" t="n">
        <v>129</v>
      </c>
      <c r="BN131" s="400" t="n">
        <v>102</v>
      </c>
      <c r="BO131" s="400" t="n">
        <v>144</v>
      </c>
      <c r="BP131" s="401" t="n">
        <v>195</v>
      </c>
      <c r="BQ131" s="397"/>
      <c r="BR131" s="398"/>
      <c r="BS131" s="398"/>
      <c r="BT131" s="398"/>
      <c r="BU131" s="399" t="n">
        <v>150</v>
      </c>
      <c r="BV131" s="400" t="n">
        <v>147</v>
      </c>
      <c r="BW131" s="400" t="n">
        <v>144</v>
      </c>
      <c r="BX131" s="401" t="n">
        <v>168</v>
      </c>
      <c r="BY131" s="212" t="n">
        <f aca="false">SUM(Rezultati!E131:BX131)</f>
        <v>4473</v>
      </c>
      <c r="BZ131" s="213" t="n">
        <f aca="false">COUNT(Rezultati!E131:BX131)</f>
        <v>32</v>
      </c>
      <c r="CA131" s="439" t="n">
        <f aca="false">SUM((Rezultati!BY131+Rezultati!BY132+Rezultati!BY133+Rezultati!BY136+Rezultati!BY138+Rezultati!BY134+Rezultati!BY135+Rezultati!BY137+Rezultati!BY139)/(Rezultati!BZ131+Rezultati!BZ136+Rezultati!BZ138+Rezultati!BZ132+Rezultati!BZ133+Rezultati!BZ134+Rezultati!BZ135+Rezultati!BZ137+Rezultati!BZ139))</f>
        <v>144.041666666667</v>
      </c>
      <c r="CB131" s="280" t="n">
        <f aca="false">(Rezultati!BY131/Rezultati!BZ131)</f>
        <v>139.78125</v>
      </c>
      <c r="CC131" s="216" t="str">
        <f aca="false">Rezultati!BQ2</f>
        <v>Nopietni</v>
      </c>
      <c r="CD131" s="181" t="str">
        <f aca="false">Rezultati!B131</f>
        <v>Edgars Štubis</v>
      </c>
      <c r="CE131" s="182"/>
      <c r="CF131" s="183"/>
      <c r="CG131" s="183"/>
      <c r="CH131" s="183"/>
      <c r="CI131" s="183"/>
      <c r="CJ131" s="183"/>
      <c r="CK131" s="183"/>
      <c r="CL131" s="183"/>
      <c r="CM131" s="182"/>
      <c r="CN131" s="183"/>
      <c r="CO131" s="183"/>
      <c r="CP131" s="183"/>
      <c r="CQ131" s="183"/>
      <c r="CR131" s="183"/>
      <c r="CS131" s="183"/>
      <c r="CT131" s="183"/>
      <c r="CU131" s="183"/>
      <c r="CV131" s="183"/>
      <c r="CW131" s="183"/>
      <c r="CX131" s="183"/>
    </row>
    <row r="132" customFormat="false" ht="16.5" hidden="false" customHeight="true" outlineLevel="0" collapsed="false">
      <c r="A132" s="392" t="s">
        <v>53</v>
      </c>
      <c r="B132" s="320" t="s">
        <v>144</v>
      </c>
      <c r="C132" s="219" t="n">
        <v>0</v>
      </c>
      <c r="D132" s="201" t="n">
        <f aca="false">Rezultati!C132*Rezultati!BZ132</f>
        <v>0</v>
      </c>
      <c r="E132" s="402"/>
      <c r="F132" s="403"/>
      <c r="G132" s="403"/>
      <c r="H132" s="404"/>
      <c r="I132" s="402"/>
      <c r="J132" s="403"/>
      <c r="K132" s="403"/>
      <c r="L132" s="404"/>
      <c r="M132" s="402"/>
      <c r="N132" s="403"/>
      <c r="O132" s="403"/>
      <c r="P132" s="404"/>
      <c r="Q132" s="402"/>
      <c r="R132" s="403"/>
      <c r="S132" s="403"/>
      <c r="T132" s="404"/>
      <c r="U132" s="402"/>
      <c r="V132" s="403"/>
      <c r="W132" s="403"/>
      <c r="X132" s="404"/>
      <c r="Y132" s="402"/>
      <c r="Z132" s="403"/>
      <c r="AA132" s="403"/>
      <c r="AB132" s="404"/>
      <c r="AC132" s="402"/>
      <c r="AD132" s="403"/>
      <c r="AE132" s="403"/>
      <c r="AF132" s="404"/>
      <c r="AG132" s="402"/>
      <c r="AH132" s="403"/>
      <c r="AI132" s="403"/>
      <c r="AJ132" s="404"/>
      <c r="AK132" s="404"/>
      <c r="AL132" s="404"/>
      <c r="AM132" s="404"/>
      <c r="AN132" s="404"/>
      <c r="AO132" s="405" t="n">
        <v>181</v>
      </c>
      <c r="AP132" s="406" t="n">
        <v>115</v>
      </c>
      <c r="AQ132" s="406" t="n">
        <v>117</v>
      </c>
      <c r="AR132" s="407" t="n">
        <v>131</v>
      </c>
      <c r="AS132" s="405" t="n">
        <v>134</v>
      </c>
      <c r="AT132" s="406" t="n">
        <v>152</v>
      </c>
      <c r="AU132" s="406" t="n">
        <v>137</v>
      </c>
      <c r="AV132" s="407" t="n">
        <v>181</v>
      </c>
      <c r="AW132" s="405" t="n">
        <v>132</v>
      </c>
      <c r="AX132" s="406" t="n">
        <v>162</v>
      </c>
      <c r="AY132" s="406" t="n">
        <v>152</v>
      </c>
      <c r="AZ132" s="407" t="n">
        <v>114</v>
      </c>
      <c r="BA132" s="405" t="n">
        <v>132</v>
      </c>
      <c r="BB132" s="406" t="n">
        <v>162</v>
      </c>
      <c r="BC132" s="406" t="n">
        <v>131</v>
      </c>
      <c r="BD132" s="407" t="n">
        <v>151</v>
      </c>
      <c r="BE132" s="405" t="n">
        <v>153</v>
      </c>
      <c r="BF132" s="406" t="n">
        <v>190</v>
      </c>
      <c r="BG132" s="406" t="n">
        <v>166</v>
      </c>
      <c r="BH132" s="407" t="n">
        <v>157</v>
      </c>
      <c r="BI132" s="405" t="n">
        <v>156</v>
      </c>
      <c r="BJ132" s="406" t="n">
        <v>134</v>
      </c>
      <c r="BK132" s="406" t="n">
        <v>139</v>
      </c>
      <c r="BL132" s="407" t="n">
        <v>163</v>
      </c>
      <c r="BM132" s="405" t="n">
        <v>146</v>
      </c>
      <c r="BN132" s="406" t="n">
        <v>177</v>
      </c>
      <c r="BO132" s="406" t="n">
        <v>136</v>
      </c>
      <c r="BP132" s="407" t="n">
        <v>174</v>
      </c>
      <c r="BQ132" s="397"/>
      <c r="BR132" s="398"/>
      <c r="BS132" s="398"/>
      <c r="BT132" s="398"/>
      <c r="BU132" s="405" t="n">
        <v>185</v>
      </c>
      <c r="BV132" s="406" t="n">
        <v>123</v>
      </c>
      <c r="BW132" s="406" t="n">
        <v>144</v>
      </c>
      <c r="BX132" s="407" t="n">
        <v>134</v>
      </c>
      <c r="BY132" s="212" t="n">
        <f aca="false">SUM(Rezultati!E132:BX132)</f>
        <v>4761</v>
      </c>
      <c r="BZ132" s="213" t="n">
        <f aca="false">COUNT(Rezultati!E132:BX132)</f>
        <v>32</v>
      </c>
      <c r="CA132" s="439"/>
      <c r="CB132" s="280" t="n">
        <f aca="false">Rezultati!BY132/Rezultati!BZ132</f>
        <v>148.78125</v>
      </c>
      <c r="CC132" s="216"/>
      <c r="CD132" s="181" t="str">
        <f aca="false">Rezultati!B132</f>
        <v>Guntars Pugejs</v>
      </c>
      <c r="CE132" s="182"/>
      <c r="CF132" s="183"/>
      <c r="CG132" s="183"/>
      <c r="CH132" s="183"/>
      <c r="CI132" s="183"/>
      <c r="CJ132" s="183"/>
      <c r="CK132" s="183"/>
      <c r="CL132" s="183"/>
      <c r="CM132" s="182"/>
      <c r="CN132" s="183"/>
      <c r="CO132" s="183"/>
      <c r="CP132" s="183"/>
      <c r="CQ132" s="183"/>
      <c r="CR132" s="183"/>
      <c r="CS132" s="183"/>
      <c r="CT132" s="183"/>
      <c r="CU132" s="183"/>
      <c r="CV132" s="183"/>
      <c r="CW132" s="183"/>
      <c r="CX132" s="183"/>
    </row>
    <row r="133" customFormat="false" ht="16.5" hidden="false" customHeight="true" outlineLevel="0" collapsed="false">
      <c r="A133" s="392" t="s">
        <v>53</v>
      </c>
      <c r="B133" s="297" t="s">
        <v>145</v>
      </c>
      <c r="C133" s="219" t="n">
        <v>0</v>
      </c>
      <c r="D133" s="201" t="n">
        <f aca="false">Rezultati!C133*Rezultati!BZ133</f>
        <v>0</v>
      </c>
      <c r="E133" s="402"/>
      <c r="F133" s="403"/>
      <c r="G133" s="403"/>
      <c r="H133" s="404"/>
      <c r="I133" s="402"/>
      <c r="J133" s="403"/>
      <c r="K133" s="403"/>
      <c r="L133" s="404"/>
      <c r="M133" s="402"/>
      <c r="N133" s="403"/>
      <c r="O133" s="403"/>
      <c r="P133" s="404"/>
      <c r="Q133" s="402"/>
      <c r="R133" s="403"/>
      <c r="S133" s="403"/>
      <c r="T133" s="404"/>
      <c r="U133" s="402"/>
      <c r="V133" s="403"/>
      <c r="W133" s="403"/>
      <c r="X133" s="404"/>
      <c r="Y133" s="402"/>
      <c r="Z133" s="403"/>
      <c r="AA133" s="403"/>
      <c r="AB133" s="404"/>
      <c r="AC133" s="402"/>
      <c r="AD133" s="403"/>
      <c r="AE133" s="403"/>
      <c r="AF133" s="404"/>
      <c r="AG133" s="402"/>
      <c r="AH133" s="403"/>
      <c r="AI133" s="403"/>
      <c r="AJ133" s="404"/>
      <c r="AK133" s="404"/>
      <c r="AL133" s="404"/>
      <c r="AM133" s="404"/>
      <c r="AN133" s="404"/>
      <c r="AO133" s="409" t="n">
        <v>138</v>
      </c>
      <c r="AP133" s="410" t="n">
        <v>121</v>
      </c>
      <c r="AQ133" s="410" t="n">
        <v>90</v>
      </c>
      <c r="AR133" s="411" t="n">
        <v>171</v>
      </c>
      <c r="AS133" s="409" t="n">
        <v>128</v>
      </c>
      <c r="AT133" s="410" t="n">
        <v>159</v>
      </c>
      <c r="AU133" s="410" t="n">
        <v>133</v>
      </c>
      <c r="AV133" s="411" t="n">
        <v>115</v>
      </c>
      <c r="AW133" s="409" t="n">
        <v>122</v>
      </c>
      <c r="AX133" s="410" t="n">
        <v>123</v>
      </c>
      <c r="AY133" s="410" t="n">
        <v>168</v>
      </c>
      <c r="AZ133" s="411" t="n">
        <v>179</v>
      </c>
      <c r="BA133" s="409" t="n">
        <v>158</v>
      </c>
      <c r="BB133" s="410" t="n">
        <v>183</v>
      </c>
      <c r="BC133" s="410" t="n">
        <v>142</v>
      </c>
      <c r="BD133" s="411" t="n">
        <v>154</v>
      </c>
      <c r="BE133" s="409" t="n">
        <v>143</v>
      </c>
      <c r="BF133" s="410" t="n">
        <v>151</v>
      </c>
      <c r="BG133" s="410" t="n">
        <v>146</v>
      </c>
      <c r="BH133" s="411" t="n">
        <v>126</v>
      </c>
      <c r="BI133" s="409" t="n">
        <v>128</v>
      </c>
      <c r="BJ133" s="410" t="n">
        <v>129</v>
      </c>
      <c r="BK133" s="410" t="n">
        <v>145</v>
      </c>
      <c r="BL133" s="411" t="n">
        <v>129</v>
      </c>
      <c r="BM133" s="409" t="n">
        <v>100</v>
      </c>
      <c r="BN133" s="410" t="n">
        <v>145</v>
      </c>
      <c r="BO133" s="410" t="n">
        <v>160</v>
      </c>
      <c r="BP133" s="411" t="n">
        <v>161</v>
      </c>
      <c r="BQ133" s="397"/>
      <c r="BR133" s="398"/>
      <c r="BS133" s="398"/>
      <c r="BT133" s="398"/>
      <c r="BU133" s="409" t="n">
        <v>154</v>
      </c>
      <c r="BV133" s="410" t="n">
        <v>165</v>
      </c>
      <c r="BW133" s="410" t="n">
        <v>184</v>
      </c>
      <c r="BX133" s="411" t="n">
        <v>144</v>
      </c>
      <c r="BY133" s="212" t="n">
        <f aca="false">SUM(Rezultati!E133:BX133)</f>
        <v>4594</v>
      </c>
      <c r="BZ133" s="213" t="n">
        <f aca="false">COUNT(Rezultati!E133:BX133)</f>
        <v>32</v>
      </c>
      <c r="CA133" s="439"/>
      <c r="CB133" s="280" t="n">
        <f aca="false">Rezultati!BY133/Rezultati!BZ133</f>
        <v>143.5625</v>
      </c>
      <c r="CC133" s="216"/>
      <c r="CD133" s="181" t="str">
        <f aca="false">Rezultati!B133</f>
        <v>Armands Štubis</v>
      </c>
      <c r="CE133" s="182"/>
      <c r="CF133" s="183"/>
      <c r="CG133" s="183"/>
      <c r="CH133" s="183"/>
      <c r="CI133" s="183"/>
      <c r="CJ133" s="183"/>
      <c r="CK133" s="183"/>
      <c r="CL133" s="183"/>
      <c r="CM133" s="182"/>
      <c r="CN133" s="183"/>
      <c r="CO133" s="183"/>
      <c r="CP133" s="183"/>
      <c r="CQ133" s="183"/>
      <c r="CR133" s="183"/>
      <c r="CS133" s="183"/>
      <c r="CT133" s="183"/>
      <c r="CU133" s="183"/>
      <c r="CV133" s="183"/>
      <c r="CW133" s="183"/>
      <c r="CX133" s="183"/>
    </row>
    <row r="134" customFormat="false" ht="16.5" hidden="false" customHeight="true" outlineLevel="0" collapsed="false">
      <c r="A134" s="392" t="s">
        <v>53</v>
      </c>
      <c r="B134" s="218" t="s">
        <v>146</v>
      </c>
      <c r="C134" s="219" t="n">
        <v>0</v>
      </c>
      <c r="D134" s="201" t="n">
        <f aca="false">Rezultati!C134*Rezultati!BZ134</f>
        <v>0</v>
      </c>
      <c r="E134" s="402"/>
      <c r="F134" s="403"/>
      <c r="G134" s="403"/>
      <c r="H134" s="404"/>
      <c r="I134" s="402"/>
      <c r="J134" s="403"/>
      <c r="K134" s="403"/>
      <c r="L134" s="404"/>
      <c r="M134" s="402"/>
      <c r="N134" s="403"/>
      <c r="O134" s="403"/>
      <c r="P134" s="404"/>
      <c r="Q134" s="402"/>
      <c r="R134" s="403"/>
      <c r="S134" s="403"/>
      <c r="T134" s="404"/>
      <c r="U134" s="402"/>
      <c r="V134" s="403"/>
      <c r="W134" s="403"/>
      <c r="X134" s="404"/>
      <c r="Y134" s="402"/>
      <c r="Z134" s="403"/>
      <c r="AA134" s="403"/>
      <c r="AB134" s="404"/>
      <c r="AC134" s="402"/>
      <c r="AD134" s="403"/>
      <c r="AE134" s="403"/>
      <c r="AF134" s="404"/>
      <c r="AG134" s="402"/>
      <c r="AH134" s="403"/>
      <c r="AI134" s="403"/>
      <c r="AJ134" s="404"/>
      <c r="AK134" s="404"/>
      <c r="AL134" s="404"/>
      <c r="AM134" s="404"/>
      <c r="AN134" s="404"/>
      <c r="AO134" s="409"/>
      <c r="AP134" s="410"/>
      <c r="AQ134" s="410"/>
      <c r="AR134" s="411"/>
      <c r="AS134" s="409"/>
      <c r="AT134" s="410"/>
      <c r="AU134" s="410"/>
      <c r="AV134" s="411"/>
      <c r="AW134" s="409"/>
      <c r="AX134" s="410"/>
      <c r="AY134" s="410"/>
      <c r="AZ134" s="411"/>
      <c r="BA134" s="409"/>
      <c r="BB134" s="410"/>
      <c r="BC134" s="410"/>
      <c r="BD134" s="411"/>
      <c r="BE134" s="409"/>
      <c r="BF134" s="410"/>
      <c r="BG134" s="410"/>
      <c r="BH134" s="411"/>
      <c r="BI134" s="409"/>
      <c r="BJ134" s="410"/>
      <c r="BK134" s="410"/>
      <c r="BL134" s="411"/>
      <c r="BM134" s="409"/>
      <c r="BN134" s="410"/>
      <c r="BO134" s="410"/>
      <c r="BP134" s="411"/>
      <c r="BQ134" s="397"/>
      <c r="BR134" s="398"/>
      <c r="BS134" s="398"/>
      <c r="BT134" s="398"/>
      <c r="BU134" s="409"/>
      <c r="BV134" s="410"/>
      <c r="BW134" s="410"/>
      <c r="BX134" s="411"/>
      <c r="BY134" s="212" t="n">
        <f aca="false">SUM(Rezultati!E134:BX134)</f>
        <v>0</v>
      </c>
      <c r="BZ134" s="213" t="n">
        <f aca="false">COUNT(Rezultati!E134:BX134)</f>
        <v>0</v>
      </c>
      <c r="CA134" s="439"/>
      <c r="CB134" s="280" t="e">
        <f aca="false">Rezultati!BY134/Rezultati!BZ134</f>
        <v>#DIV/0!</v>
      </c>
      <c r="CC134" s="216"/>
      <c r="CD134" s="181" t="str">
        <f aca="false">Rezultati!B134</f>
        <v>Artūrs Pugejs</v>
      </c>
      <c r="CE134" s="182"/>
      <c r="CF134" s="183"/>
      <c r="CG134" s="183"/>
      <c r="CH134" s="183"/>
      <c r="CI134" s="183"/>
      <c r="CJ134" s="183"/>
      <c r="CK134" s="183"/>
      <c r="CL134" s="183"/>
      <c r="CM134" s="182"/>
      <c r="CN134" s="183"/>
      <c r="CO134" s="183"/>
      <c r="CP134" s="183"/>
      <c r="CQ134" s="183"/>
      <c r="CR134" s="183"/>
      <c r="CS134" s="183"/>
      <c r="CT134" s="183"/>
      <c r="CU134" s="183"/>
      <c r="CV134" s="183"/>
      <c r="CW134" s="183"/>
      <c r="CX134" s="183"/>
    </row>
    <row r="135" customFormat="false" ht="16.5" hidden="false" customHeight="true" outlineLevel="0" collapsed="false">
      <c r="A135" s="392" t="s">
        <v>53</v>
      </c>
      <c r="B135" s="320"/>
      <c r="C135" s="219" t="n">
        <v>0</v>
      </c>
      <c r="D135" s="201" t="n">
        <f aca="false">Rezultati!C135*Rezultati!BZ135</f>
        <v>0</v>
      </c>
      <c r="E135" s="412"/>
      <c r="F135" s="413"/>
      <c r="G135" s="413"/>
      <c r="H135" s="414"/>
      <c r="I135" s="412"/>
      <c r="J135" s="413"/>
      <c r="K135" s="413"/>
      <c r="L135" s="414"/>
      <c r="M135" s="412"/>
      <c r="N135" s="413"/>
      <c r="O135" s="413"/>
      <c r="P135" s="414"/>
      <c r="Q135" s="412"/>
      <c r="R135" s="413"/>
      <c r="S135" s="413"/>
      <c r="T135" s="414"/>
      <c r="U135" s="412"/>
      <c r="V135" s="413"/>
      <c r="W135" s="413"/>
      <c r="X135" s="414"/>
      <c r="Y135" s="412"/>
      <c r="Z135" s="413"/>
      <c r="AA135" s="413"/>
      <c r="AB135" s="414"/>
      <c r="AC135" s="412"/>
      <c r="AD135" s="413"/>
      <c r="AE135" s="413"/>
      <c r="AF135" s="414"/>
      <c r="AG135" s="412"/>
      <c r="AH135" s="413"/>
      <c r="AI135" s="413"/>
      <c r="AJ135" s="414"/>
      <c r="AK135" s="414"/>
      <c r="AL135" s="414"/>
      <c r="AM135" s="414"/>
      <c r="AN135" s="414"/>
      <c r="AO135" s="409"/>
      <c r="AP135" s="410"/>
      <c r="AQ135" s="410"/>
      <c r="AR135" s="411"/>
      <c r="AS135" s="409"/>
      <c r="AT135" s="410"/>
      <c r="AU135" s="410"/>
      <c r="AV135" s="411"/>
      <c r="AW135" s="409"/>
      <c r="AX135" s="410"/>
      <c r="AY135" s="410"/>
      <c r="AZ135" s="411"/>
      <c r="BA135" s="409"/>
      <c r="BB135" s="410"/>
      <c r="BC135" s="410"/>
      <c r="BD135" s="411"/>
      <c r="BE135" s="409"/>
      <c r="BF135" s="410"/>
      <c r="BG135" s="410"/>
      <c r="BH135" s="411"/>
      <c r="BI135" s="409"/>
      <c r="BJ135" s="410"/>
      <c r="BK135" s="410"/>
      <c r="BL135" s="411"/>
      <c r="BM135" s="409"/>
      <c r="BN135" s="410"/>
      <c r="BO135" s="410"/>
      <c r="BP135" s="411"/>
      <c r="BQ135" s="397"/>
      <c r="BR135" s="398"/>
      <c r="BS135" s="398"/>
      <c r="BT135" s="398"/>
      <c r="BU135" s="409"/>
      <c r="BV135" s="410"/>
      <c r="BW135" s="410"/>
      <c r="BX135" s="411"/>
      <c r="BY135" s="212" t="n">
        <f aca="false">SUM(Rezultati!E135:BX135)</f>
        <v>0</v>
      </c>
      <c r="BZ135" s="213" t="n">
        <f aca="false">COUNT(Rezultati!E135:BX135)</f>
        <v>0</v>
      </c>
      <c r="CA135" s="439"/>
      <c r="CB135" s="280" t="e">
        <f aca="false">Rezultati!BY135/Rezultati!BZ135</f>
        <v>#DIV/0!</v>
      </c>
      <c r="CC135" s="216"/>
      <c r="CD135" s="181" t="n">
        <f aca="false">Rezultati!B135</f>
        <v>0</v>
      </c>
      <c r="CE135" s="182"/>
      <c r="CF135" s="183"/>
      <c r="CG135" s="183"/>
      <c r="CH135" s="183"/>
      <c r="CI135" s="183"/>
      <c r="CJ135" s="183"/>
      <c r="CK135" s="183"/>
      <c r="CL135" s="183"/>
      <c r="CM135" s="182"/>
      <c r="CN135" s="183"/>
      <c r="CO135" s="183"/>
      <c r="CP135" s="183"/>
      <c r="CQ135" s="183"/>
      <c r="CR135" s="183"/>
      <c r="CS135" s="183"/>
      <c r="CT135" s="183"/>
      <c r="CU135" s="183"/>
      <c r="CV135" s="183"/>
      <c r="CW135" s="183"/>
      <c r="CX135" s="183"/>
    </row>
    <row r="136" customFormat="false" ht="16.5" hidden="false" customHeight="true" outlineLevel="0" collapsed="false">
      <c r="A136" s="335" t="s">
        <v>53</v>
      </c>
      <c r="B136" s="320"/>
      <c r="C136" s="233" t="n">
        <v>8</v>
      </c>
      <c r="D136" s="234" t="n">
        <f aca="false">Rezultati!C136*Rezultati!BZ136</f>
        <v>0</v>
      </c>
      <c r="E136" s="412"/>
      <c r="F136" s="413"/>
      <c r="G136" s="413"/>
      <c r="H136" s="414"/>
      <c r="I136" s="412"/>
      <c r="J136" s="413"/>
      <c r="K136" s="413"/>
      <c r="L136" s="414"/>
      <c r="M136" s="412"/>
      <c r="N136" s="413"/>
      <c r="O136" s="413"/>
      <c r="P136" s="414"/>
      <c r="Q136" s="412"/>
      <c r="R136" s="413"/>
      <c r="S136" s="413"/>
      <c r="T136" s="414"/>
      <c r="U136" s="412"/>
      <c r="V136" s="413"/>
      <c r="W136" s="413"/>
      <c r="X136" s="414"/>
      <c r="Y136" s="412"/>
      <c r="Z136" s="413"/>
      <c r="AA136" s="413"/>
      <c r="AB136" s="414"/>
      <c r="AC136" s="412"/>
      <c r="AD136" s="413"/>
      <c r="AE136" s="413"/>
      <c r="AF136" s="414"/>
      <c r="AG136" s="412"/>
      <c r="AH136" s="413"/>
      <c r="AI136" s="413"/>
      <c r="AJ136" s="414"/>
      <c r="AK136" s="414"/>
      <c r="AL136" s="414"/>
      <c r="AM136" s="414"/>
      <c r="AN136" s="414"/>
      <c r="AO136" s="409"/>
      <c r="AP136" s="410"/>
      <c r="AQ136" s="410"/>
      <c r="AR136" s="411"/>
      <c r="AS136" s="409"/>
      <c r="AT136" s="410"/>
      <c r="AU136" s="410"/>
      <c r="AV136" s="411"/>
      <c r="AW136" s="409"/>
      <c r="AX136" s="410"/>
      <c r="AY136" s="410"/>
      <c r="AZ136" s="411"/>
      <c r="BA136" s="409"/>
      <c r="BB136" s="410"/>
      <c r="BC136" s="410"/>
      <c r="BD136" s="411"/>
      <c r="BE136" s="409"/>
      <c r="BF136" s="410"/>
      <c r="BG136" s="410"/>
      <c r="BH136" s="411"/>
      <c r="BI136" s="409"/>
      <c r="BJ136" s="410"/>
      <c r="BK136" s="410"/>
      <c r="BL136" s="411"/>
      <c r="BM136" s="409"/>
      <c r="BN136" s="410"/>
      <c r="BO136" s="410"/>
      <c r="BP136" s="411"/>
      <c r="BQ136" s="397"/>
      <c r="BR136" s="398"/>
      <c r="BS136" s="398"/>
      <c r="BT136" s="398"/>
      <c r="BU136" s="409"/>
      <c r="BV136" s="410"/>
      <c r="BW136" s="410"/>
      <c r="BX136" s="411"/>
      <c r="BY136" s="212" t="n">
        <f aca="false">SUM(Rezultati!E136:BX136)</f>
        <v>0</v>
      </c>
      <c r="BZ136" s="213" t="n">
        <f aca="false">COUNT(Rezultati!E136:BX136)</f>
        <v>0</v>
      </c>
      <c r="CA136" s="439"/>
      <c r="CB136" s="280" t="e">
        <f aca="false">Rezultati!BY136/Rezultati!BZ136-8</f>
        <v>#DIV/0!</v>
      </c>
      <c r="CC136" s="216"/>
      <c r="CD136" s="181" t="n">
        <f aca="false">Rezultati!B136</f>
        <v>0</v>
      </c>
      <c r="CE136" s="182"/>
      <c r="CF136" s="183"/>
      <c r="CG136" s="183"/>
      <c r="CH136" s="183"/>
      <c r="CI136" s="183"/>
      <c r="CJ136" s="183"/>
      <c r="CK136" s="183"/>
      <c r="CL136" s="183"/>
      <c r="CM136" s="182"/>
      <c r="CN136" s="183"/>
      <c r="CO136" s="183"/>
      <c r="CP136" s="183"/>
      <c r="CQ136" s="183"/>
      <c r="CR136" s="183"/>
      <c r="CS136" s="183"/>
      <c r="CT136" s="183"/>
      <c r="CU136" s="183"/>
      <c r="CV136" s="183"/>
      <c r="CW136" s="183"/>
      <c r="CX136" s="183"/>
    </row>
    <row r="137" customFormat="false" ht="16.5" hidden="false" customHeight="true" outlineLevel="0" collapsed="false">
      <c r="A137" s="392" t="s">
        <v>53</v>
      </c>
      <c r="B137" s="320"/>
      <c r="C137" s="219" t="n">
        <v>0</v>
      </c>
      <c r="D137" s="201" t="n">
        <f aca="false">Rezultati!C137*Rezultati!BZ137</f>
        <v>0</v>
      </c>
      <c r="E137" s="412"/>
      <c r="F137" s="413"/>
      <c r="G137" s="413"/>
      <c r="H137" s="414"/>
      <c r="I137" s="412"/>
      <c r="J137" s="413"/>
      <c r="K137" s="413"/>
      <c r="L137" s="414"/>
      <c r="M137" s="412"/>
      <c r="N137" s="413"/>
      <c r="O137" s="413"/>
      <c r="P137" s="414"/>
      <c r="Q137" s="412"/>
      <c r="R137" s="413"/>
      <c r="S137" s="413"/>
      <c r="T137" s="414"/>
      <c r="U137" s="412"/>
      <c r="V137" s="413"/>
      <c r="W137" s="413"/>
      <c r="X137" s="414"/>
      <c r="Y137" s="412"/>
      <c r="Z137" s="413"/>
      <c r="AA137" s="413"/>
      <c r="AB137" s="414"/>
      <c r="AC137" s="412"/>
      <c r="AD137" s="413"/>
      <c r="AE137" s="413"/>
      <c r="AF137" s="414"/>
      <c r="AG137" s="412"/>
      <c r="AH137" s="413"/>
      <c r="AI137" s="413"/>
      <c r="AJ137" s="414"/>
      <c r="AK137" s="414"/>
      <c r="AL137" s="414"/>
      <c r="AM137" s="414"/>
      <c r="AN137" s="414"/>
      <c r="AO137" s="409"/>
      <c r="AP137" s="410"/>
      <c r="AQ137" s="410"/>
      <c r="AR137" s="411"/>
      <c r="AS137" s="409"/>
      <c r="AT137" s="410"/>
      <c r="AU137" s="410"/>
      <c r="AV137" s="411"/>
      <c r="AW137" s="409"/>
      <c r="AX137" s="410"/>
      <c r="AY137" s="410"/>
      <c r="AZ137" s="411"/>
      <c r="BA137" s="409"/>
      <c r="BB137" s="410"/>
      <c r="BC137" s="410"/>
      <c r="BD137" s="411"/>
      <c r="BE137" s="409"/>
      <c r="BF137" s="410"/>
      <c r="BG137" s="410"/>
      <c r="BH137" s="411"/>
      <c r="BI137" s="409"/>
      <c r="BJ137" s="410"/>
      <c r="BK137" s="410"/>
      <c r="BL137" s="411"/>
      <c r="BM137" s="409"/>
      <c r="BN137" s="410"/>
      <c r="BO137" s="410"/>
      <c r="BP137" s="411"/>
      <c r="BQ137" s="397"/>
      <c r="BR137" s="398"/>
      <c r="BS137" s="398"/>
      <c r="BT137" s="398"/>
      <c r="BU137" s="409"/>
      <c r="BV137" s="410"/>
      <c r="BW137" s="410"/>
      <c r="BX137" s="411"/>
      <c r="BY137" s="212" t="n">
        <f aca="false">SUM(Rezultati!E137:BX137)</f>
        <v>0</v>
      </c>
      <c r="BZ137" s="213" t="n">
        <f aca="false">COUNT(Rezultati!E137:BX137)</f>
        <v>0</v>
      </c>
      <c r="CA137" s="439"/>
      <c r="CB137" s="280" t="e">
        <f aca="false">Rezultati!BY137/Rezultati!BZ137</f>
        <v>#DIV/0!</v>
      </c>
      <c r="CC137" s="216"/>
      <c r="CD137" s="181" t="n">
        <f aca="false">Rezultati!B137</f>
        <v>0</v>
      </c>
      <c r="CE137" s="182"/>
      <c r="CF137" s="183"/>
      <c r="CG137" s="183"/>
      <c r="CH137" s="183"/>
      <c r="CI137" s="183"/>
      <c r="CJ137" s="183"/>
      <c r="CK137" s="183"/>
      <c r="CL137" s="183"/>
      <c r="CM137" s="182"/>
      <c r="CN137" s="183"/>
      <c r="CO137" s="183"/>
      <c r="CP137" s="183"/>
      <c r="CQ137" s="183"/>
      <c r="CR137" s="183"/>
      <c r="CS137" s="183"/>
      <c r="CT137" s="183"/>
      <c r="CU137" s="183"/>
      <c r="CV137" s="183"/>
      <c r="CW137" s="183"/>
      <c r="CX137" s="183"/>
    </row>
    <row r="138" customFormat="false" ht="16.5" hidden="false" customHeight="true" outlineLevel="0" collapsed="false">
      <c r="A138" s="392" t="s">
        <v>53</v>
      </c>
      <c r="B138" s="368"/>
      <c r="C138" s="356" t="n">
        <v>0</v>
      </c>
      <c r="D138" s="201" t="n">
        <f aca="false">Rezultati!C138*Rezultati!BZ138</f>
        <v>0</v>
      </c>
      <c r="E138" s="433"/>
      <c r="F138" s="434"/>
      <c r="G138" s="434"/>
      <c r="H138" s="435"/>
      <c r="I138" s="433"/>
      <c r="J138" s="434"/>
      <c r="K138" s="434"/>
      <c r="L138" s="435"/>
      <c r="M138" s="433"/>
      <c r="N138" s="434"/>
      <c r="O138" s="434"/>
      <c r="P138" s="435"/>
      <c r="Q138" s="433"/>
      <c r="R138" s="434"/>
      <c r="S138" s="434"/>
      <c r="T138" s="435"/>
      <c r="U138" s="433"/>
      <c r="V138" s="434"/>
      <c r="W138" s="434"/>
      <c r="X138" s="435"/>
      <c r="Y138" s="433"/>
      <c r="Z138" s="434"/>
      <c r="AA138" s="434"/>
      <c r="AB138" s="435"/>
      <c r="AC138" s="433"/>
      <c r="AD138" s="434"/>
      <c r="AE138" s="434"/>
      <c r="AF138" s="435"/>
      <c r="AG138" s="433"/>
      <c r="AH138" s="434"/>
      <c r="AI138" s="434"/>
      <c r="AJ138" s="435"/>
      <c r="AK138" s="435"/>
      <c r="AL138" s="435"/>
      <c r="AM138" s="435"/>
      <c r="AN138" s="435"/>
      <c r="AO138" s="426"/>
      <c r="AP138" s="427"/>
      <c r="AQ138" s="427"/>
      <c r="AR138" s="428"/>
      <c r="AS138" s="426"/>
      <c r="AT138" s="427"/>
      <c r="AU138" s="427"/>
      <c r="AV138" s="428"/>
      <c r="AW138" s="426"/>
      <c r="AX138" s="427"/>
      <c r="AY138" s="427"/>
      <c r="AZ138" s="428"/>
      <c r="BA138" s="426"/>
      <c r="BB138" s="427"/>
      <c r="BC138" s="427"/>
      <c r="BD138" s="428"/>
      <c r="BE138" s="426"/>
      <c r="BF138" s="427"/>
      <c r="BG138" s="427"/>
      <c r="BH138" s="428"/>
      <c r="BI138" s="426"/>
      <c r="BJ138" s="427"/>
      <c r="BK138" s="427"/>
      <c r="BL138" s="428"/>
      <c r="BM138" s="426"/>
      <c r="BN138" s="427"/>
      <c r="BO138" s="427"/>
      <c r="BP138" s="428"/>
      <c r="BQ138" s="397"/>
      <c r="BR138" s="398"/>
      <c r="BS138" s="398"/>
      <c r="BT138" s="398"/>
      <c r="BU138" s="426"/>
      <c r="BV138" s="427"/>
      <c r="BW138" s="427"/>
      <c r="BX138" s="428"/>
      <c r="BY138" s="212" t="n">
        <f aca="false">SUM(Rezultati!E138:BX138)</f>
        <v>0</v>
      </c>
      <c r="BZ138" s="213" t="n">
        <f aca="false">COUNT(Rezultati!E138:BX138)</f>
        <v>0</v>
      </c>
      <c r="CA138" s="439"/>
      <c r="CB138" s="280" t="e">
        <f aca="false">Rezultati!BY138/Rezultati!BZ138</f>
        <v>#DIV/0!</v>
      </c>
      <c r="CC138" s="216"/>
      <c r="CD138" s="181" t="n">
        <f aca="false">Rezultati!B138</f>
        <v>0</v>
      </c>
      <c r="CE138" s="182"/>
      <c r="CF138" s="183"/>
      <c r="CG138" s="183"/>
      <c r="CH138" s="183"/>
      <c r="CI138" s="183"/>
      <c r="CJ138" s="183"/>
      <c r="CK138" s="183"/>
      <c r="CL138" s="183"/>
      <c r="CM138" s="182"/>
      <c r="CN138" s="183"/>
      <c r="CO138" s="183"/>
      <c r="CP138" s="183"/>
      <c r="CQ138" s="183"/>
      <c r="CR138" s="183"/>
      <c r="CS138" s="183"/>
      <c r="CT138" s="183"/>
      <c r="CU138" s="183"/>
      <c r="CV138" s="183"/>
      <c r="CW138" s="183"/>
      <c r="CX138" s="183"/>
    </row>
    <row r="139" customFormat="false" ht="16.5" hidden="false" customHeight="true" outlineLevel="0" collapsed="false">
      <c r="A139" s="440" t="s">
        <v>53</v>
      </c>
      <c r="B139" s="326"/>
      <c r="C139" s="256" t="n">
        <v>0</v>
      </c>
      <c r="D139" s="257" t="n">
        <f aca="false">Rezultati!C139*Rezultati!BZ139</f>
        <v>0</v>
      </c>
      <c r="E139" s="385"/>
      <c r="F139" s="386"/>
      <c r="G139" s="386"/>
      <c r="H139" s="441"/>
      <c r="I139" s="385"/>
      <c r="J139" s="386"/>
      <c r="K139" s="386"/>
      <c r="L139" s="441"/>
      <c r="M139" s="385"/>
      <c r="N139" s="386"/>
      <c r="O139" s="386"/>
      <c r="P139" s="441"/>
      <c r="Q139" s="385"/>
      <c r="R139" s="386"/>
      <c r="S139" s="386"/>
      <c r="T139" s="441"/>
      <c r="U139" s="385"/>
      <c r="V139" s="386"/>
      <c r="W139" s="386"/>
      <c r="X139" s="441"/>
      <c r="Y139" s="385"/>
      <c r="Z139" s="386"/>
      <c r="AA139" s="386"/>
      <c r="AB139" s="441"/>
      <c r="AC139" s="385"/>
      <c r="AD139" s="386"/>
      <c r="AE139" s="386"/>
      <c r="AF139" s="441"/>
      <c r="AG139" s="385"/>
      <c r="AH139" s="386"/>
      <c r="AI139" s="386"/>
      <c r="AJ139" s="441"/>
      <c r="AK139" s="441"/>
      <c r="AL139" s="441"/>
      <c r="AM139" s="441"/>
      <c r="AN139" s="441"/>
      <c r="AO139" s="418"/>
      <c r="AP139" s="419"/>
      <c r="AQ139" s="419"/>
      <c r="AR139" s="420"/>
      <c r="AS139" s="418"/>
      <c r="AT139" s="419"/>
      <c r="AU139" s="419"/>
      <c r="AV139" s="420"/>
      <c r="AW139" s="418"/>
      <c r="AX139" s="419"/>
      <c r="AY139" s="419"/>
      <c r="AZ139" s="420"/>
      <c r="BA139" s="418"/>
      <c r="BB139" s="419"/>
      <c r="BC139" s="419"/>
      <c r="BD139" s="420"/>
      <c r="BE139" s="418"/>
      <c r="BF139" s="419"/>
      <c r="BG139" s="419"/>
      <c r="BH139" s="420"/>
      <c r="BI139" s="418"/>
      <c r="BJ139" s="419"/>
      <c r="BK139" s="419"/>
      <c r="BL139" s="420"/>
      <c r="BM139" s="418"/>
      <c r="BN139" s="419"/>
      <c r="BO139" s="419"/>
      <c r="BP139" s="420"/>
      <c r="BQ139" s="416"/>
      <c r="BR139" s="417"/>
      <c r="BS139" s="417"/>
      <c r="BT139" s="417"/>
      <c r="BU139" s="418"/>
      <c r="BV139" s="419"/>
      <c r="BW139" s="419"/>
      <c r="BX139" s="420"/>
      <c r="BY139" s="386" t="n">
        <f aca="false">SUM(Rezultati!E139:BX139)</f>
        <v>0</v>
      </c>
      <c r="BZ139" s="387" t="n">
        <f aca="false">COUNT(Rezultati!E139:BX139)</f>
        <v>0</v>
      </c>
      <c r="CA139" s="439"/>
      <c r="CB139" s="280" t="e">
        <f aca="false">Rezultati!BY139/Rezultati!BZ139</f>
        <v>#DIV/0!</v>
      </c>
      <c r="CC139" s="216"/>
      <c r="CD139" s="181" t="n">
        <f aca="false">Rezultati!B139</f>
        <v>0</v>
      </c>
      <c r="CE139" s="182"/>
      <c r="CF139" s="183"/>
      <c r="CG139" s="183"/>
      <c r="CH139" s="183"/>
      <c r="CI139" s="183"/>
      <c r="CJ139" s="183"/>
      <c r="CK139" s="183"/>
      <c r="CL139" s="183"/>
      <c r="CM139" s="182"/>
      <c r="CN139" s="183"/>
      <c r="CO139" s="183"/>
      <c r="CP139" s="183"/>
      <c r="CQ139" s="183"/>
      <c r="CR139" s="183"/>
      <c r="CS139" s="183"/>
      <c r="CT139" s="183"/>
      <c r="CU139" s="183"/>
      <c r="CV139" s="183"/>
      <c r="CW139" s="183"/>
      <c r="CX139" s="183"/>
    </row>
    <row r="140" customFormat="false" ht="16.5" hidden="false" customHeight="true" outlineLevel="0" collapsed="false">
      <c r="A140" s="392" t="str">
        <f aca="false">Punkti!A56</f>
        <v>Simple People (Molotov)</v>
      </c>
      <c r="B140" s="199" t="s">
        <v>147</v>
      </c>
      <c r="C140" s="219" t="n">
        <v>0</v>
      </c>
      <c r="D140" s="370" t="n">
        <f aca="false">Rezultati!C140*Rezultati!BZ140</f>
        <v>0</v>
      </c>
      <c r="E140" s="394"/>
      <c r="F140" s="395"/>
      <c r="G140" s="395"/>
      <c r="H140" s="396"/>
      <c r="I140" s="394"/>
      <c r="J140" s="395"/>
      <c r="K140" s="395"/>
      <c r="L140" s="396"/>
      <c r="M140" s="394"/>
      <c r="N140" s="395"/>
      <c r="O140" s="395"/>
      <c r="P140" s="396"/>
      <c r="Q140" s="394"/>
      <c r="R140" s="395"/>
      <c r="S140" s="395"/>
      <c r="T140" s="396"/>
      <c r="U140" s="394"/>
      <c r="V140" s="395"/>
      <c r="W140" s="395"/>
      <c r="X140" s="396"/>
      <c r="Y140" s="394"/>
      <c r="Z140" s="395"/>
      <c r="AA140" s="395"/>
      <c r="AB140" s="396"/>
      <c r="AC140" s="394"/>
      <c r="AD140" s="395"/>
      <c r="AE140" s="395"/>
      <c r="AF140" s="396"/>
      <c r="AG140" s="394"/>
      <c r="AH140" s="395"/>
      <c r="AI140" s="395"/>
      <c r="AJ140" s="396"/>
      <c r="AK140" s="396"/>
      <c r="AL140" s="396"/>
      <c r="AM140" s="396"/>
      <c r="AN140" s="396"/>
      <c r="AO140" s="399" t="n">
        <v>158</v>
      </c>
      <c r="AP140" s="400" t="n">
        <v>196</v>
      </c>
      <c r="AQ140" s="400" t="n">
        <v>146</v>
      </c>
      <c r="AR140" s="401" t="n">
        <v>119</v>
      </c>
      <c r="AS140" s="399" t="n">
        <v>142</v>
      </c>
      <c r="AT140" s="400" t="n">
        <v>121</v>
      </c>
      <c r="AU140" s="400" t="n">
        <v>138</v>
      </c>
      <c r="AV140" s="401" t="n">
        <v>157</v>
      </c>
      <c r="AW140" s="399" t="n">
        <v>123</v>
      </c>
      <c r="AX140" s="400" t="n">
        <v>131</v>
      </c>
      <c r="AY140" s="400" t="n">
        <v>139</v>
      </c>
      <c r="AZ140" s="401" t="n">
        <v>159</v>
      </c>
      <c r="BA140" s="399" t="n">
        <v>182</v>
      </c>
      <c r="BB140" s="400" t="n">
        <v>200</v>
      </c>
      <c r="BC140" s="400" t="n">
        <v>131</v>
      </c>
      <c r="BD140" s="401" t="n">
        <v>108</v>
      </c>
      <c r="BE140" s="399" t="n">
        <v>127</v>
      </c>
      <c r="BF140" s="400" t="n">
        <v>129</v>
      </c>
      <c r="BG140" s="400" t="n">
        <v>130</v>
      </c>
      <c r="BH140" s="401" t="n">
        <v>118</v>
      </c>
      <c r="BI140" s="399" t="n">
        <v>103</v>
      </c>
      <c r="BJ140" s="400" t="n">
        <v>161</v>
      </c>
      <c r="BK140" s="400" t="n">
        <v>149</v>
      </c>
      <c r="BL140" s="401" t="n">
        <v>143</v>
      </c>
      <c r="BM140" s="399" t="n">
        <v>182</v>
      </c>
      <c r="BN140" s="400" t="n">
        <v>116</v>
      </c>
      <c r="BO140" s="400" t="n">
        <v>135</v>
      </c>
      <c r="BP140" s="401" t="n">
        <v>148</v>
      </c>
      <c r="BQ140" s="399" t="n">
        <v>144</v>
      </c>
      <c r="BR140" s="400" t="n">
        <v>138</v>
      </c>
      <c r="BS140" s="400" t="n">
        <v>150</v>
      </c>
      <c r="BT140" s="401" t="n">
        <v>147</v>
      </c>
      <c r="BU140" s="397"/>
      <c r="BV140" s="398"/>
      <c r="BW140" s="398"/>
      <c r="BX140" s="398"/>
      <c r="BY140" s="212" t="n">
        <f aca="false">SUM(Rezultati!E140:BX140)</f>
        <v>4570</v>
      </c>
      <c r="BZ140" s="213" t="n">
        <f aca="false">COUNT(Rezultati!E140:BX140)</f>
        <v>32</v>
      </c>
      <c r="CA140" s="439" t="n">
        <f aca="false">SUM((Rezultati!BY140+Rezultati!BY141+Rezultati!BY142+Rezultati!BY145+Rezultati!BY147+Rezultati!BY143+Rezultati!BY144+Rezultati!BY146+Rezultati!BY148)/(Rezultati!BZ140+Rezultati!BZ145+Rezultati!BZ147+Rezultati!BZ141+Rezultati!BZ142+Rezultati!BZ143+Rezultati!BZ144+Rezultati!BZ146+Rezultati!BZ148))</f>
        <v>142.875</v>
      </c>
      <c r="CB140" s="280" t="n">
        <f aca="false">(Rezultati!BY140/Rezultati!BZ140)</f>
        <v>142.8125</v>
      </c>
      <c r="CC140" s="216" t="str">
        <f aca="false">Rezultati!A140</f>
        <v>Simple People (Molotov)</v>
      </c>
      <c r="CD140" s="181" t="str">
        <f aca="false">Rezultati!B140</f>
        <v>Edgars Cimdiņš</v>
      </c>
      <c r="CE140" s="182"/>
      <c r="CF140" s="183"/>
      <c r="CG140" s="183"/>
      <c r="CH140" s="183"/>
      <c r="CI140" s="183"/>
      <c r="CJ140" s="183"/>
      <c r="CK140" s="183"/>
      <c r="CL140" s="183"/>
      <c r="CM140" s="182"/>
      <c r="CN140" s="183"/>
      <c r="CO140" s="183"/>
      <c r="CP140" s="183"/>
      <c r="CQ140" s="183"/>
      <c r="CR140" s="183"/>
      <c r="CS140" s="183"/>
      <c r="CT140" s="183"/>
      <c r="CU140" s="183"/>
      <c r="CV140" s="183"/>
      <c r="CW140" s="183"/>
      <c r="CX140" s="183"/>
    </row>
    <row r="141" customFormat="false" ht="16.5" hidden="false" customHeight="true" outlineLevel="0" collapsed="false">
      <c r="A141" s="392" t="s">
        <v>54</v>
      </c>
      <c r="B141" s="320" t="s">
        <v>148</v>
      </c>
      <c r="C141" s="219" t="n">
        <v>8</v>
      </c>
      <c r="D141" s="201" t="n">
        <f aca="false">Rezultati!C141*Rezultati!BZ141</f>
        <v>224</v>
      </c>
      <c r="E141" s="402"/>
      <c r="F141" s="403"/>
      <c r="G141" s="403"/>
      <c r="H141" s="404"/>
      <c r="I141" s="402"/>
      <c r="J141" s="403"/>
      <c r="K141" s="403"/>
      <c r="L141" s="404"/>
      <c r="M141" s="402"/>
      <c r="N141" s="403"/>
      <c r="O141" s="403"/>
      <c r="P141" s="404"/>
      <c r="Q141" s="402"/>
      <c r="R141" s="403"/>
      <c r="S141" s="403"/>
      <c r="T141" s="404"/>
      <c r="U141" s="402"/>
      <c r="V141" s="403"/>
      <c r="W141" s="403"/>
      <c r="X141" s="404"/>
      <c r="Y141" s="402"/>
      <c r="Z141" s="403"/>
      <c r="AA141" s="403"/>
      <c r="AB141" s="404"/>
      <c r="AC141" s="402"/>
      <c r="AD141" s="403"/>
      <c r="AE141" s="403"/>
      <c r="AF141" s="404"/>
      <c r="AG141" s="402"/>
      <c r="AH141" s="403"/>
      <c r="AI141" s="403"/>
      <c r="AJ141" s="404"/>
      <c r="AK141" s="404"/>
      <c r="AL141" s="404"/>
      <c r="AM141" s="404"/>
      <c r="AN141" s="404"/>
      <c r="AO141" s="405"/>
      <c r="AP141" s="406"/>
      <c r="AQ141" s="406"/>
      <c r="AR141" s="407"/>
      <c r="AS141" s="405" t="n">
        <v>100</v>
      </c>
      <c r="AT141" s="406" t="n">
        <v>142</v>
      </c>
      <c r="AU141" s="406" t="n">
        <v>121</v>
      </c>
      <c r="AV141" s="407" t="n">
        <v>142</v>
      </c>
      <c r="AW141" s="405" t="n">
        <v>147</v>
      </c>
      <c r="AX141" s="406" t="n">
        <v>106</v>
      </c>
      <c r="AY141" s="406" t="n">
        <v>132</v>
      </c>
      <c r="AZ141" s="407" t="n">
        <v>172</v>
      </c>
      <c r="BA141" s="405" t="n">
        <v>112</v>
      </c>
      <c r="BB141" s="406" t="n">
        <v>121</v>
      </c>
      <c r="BC141" s="406" t="n">
        <v>145</v>
      </c>
      <c r="BD141" s="407" t="n">
        <v>146</v>
      </c>
      <c r="BE141" s="405" t="n">
        <v>127</v>
      </c>
      <c r="BF141" s="406" t="n">
        <v>122</v>
      </c>
      <c r="BG141" s="406" t="n">
        <v>133</v>
      </c>
      <c r="BH141" s="407" t="n">
        <v>107</v>
      </c>
      <c r="BI141" s="405" t="n">
        <v>162</v>
      </c>
      <c r="BJ141" s="406" t="n">
        <v>121</v>
      </c>
      <c r="BK141" s="406" t="n">
        <v>135</v>
      </c>
      <c r="BL141" s="407" t="n">
        <v>125</v>
      </c>
      <c r="BM141" s="405" t="n">
        <v>166</v>
      </c>
      <c r="BN141" s="406" t="n">
        <v>137</v>
      </c>
      <c r="BO141" s="406" t="n">
        <v>153</v>
      </c>
      <c r="BP141" s="407" t="n">
        <v>145</v>
      </c>
      <c r="BQ141" s="405" t="n">
        <v>137</v>
      </c>
      <c r="BR141" s="406" t="n">
        <v>90</v>
      </c>
      <c r="BS141" s="406" t="n">
        <v>162</v>
      </c>
      <c r="BT141" s="407" t="n">
        <v>115</v>
      </c>
      <c r="BU141" s="397"/>
      <c r="BV141" s="398"/>
      <c r="BW141" s="398"/>
      <c r="BX141" s="398"/>
      <c r="BY141" s="212" t="n">
        <f aca="false">SUM(Rezultati!E141:BX141)</f>
        <v>3723</v>
      </c>
      <c r="BZ141" s="213" t="n">
        <f aca="false">COUNT(Rezultati!E141:BX141)</f>
        <v>28</v>
      </c>
      <c r="CA141" s="439"/>
      <c r="CB141" s="280" t="n">
        <f aca="false">Rezultati!BY141/Rezultati!BZ141-8</f>
        <v>124.964285714286</v>
      </c>
      <c r="CC141" s="216"/>
      <c r="CD141" s="181" t="str">
        <f aca="false">Rezultati!B141</f>
        <v>Tomass Ozols</v>
      </c>
      <c r="CE141" s="182"/>
      <c r="CF141" s="183"/>
      <c r="CG141" s="183"/>
      <c r="CH141" s="183"/>
      <c r="CI141" s="183"/>
      <c r="CJ141" s="183"/>
      <c r="CK141" s="183"/>
      <c r="CL141" s="183"/>
      <c r="CM141" s="182"/>
      <c r="CN141" s="183"/>
      <c r="CO141" s="183"/>
      <c r="CP141" s="183"/>
      <c r="CQ141" s="183"/>
      <c r="CR141" s="183"/>
      <c r="CS141" s="183"/>
      <c r="CT141" s="183"/>
      <c r="CU141" s="183"/>
      <c r="CV141" s="183"/>
      <c r="CW141" s="183"/>
      <c r="CX141" s="183"/>
    </row>
    <row r="142" customFormat="false" ht="16.5" hidden="false" customHeight="true" outlineLevel="0" collapsed="false">
      <c r="A142" s="392" t="s">
        <v>54</v>
      </c>
      <c r="B142" s="297" t="s">
        <v>146</v>
      </c>
      <c r="C142" s="219" t="n">
        <v>0</v>
      </c>
      <c r="D142" s="201" t="n">
        <f aca="false">Rezultati!C142*Rezultati!BZ142</f>
        <v>0</v>
      </c>
      <c r="E142" s="402"/>
      <c r="F142" s="403"/>
      <c r="G142" s="403"/>
      <c r="H142" s="404"/>
      <c r="I142" s="402"/>
      <c r="J142" s="403"/>
      <c r="K142" s="403"/>
      <c r="L142" s="404"/>
      <c r="M142" s="402"/>
      <c r="N142" s="403"/>
      <c r="O142" s="403"/>
      <c r="P142" s="404"/>
      <c r="Q142" s="402"/>
      <c r="R142" s="403"/>
      <c r="S142" s="403"/>
      <c r="T142" s="404"/>
      <c r="U142" s="402"/>
      <c r="V142" s="403"/>
      <c r="W142" s="403"/>
      <c r="X142" s="404"/>
      <c r="Y142" s="402"/>
      <c r="Z142" s="403"/>
      <c r="AA142" s="403"/>
      <c r="AB142" s="404"/>
      <c r="AC142" s="402"/>
      <c r="AD142" s="403"/>
      <c r="AE142" s="403"/>
      <c r="AF142" s="404"/>
      <c r="AG142" s="402"/>
      <c r="AH142" s="403"/>
      <c r="AI142" s="403"/>
      <c r="AJ142" s="404"/>
      <c r="AK142" s="404"/>
      <c r="AL142" s="404"/>
      <c r="AM142" s="404"/>
      <c r="AN142" s="404"/>
      <c r="AO142" s="409"/>
      <c r="AP142" s="410"/>
      <c r="AQ142" s="410"/>
      <c r="AR142" s="411"/>
      <c r="AS142" s="409" t="n">
        <v>173</v>
      </c>
      <c r="AT142" s="410" t="n">
        <v>115</v>
      </c>
      <c r="AU142" s="410" t="n">
        <v>192</v>
      </c>
      <c r="AV142" s="411" t="n">
        <v>195</v>
      </c>
      <c r="AW142" s="409" t="n">
        <v>206</v>
      </c>
      <c r="AX142" s="410" t="n">
        <v>180</v>
      </c>
      <c r="AY142" s="410" t="n">
        <v>176</v>
      </c>
      <c r="AZ142" s="411" t="n">
        <v>156</v>
      </c>
      <c r="BA142" s="409" t="n">
        <v>128</v>
      </c>
      <c r="BB142" s="410" t="n">
        <v>178</v>
      </c>
      <c r="BC142" s="410" t="n">
        <v>158</v>
      </c>
      <c r="BD142" s="411" t="n">
        <v>136</v>
      </c>
      <c r="BE142" s="409" t="n">
        <v>170</v>
      </c>
      <c r="BF142" s="410" t="n">
        <v>195</v>
      </c>
      <c r="BG142" s="410" t="n">
        <v>123</v>
      </c>
      <c r="BH142" s="411" t="n">
        <v>218</v>
      </c>
      <c r="BI142" s="409" t="n">
        <v>177</v>
      </c>
      <c r="BJ142" s="410" t="n">
        <v>173</v>
      </c>
      <c r="BK142" s="410" t="n">
        <v>145</v>
      </c>
      <c r="BL142" s="411" t="n">
        <v>177</v>
      </c>
      <c r="BM142" s="409" t="n">
        <v>149</v>
      </c>
      <c r="BN142" s="410" t="n">
        <v>112</v>
      </c>
      <c r="BO142" s="410" t="n">
        <v>147</v>
      </c>
      <c r="BP142" s="411" t="n">
        <v>155</v>
      </c>
      <c r="BQ142" s="409" t="n">
        <v>125</v>
      </c>
      <c r="BR142" s="410" t="n">
        <v>136</v>
      </c>
      <c r="BS142" s="410" t="n">
        <v>128</v>
      </c>
      <c r="BT142" s="411" t="n">
        <v>126</v>
      </c>
      <c r="BU142" s="397"/>
      <c r="BV142" s="398"/>
      <c r="BW142" s="398"/>
      <c r="BX142" s="398"/>
      <c r="BY142" s="212" t="n">
        <f aca="false">SUM(Rezultati!E142:BX142)</f>
        <v>4449</v>
      </c>
      <c r="BZ142" s="213" t="n">
        <f aca="false">COUNT(Rezultati!E142:BX142)</f>
        <v>28</v>
      </c>
      <c r="CA142" s="439"/>
      <c r="CB142" s="280" t="n">
        <f aca="false">Rezultati!BY142/Rezultati!BZ142</f>
        <v>158.892857142857</v>
      </c>
      <c r="CC142" s="216"/>
      <c r="CD142" s="181" t="str">
        <f aca="false">Rezultati!B142</f>
        <v>Artūrs Pugejs</v>
      </c>
      <c r="CE142" s="182"/>
      <c r="CF142" s="183"/>
      <c r="CG142" s="183"/>
      <c r="CH142" s="183"/>
      <c r="CI142" s="183"/>
      <c r="CJ142" s="183"/>
      <c r="CK142" s="183"/>
      <c r="CL142" s="183"/>
      <c r="CM142" s="182"/>
      <c r="CN142" s="183"/>
      <c r="CO142" s="183"/>
      <c r="CP142" s="183"/>
      <c r="CQ142" s="183"/>
      <c r="CR142" s="183"/>
      <c r="CS142" s="183"/>
      <c r="CT142" s="183"/>
      <c r="CU142" s="183"/>
      <c r="CV142" s="183"/>
      <c r="CW142" s="183"/>
      <c r="CX142" s="183"/>
    </row>
    <row r="143" customFormat="false" ht="16.5" hidden="false" customHeight="true" outlineLevel="0" collapsed="false">
      <c r="A143" s="392" t="s">
        <v>54</v>
      </c>
      <c r="B143" s="218" t="s">
        <v>149</v>
      </c>
      <c r="C143" s="219" t="n">
        <v>0</v>
      </c>
      <c r="D143" s="201" t="n">
        <f aca="false">Rezultati!C143*Rezultati!BZ143</f>
        <v>0</v>
      </c>
      <c r="E143" s="402"/>
      <c r="F143" s="403"/>
      <c r="G143" s="403"/>
      <c r="H143" s="404"/>
      <c r="I143" s="402"/>
      <c r="J143" s="403"/>
      <c r="K143" s="403"/>
      <c r="L143" s="404"/>
      <c r="M143" s="402"/>
      <c r="N143" s="403"/>
      <c r="O143" s="403"/>
      <c r="P143" s="404"/>
      <c r="Q143" s="402"/>
      <c r="R143" s="403"/>
      <c r="S143" s="403"/>
      <c r="T143" s="404"/>
      <c r="U143" s="402"/>
      <c r="V143" s="403"/>
      <c r="W143" s="403"/>
      <c r="X143" s="404"/>
      <c r="Y143" s="402"/>
      <c r="Z143" s="403"/>
      <c r="AA143" s="403"/>
      <c r="AB143" s="404"/>
      <c r="AC143" s="402"/>
      <c r="AD143" s="403"/>
      <c r="AE143" s="403"/>
      <c r="AF143" s="404"/>
      <c r="AG143" s="402"/>
      <c r="AH143" s="403"/>
      <c r="AI143" s="403"/>
      <c r="AJ143" s="404"/>
      <c r="AK143" s="404"/>
      <c r="AL143" s="404"/>
      <c r="AM143" s="404"/>
      <c r="AN143" s="404"/>
      <c r="AO143" s="409" t="n">
        <v>125</v>
      </c>
      <c r="AP143" s="410" t="n">
        <v>129</v>
      </c>
      <c r="AQ143" s="410" t="n">
        <v>123</v>
      </c>
      <c r="AR143" s="411" t="n">
        <v>123</v>
      </c>
      <c r="AS143" s="409"/>
      <c r="AT143" s="410"/>
      <c r="AU143" s="410"/>
      <c r="AV143" s="411"/>
      <c r="AW143" s="409"/>
      <c r="AX143" s="410"/>
      <c r="AY143" s="410"/>
      <c r="AZ143" s="411"/>
      <c r="BA143" s="409"/>
      <c r="BB143" s="410"/>
      <c r="BC143" s="410"/>
      <c r="BD143" s="411"/>
      <c r="BE143" s="409"/>
      <c r="BF143" s="410"/>
      <c r="BG143" s="410"/>
      <c r="BH143" s="411"/>
      <c r="BI143" s="409"/>
      <c r="BJ143" s="410"/>
      <c r="BK143" s="410"/>
      <c r="BL143" s="411"/>
      <c r="BM143" s="409"/>
      <c r="BN143" s="410"/>
      <c r="BO143" s="410"/>
      <c r="BP143" s="411"/>
      <c r="BQ143" s="409"/>
      <c r="BR143" s="410"/>
      <c r="BS143" s="410"/>
      <c r="BT143" s="411"/>
      <c r="BU143" s="397"/>
      <c r="BV143" s="398"/>
      <c r="BW143" s="398"/>
      <c r="BX143" s="398"/>
      <c r="BY143" s="212" t="n">
        <f aca="false">SUM(Rezultati!E143:BX143)</f>
        <v>500</v>
      </c>
      <c r="BZ143" s="213" t="n">
        <f aca="false">COUNT(Rezultati!E143:BX143)</f>
        <v>4</v>
      </c>
      <c r="CA143" s="439"/>
      <c r="CB143" s="280" t="n">
        <f aca="false">Rezultati!BY143/Rezultati!BZ143</f>
        <v>125</v>
      </c>
      <c r="CC143" s="216"/>
      <c r="CD143" s="181" t="str">
        <f aca="false">Rezultati!B143</f>
        <v>Artūrs Žigulins</v>
      </c>
      <c r="CE143" s="182"/>
      <c r="CF143" s="183"/>
      <c r="CG143" s="183"/>
      <c r="CH143" s="183"/>
      <c r="CI143" s="183"/>
      <c r="CJ143" s="183"/>
      <c r="CK143" s="183"/>
      <c r="CL143" s="183"/>
      <c r="CM143" s="182"/>
      <c r="CN143" s="183"/>
      <c r="CO143" s="183"/>
      <c r="CP143" s="183"/>
      <c r="CQ143" s="183"/>
      <c r="CR143" s="183"/>
      <c r="CS143" s="183"/>
      <c r="CT143" s="183"/>
      <c r="CU143" s="183"/>
      <c r="CV143" s="183"/>
      <c r="CW143" s="183"/>
      <c r="CX143" s="183"/>
    </row>
    <row r="144" customFormat="false" ht="16.5" hidden="false" customHeight="true" outlineLevel="0" collapsed="false">
      <c r="A144" s="392" t="s">
        <v>54</v>
      </c>
      <c r="B144" s="320" t="s">
        <v>150</v>
      </c>
      <c r="C144" s="219" t="n">
        <v>0</v>
      </c>
      <c r="D144" s="201" t="n">
        <f aca="false">Rezultati!C144*Rezultati!BZ144</f>
        <v>0</v>
      </c>
      <c r="E144" s="412"/>
      <c r="F144" s="413"/>
      <c r="G144" s="413"/>
      <c r="H144" s="414"/>
      <c r="I144" s="412"/>
      <c r="J144" s="413"/>
      <c r="K144" s="413"/>
      <c r="L144" s="414"/>
      <c r="M144" s="412"/>
      <c r="N144" s="413"/>
      <c r="O144" s="413"/>
      <c r="P144" s="414"/>
      <c r="Q144" s="412"/>
      <c r="R144" s="413"/>
      <c r="S144" s="413"/>
      <c r="T144" s="414"/>
      <c r="U144" s="412"/>
      <c r="V144" s="413"/>
      <c r="W144" s="413"/>
      <c r="X144" s="414"/>
      <c r="Y144" s="412"/>
      <c r="Z144" s="413"/>
      <c r="AA144" s="413"/>
      <c r="AB144" s="414"/>
      <c r="AC144" s="412"/>
      <c r="AD144" s="413"/>
      <c r="AE144" s="413"/>
      <c r="AF144" s="414"/>
      <c r="AG144" s="412"/>
      <c r="AH144" s="413"/>
      <c r="AI144" s="413"/>
      <c r="AJ144" s="414"/>
      <c r="AK144" s="414"/>
      <c r="AL144" s="414"/>
      <c r="AM144" s="414"/>
      <c r="AN144" s="414"/>
      <c r="AO144" s="409"/>
      <c r="AP144" s="410"/>
      <c r="AQ144" s="410"/>
      <c r="AR144" s="411"/>
      <c r="AS144" s="409"/>
      <c r="AT144" s="410"/>
      <c r="AU144" s="410"/>
      <c r="AV144" s="411"/>
      <c r="AW144" s="409"/>
      <c r="AX144" s="410"/>
      <c r="AY144" s="410"/>
      <c r="AZ144" s="411"/>
      <c r="BA144" s="409"/>
      <c r="BB144" s="410"/>
      <c r="BC144" s="410"/>
      <c r="BD144" s="411"/>
      <c r="BE144" s="409"/>
      <c r="BF144" s="410"/>
      <c r="BG144" s="410"/>
      <c r="BH144" s="411"/>
      <c r="BI144" s="409"/>
      <c r="BJ144" s="410"/>
      <c r="BK144" s="410"/>
      <c r="BL144" s="411"/>
      <c r="BM144" s="409"/>
      <c r="BN144" s="410"/>
      <c r="BO144" s="410"/>
      <c r="BP144" s="411"/>
      <c r="BQ144" s="409"/>
      <c r="BR144" s="410"/>
      <c r="BS144" s="410"/>
      <c r="BT144" s="411"/>
      <c r="BU144" s="397"/>
      <c r="BV144" s="398"/>
      <c r="BW144" s="398"/>
      <c r="BX144" s="398"/>
      <c r="BY144" s="212" t="n">
        <f aca="false">SUM(Rezultati!E144:BX144)</f>
        <v>0</v>
      </c>
      <c r="BZ144" s="213" t="n">
        <f aca="false">COUNT(Rezultati!E144:BX144)</f>
        <v>0</v>
      </c>
      <c r="CA144" s="439"/>
      <c r="CB144" s="280" t="e">
        <f aca="false">Rezultati!BY144/Rezultati!BZ144</f>
        <v>#DIV/0!</v>
      </c>
      <c r="CC144" s="216"/>
      <c r="CD144" s="181" t="str">
        <f aca="false">Rezultati!B144</f>
        <v>Vlad</v>
      </c>
      <c r="CE144" s="182"/>
      <c r="CF144" s="183"/>
      <c r="CG144" s="183"/>
      <c r="CH144" s="183"/>
      <c r="CI144" s="183"/>
      <c r="CJ144" s="183"/>
      <c r="CK144" s="183"/>
      <c r="CL144" s="183"/>
      <c r="CM144" s="182"/>
      <c r="CN144" s="183"/>
      <c r="CO144" s="183"/>
      <c r="CP144" s="183"/>
      <c r="CQ144" s="183"/>
      <c r="CR144" s="183"/>
      <c r="CS144" s="183"/>
      <c r="CT144" s="183"/>
      <c r="CU144" s="183"/>
      <c r="CV144" s="183"/>
      <c r="CW144" s="183"/>
      <c r="CX144" s="183"/>
    </row>
    <row r="145" customFormat="false" ht="16.5" hidden="false" customHeight="true" outlineLevel="0" collapsed="false">
      <c r="A145" s="335" t="s">
        <v>54</v>
      </c>
      <c r="B145" s="429" t="s">
        <v>151</v>
      </c>
      <c r="C145" s="233" t="n">
        <v>8</v>
      </c>
      <c r="D145" s="234" t="n">
        <f aca="false">Rezultati!C145*Rezultati!BZ145</f>
        <v>0</v>
      </c>
      <c r="E145" s="412"/>
      <c r="F145" s="413"/>
      <c r="G145" s="413"/>
      <c r="H145" s="414"/>
      <c r="I145" s="412"/>
      <c r="J145" s="413"/>
      <c r="K145" s="413"/>
      <c r="L145" s="414"/>
      <c r="M145" s="412"/>
      <c r="N145" s="413"/>
      <c r="O145" s="413"/>
      <c r="P145" s="414"/>
      <c r="Q145" s="412"/>
      <c r="R145" s="413"/>
      <c r="S145" s="413"/>
      <c r="T145" s="414"/>
      <c r="U145" s="412"/>
      <c r="V145" s="413"/>
      <c r="W145" s="413"/>
      <c r="X145" s="414"/>
      <c r="Y145" s="412"/>
      <c r="Z145" s="413"/>
      <c r="AA145" s="413"/>
      <c r="AB145" s="414"/>
      <c r="AC145" s="412"/>
      <c r="AD145" s="413"/>
      <c r="AE145" s="413"/>
      <c r="AF145" s="414"/>
      <c r="AG145" s="412"/>
      <c r="AH145" s="413"/>
      <c r="AI145" s="413"/>
      <c r="AJ145" s="414"/>
      <c r="AK145" s="414"/>
      <c r="AL145" s="414"/>
      <c r="AM145" s="414"/>
      <c r="AN145" s="414"/>
      <c r="AO145" s="409"/>
      <c r="AP145" s="410"/>
      <c r="AQ145" s="410"/>
      <c r="AR145" s="411"/>
      <c r="AS145" s="409"/>
      <c r="AT145" s="410"/>
      <c r="AU145" s="410"/>
      <c r="AV145" s="411"/>
      <c r="AW145" s="409"/>
      <c r="AX145" s="410"/>
      <c r="AY145" s="410"/>
      <c r="AZ145" s="411"/>
      <c r="BA145" s="409"/>
      <c r="BB145" s="410"/>
      <c r="BC145" s="410"/>
      <c r="BD145" s="411"/>
      <c r="BE145" s="409"/>
      <c r="BF145" s="410"/>
      <c r="BG145" s="410"/>
      <c r="BH145" s="411"/>
      <c r="BI145" s="409"/>
      <c r="BJ145" s="410"/>
      <c r="BK145" s="410"/>
      <c r="BL145" s="411"/>
      <c r="BM145" s="409"/>
      <c r="BN145" s="410"/>
      <c r="BO145" s="410"/>
      <c r="BP145" s="411"/>
      <c r="BQ145" s="409"/>
      <c r="BR145" s="410"/>
      <c r="BS145" s="410"/>
      <c r="BT145" s="411"/>
      <c r="BU145" s="397"/>
      <c r="BV145" s="398"/>
      <c r="BW145" s="398"/>
      <c r="BX145" s="398"/>
      <c r="BY145" s="212" t="n">
        <f aca="false">SUM(Rezultati!E145:BX145)</f>
        <v>0</v>
      </c>
      <c r="BZ145" s="213" t="n">
        <f aca="false">COUNT(Rezultati!E145:BX145)</f>
        <v>0</v>
      </c>
      <c r="CA145" s="439"/>
      <c r="CB145" s="280" t="e">
        <f aca="false">Rezultati!BY145/Rezultati!BZ145-8</f>
        <v>#DIV/0!</v>
      </c>
      <c r="CC145" s="216"/>
      <c r="CD145" s="181" t="str">
        <f aca="false">Rezultati!B145</f>
        <v>Sabīne Koļesnikova</v>
      </c>
      <c r="CE145" s="182"/>
      <c r="CF145" s="183"/>
      <c r="CG145" s="183"/>
      <c r="CH145" s="183"/>
      <c r="CI145" s="183"/>
      <c r="CJ145" s="183"/>
      <c r="CK145" s="183"/>
      <c r="CL145" s="183"/>
      <c r="CM145" s="182"/>
      <c r="CN145" s="183"/>
      <c r="CO145" s="183"/>
      <c r="CP145" s="183"/>
      <c r="CQ145" s="183"/>
      <c r="CR145" s="183"/>
      <c r="CS145" s="183"/>
      <c r="CT145" s="183"/>
      <c r="CU145" s="183"/>
      <c r="CV145" s="183"/>
      <c r="CW145" s="183"/>
      <c r="CX145" s="183"/>
    </row>
    <row r="146" customFormat="false" ht="16.5" hidden="false" customHeight="true" outlineLevel="0" collapsed="false">
      <c r="A146" s="335" t="s">
        <v>54</v>
      </c>
      <c r="B146" s="429" t="s">
        <v>152</v>
      </c>
      <c r="C146" s="233" t="n">
        <v>8</v>
      </c>
      <c r="D146" s="234" t="n">
        <f aca="false">Rezultati!C146*Rezultati!BZ146</f>
        <v>0</v>
      </c>
      <c r="E146" s="412"/>
      <c r="F146" s="413"/>
      <c r="G146" s="413"/>
      <c r="H146" s="414"/>
      <c r="I146" s="412"/>
      <c r="J146" s="413"/>
      <c r="K146" s="413"/>
      <c r="L146" s="414"/>
      <c r="M146" s="412"/>
      <c r="N146" s="413"/>
      <c r="O146" s="413"/>
      <c r="P146" s="414"/>
      <c r="Q146" s="412"/>
      <c r="R146" s="413"/>
      <c r="S146" s="413"/>
      <c r="T146" s="414"/>
      <c r="U146" s="412"/>
      <c r="V146" s="413"/>
      <c r="W146" s="413"/>
      <c r="X146" s="414"/>
      <c r="Y146" s="412"/>
      <c r="Z146" s="413"/>
      <c r="AA146" s="413"/>
      <c r="AB146" s="414"/>
      <c r="AC146" s="412"/>
      <c r="AD146" s="413"/>
      <c r="AE146" s="413"/>
      <c r="AF146" s="414"/>
      <c r="AG146" s="412"/>
      <c r="AH146" s="413"/>
      <c r="AI146" s="413"/>
      <c r="AJ146" s="414"/>
      <c r="AK146" s="414"/>
      <c r="AL146" s="414"/>
      <c r="AM146" s="414"/>
      <c r="AN146" s="414"/>
      <c r="AO146" s="409"/>
      <c r="AP146" s="410"/>
      <c r="AQ146" s="410"/>
      <c r="AR146" s="411"/>
      <c r="AS146" s="409"/>
      <c r="AT146" s="410"/>
      <c r="AU146" s="410"/>
      <c r="AV146" s="411"/>
      <c r="AW146" s="409"/>
      <c r="AX146" s="410"/>
      <c r="AY146" s="410"/>
      <c r="AZ146" s="411"/>
      <c r="BA146" s="409"/>
      <c r="BB146" s="410"/>
      <c r="BC146" s="410"/>
      <c r="BD146" s="411"/>
      <c r="BE146" s="409"/>
      <c r="BF146" s="410"/>
      <c r="BG146" s="410"/>
      <c r="BH146" s="411"/>
      <c r="BI146" s="409"/>
      <c r="BJ146" s="410"/>
      <c r="BK146" s="410"/>
      <c r="BL146" s="411"/>
      <c r="BM146" s="409"/>
      <c r="BN146" s="410"/>
      <c r="BO146" s="410"/>
      <c r="BP146" s="411"/>
      <c r="BQ146" s="409"/>
      <c r="BR146" s="410"/>
      <c r="BS146" s="410"/>
      <c r="BT146" s="411"/>
      <c r="BU146" s="397"/>
      <c r="BV146" s="398"/>
      <c r="BW146" s="398"/>
      <c r="BX146" s="398"/>
      <c r="BY146" s="212" t="n">
        <f aca="false">SUM(Rezultati!E146:BX146)</f>
        <v>0</v>
      </c>
      <c r="BZ146" s="213" t="n">
        <f aca="false">COUNT(Rezultati!E146:BX146)</f>
        <v>0</v>
      </c>
      <c r="CA146" s="439"/>
      <c r="CB146" s="280" t="e">
        <f aca="false">Rezultati!BY146/Rezultati!BZ146-8</f>
        <v>#DIV/0!</v>
      </c>
      <c r="CC146" s="216"/>
      <c r="CD146" s="181" t="str">
        <f aca="false">Rezultati!B146</f>
        <v>Marta Kāne</v>
      </c>
      <c r="CE146" s="182"/>
      <c r="CF146" s="183"/>
      <c r="CG146" s="183"/>
      <c r="CH146" s="183"/>
      <c r="CI146" s="183"/>
      <c r="CJ146" s="183"/>
      <c r="CK146" s="183"/>
      <c r="CL146" s="183"/>
      <c r="CM146" s="182"/>
      <c r="CN146" s="183"/>
      <c r="CO146" s="183"/>
      <c r="CP146" s="183"/>
      <c r="CQ146" s="183"/>
      <c r="CR146" s="183"/>
      <c r="CS146" s="183"/>
      <c r="CT146" s="183"/>
      <c r="CU146" s="183"/>
      <c r="CV146" s="183"/>
      <c r="CW146" s="183"/>
      <c r="CX146" s="183"/>
    </row>
    <row r="147" customFormat="false" ht="16.5" hidden="false" customHeight="true" outlineLevel="0" collapsed="false">
      <c r="A147" s="392" t="s">
        <v>54</v>
      </c>
      <c r="B147" s="368" t="s">
        <v>153</v>
      </c>
      <c r="C147" s="356" t="n">
        <v>0</v>
      </c>
      <c r="D147" s="201" t="n">
        <f aca="false">Rezultati!C147*Rezultati!BZ147</f>
        <v>0</v>
      </c>
      <c r="E147" s="433"/>
      <c r="F147" s="434"/>
      <c r="G147" s="434"/>
      <c r="H147" s="435"/>
      <c r="I147" s="433"/>
      <c r="J147" s="434"/>
      <c r="K147" s="434"/>
      <c r="L147" s="435"/>
      <c r="M147" s="433"/>
      <c r="N147" s="434"/>
      <c r="O147" s="434"/>
      <c r="P147" s="435"/>
      <c r="Q147" s="433"/>
      <c r="R147" s="434"/>
      <c r="S147" s="434"/>
      <c r="T147" s="435"/>
      <c r="U147" s="433"/>
      <c r="V147" s="434"/>
      <c r="W147" s="434"/>
      <c r="X147" s="435"/>
      <c r="Y147" s="433"/>
      <c r="Z147" s="434"/>
      <c r="AA147" s="434"/>
      <c r="AB147" s="435"/>
      <c r="AC147" s="433"/>
      <c r="AD147" s="434"/>
      <c r="AE147" s="434"/>
      <c r="AF147" s="435"/>
      <c r="AG147" s="433"/>
      <c r="AH147" s="434"/>
      <c r="AI147" s="434"/>
      <c r="AJ147" s="435"/>
      <c r="AK147" s="435"/>
      <c r="AL147" s="435"/>
      <c r="AM147" s="435"/>
      <c r="AN147" s="435"/>
      <c r="AO147" s="426" t="n">
        <v>118</v>
      </c>
      <c r="AP147" s="427" t="n">
        <v>99</v>
      </c>
      <c r="AQ147" s="427" t="n">
        <v>147</v>
      </c>
      <c r="AR147" s="428" t="n">
        <v>110</v>
      </c>
      <c r="AS147" s="426"/>
      <c r="AT147" s="427"/>
      <c r="AU147" s="427"/>
      <c r="AV147" s="428"/>
      <c r="AW147" s="426"/>
      <c r="AX147" s="427"/>
      <c r="AY147" s="427"/>
      <c r="AZ147" s="428"/>
      <c r="BA147" s="426"/>
      <c r="BB147" s="427"/>
      <c r="BC147" s="427"/>
      <c r="BD147" s="428"/>
      <c r="BE147" s="426"/>
      <c r="BF147" s="427"/>
      <c r="BG147" s="427"/>
      <c r="BH147" s="428"/>
      <c r="BI147" s="426"/>
      <c r="BJ147" s="427"/>
      <c r="BK147" s="427"/>
      <c r="BL147" s="428"/>
      <c r="BM147" s="426"/>
      <c r="BN147" s="427"/>
      <c r="BO147" s="427"/>
      <c r="BP147" s="428"/>
      <c r="BQ147" s="426"/>
      <c r="BR147" s="427"/>
      <c r="BS147" s="427"/>
      <c r="BT147" s="428"/>
      <c r="BU147" s="397"/>
      <c r="BV147" s="398"/>
      <c r="BW147" s="398"/>
      <c r="BX147" s="398"/>
      <c r="BY147" s="212" t="n">
        <f aca="false">SUM(Rezultati!E147:BX147)</f>
        <v>474</v>
      </c>
      <c r="BZ147" s="213" t="n">
        <f aca="false">COUNT(Rezultati!E147:BX147)</f>
        <v>4</v>
      </c>
      <c r="CA147" s="439"/>
      <c r="CB147" s="280" t="n">
        <f aca="false">Rezultati!BY147/Rezultati!BZ147</f>
        <v>118.5</v>
      </c>
      <c r="CC147" s="216"/>
      <c r="CD147" s="181" t="str">
        <f aca="false">Rezultati!B147</f>
        <v>Jānis Cimdiņš</v>
      </c>
      <c r="CE147" s="182"/>
      <c r="CF147" s="183"/>
      <c r="CG147" s="183"/>
      <c r="CH147" s="183"/>
      <c r="CI147" s="183"/>
      <c r="CJ147" s="183"/>
      <c r="CK147" s="183"/>
      <c r="CL147" s="183"/>
      <c r="CM147" s="182"/>
      <c r="CN147" s="183"/>
      <c r="CO147" s="183"/>
      <c r="CP147" s="183"/>
      <c r="CQ147" s="183"/>
      <c r="CR147" s="183"/>
      <c r="CS147" s="183"/>
      <c r="CT147" s="183"/>
      <c r="CU147" s="183"/>
      <c r="CV147" s="183"/>
      <c r="CW147" s="183"/>
      <c r="CX147" s="183"/>
    </row>
    <row r="148" customFormat="false" ht="16.5" hidden="false" customHeight="true" outlineLevel="0" collapsed="false">
      <c r="A148" s="440" t="s">
        <v>54</v>
      </c>
      <c r="B148" s="326" t="s">
        <v>154</v>
      </c>
      <c r="C148" s="256" t="n">
        <v>0</v>
      </c>
      <c r="D148" s="257" t="n">
        <f aca="false">Rezultati!C148*Rezultati!BZ148</f>
        <v>0</v>
      </c>
      <c r="E148" s="385"/>
      <c r="F148" s="386"/>
      <c r="G148" s="386"/>
      <c r="H148" s="441"/>
      <c r="I148" s="385"/>
      <c r="J148" s="386"/>
      <c r="K148" s="386"/>
      <c r="L148" s="441"/>
      <c r="M148" s="385"/>
      <c r="N148" s="386"/>
      <c r="O148" s="386"/>
      <c r="P148" s="441"/>
      <c r="Q148" s="385"/>
      <c r="R148" s="386"/>
      <c r="S148" s="386"/>
      <c r="T148" s="441"/>
      <c r="U148" s="385"/>
      <c r="V148" s="386"/>
      <c r="W148" s="386"/>
      <c r="X148" s="441"/>
      <c r="Y148" s="385"/>
      <c r="Z148" s="386"/>
      <c r="AA148" s="386"/>
      <c r="AB148" s="441"/>
      <c r="AC148" s="385"/>
      <c r="AD148" s="386"/>
      <c r="AE148" s="386"/>
      <c r="AF148" s="441"/>
      <c r="AG148" s="385"/>
      <c r="AH148" s="386"/>
      <c r="AI148" s="386"/>
      <c r="AJ148" s="441"/>
      <c r="AK148" s="441"/>
      <c r="AL148" s="441"/>
      <c r="AM148" s="441"/>
      <c r="AN148" s="441"/>
      <c r="AO148" s="418"/>
      <c r="AP148" s="419"/>
      <c r="AQ148" s="419"/>
      <c r="AR148" s="420"/>
      <c r="AS148" s="418"/>
      <c r="AT148" s="419"/>
      <c r="AU148" s="419"/>
      <c r="AV148" s="420"/>
      <c r="AW148" s="418"/>
      <c r="AX148" s="419"/>
      <c r="AY148" s="419"/>
      <c r="AZ148" s="420"/>
      <c r="BA148" s="418"/>
      <c r="BB148" s="419"/>
      <c r="BC148" s="419"/>
      <c r="BD148" s="420"/>
      <c r="BE148" s="418"/>
      <c r="BF148" s="419"/>
      <c r="BG148" s="419"/>
      <c r="BH148" s="420"/>
      <c r="BI148" s="418"/>
      <c r="BJ148" s="419"/>
      <c r="BK148" s="419"/>
      <c r="BL148" s="420"/>
      <c r="BM148" s="418"/>
      <c r="BN148" s="419"/>
      <c r="BO148" s="419"/>
      <c r="BP148" s="420"/>
      <c r="BQ148" s="418"/>
      <c r="BR148" s="419"/>
      <c r="BS148" s="419"/>
      <c r="BT148" s="420"/>
      <c r="BU148" s="416"/>
      <c r="BV148" s="417"/>
      <c r="BW148" s="417"/>
      <c r="BX148" s="417"/>
      <c r="BY148" s="386" t="n">
        <f aca="false">SUM(Rezultati!E148:BX148)</f>
        <v>0</v>
      </c>
      <c r="BZ148" s="387" t="n">
        <f aca="false">COUNT(Rezultati!E148:BX148)</f>
        <v>0</v>
      </c>
      <c r="CA148" s="439"/>
      <c r="CB148" s="280" t="e">
        <f aca="false">Rezultati!BY148/Rezultati!BZ148</f>
        <v>#DIV/0!</v>
      </c>
      <c r="CC148" s="216"/>
      <c r="CD148" s="181" t="str">
        <f aca="false">Rezultati!B148</f>
        <v>Ivars Priedītis</v>
      </c>
      <c r="CE148" s="182"/>
      <c r="CF148" s="183"/>
      <c r="CG148" s="183"/>
      <c r="CH148" s="183"/>
      <c r="CI148" s="183"/>
      <c r="CJ148" s="183"/>
      <c r="CK148" s="183"/>
      <c r="CL148" s="183"/>
      <c r="CM148" s="182"/>
      <c r="CN148" s="183"/>
      <c r="CO148" s="183"/>
      <c r="CP148" s="183"/>
      <c r="CQ148" s="183"/>
      <c r="CR148" s="183"/>
      <c r="CS148" s="183"/>
      <c r="CT148" s="183"/>
      <c r="CU148" s="183"/>
      <c r="CV148" s="183"/>
      <c r="CW148" s="183"/>
      <c r="CX148" s="183"/>
    </row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</sheetData>
  <mergeCells count="59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T2"/>
    <mergeCell ref="BU2:BX2"/>
    <mergeCell ref="BY2:BY3"/>
    <mergeCell ref="BZ2:BZ3"/>
    <mergeCell ref="CA2:CA3"/>
    <mergeCell ref="CB2:CB3"/>
    <mergeCell ref="CA4:CA14"/>
    <mergeCell ref="CC4:CC14"/>
    <mergeCell ref="CA15:CA21"/>
    <mergeCell ref="CC15:CC21"/>
    <mergeCell ref="CA22:CA28"/>
    <mergeCell ref="CC22:CC28"/>
    <mergeCell ref="CA29:CA36"/>
    <mergeCell ref="CC29:CC36"/>
    <mergeCell ref="CA37:CA44"/>
    <mergeCell ref="CC37:CC44"/>
    <mergeCell ref="CA45:CA51"/>
    <mergeCell ref="CC45:CC51"/>
    <mergeCell ref="CA52:CA58"/>
    <mergeCell ref="CC52:CC58"/>
    <mergeCell ref="CA59:CA65"/>
    <mergeCell ref="CC59:CC65"/>
    <mergeCell ref="CA66:CA72"/>
    <mergeCell ref="CC66:CC72"/>
    <mergeCell ref="CA73:CA79"/>
    <mergeCell ref="CC73:CC79"/>
    <mergeCell ref="CA80:CA86"/>
    <mergeCell ref="CC80:CC86"/>
    <mergeCell ref="CA87:CA98"/>
    <mergeCell ref="CC87:CC98"/>
    <mergeCell ref="CA99:CA107"/>
    <mergeCell ref="CC99:CC107"/>
    <mergeCell ref="CA108:CA114"/>
    <mergeCell ref="CC108:CC114"/>
    <mergeCell ref="CA115:CA122"/>
    <mergeCell ref="CC115:CC122"/>
    <mergeCell ref="CA123:CA130"/>
    <mergeCell ref="CC123:CC130"/>
    <mergeCell ref="CA131:CA139"/>
    <mergeCell ref="CC131:CC139"/>
    <mergeCell ref="CA140:CA148"/>
    <mergeCell ref="CC140:CC1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K11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110" activeCellId="0" sqref="C110"/>
    </sheetView>
  </sheetViews>
  <sheetFormatPr defaultRowHeight="12.8"/>
  <cols>
    <col collapsed="false" hidden="false" max="1" min="1" style="0" width="24.1479591836735"/>
    <col collapsed="false" hidden="false" max="2" min="2" style="0" width="30.0051020408163"/>
    <col collapsed="false" hidden="false" max="38" min="3" style="442" width="3.90816326530612"/>
    <col collapsed="false" hidden="false" max="39" min="39" style="0" width="6.85714285714286"/>
    <col collapsed="false" hidden="false" max="40" min="40" style="0" width="9.70918367346939"/>
    <col collapsed="false" hidden="false" max="41" min="41" style="0" width="16.2908163265306"/>
    <col collapsed="false" hidden="false" max="42" min="42" style="0" width="3.28571428571429"/>
    <col collapsed="false" hidden="false" max="63" min="43" style="0" width="8"/>
    <col collapsed="false" hidden="false" max="1025" min="64" style="0" width="14.4285714285714"/>
  </cols>
  <sheetData>
    <row r="1" customFormat="false" ht="13.5" hidden="false" customHeight="true" outlineLevel="0" collapsed="false"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customFormat="false" ht="13.5" hidden="false" customHeight="true" outlineLevel="0" collapsed="false">
      <c r="A2" s="443"/>
      <c r="B2" s="443"/>
      <c r="C2" s="444" t="s">
        <v>155</v>
      </c>
      <c r="D2" s="444"/>
      <c r="E2" s="444"/>
      <c r="F2" s="444"/>
      <c r="G2" s="444" t="s">
        <v>156</v>
      </c>
      <c r="H2" s="444"/>
      <c r="I2" s="444"/>
      <c r="J2" s="444"/>
      <c r="K2" s="444" t="s">
        <v>157</v>
      </c>
      <c r="L2" s="444"/>
      <c r="M2" s="444"/>
      <c r="N2" s="444"/>
      <c r="O2" s="444" t="s">
        <v>158</v>
      </c>
      <c r="P2" s="444"/>
      <c r="Q2" s="444"/>
      <c r="R2" s="444"/>
      <c r="S2" s="444" t="s">
        <v>159</v>
      </c>
      <c r="T2" s="444"/>
      <c r="U2" s="444"/>
      <c r="V2" s="444"/>
      <c r="W2" s="444" t="s">
        <v>160</v>
      </c>
      <c r="X2" s="444"/>
      <c r="Y2" s="444"/>
      <c r="Z2" s="444"/>
      <c r="AA2" s="444" t="s">
        <v>161</v>
      </c>
      <c r="AB2" s="444"/>
      <c r="AC2" s="444"/>
      <c r="AD2" s="444"/>
      <c r="AE2" s="444" t="s">
        <v>162</v>
      </c>
      <c r="AF2" s="444"/>
      <c r="AG2" s="444"/>
      <c r="AH2" s="444"/>
      <c r="AI2" s="444" t="s">
        <v>163</v>
      </c>
      <c r="AJ2" s="444"/>
      <c r="AK2" s="444"/>
      <c r="AL2" s="444"/>
      <c r="AM2" s="444" t="s">
        <v>164</v>
      </c>
      <c r="AN2" s="445" t="s">
        <v>165</v>
      </c>
      <c r="AO2" s="446"/>
    </row>
    <row r="3" customFormat="false" ht="14.25" hidden="false" customHeight="true" outlineLevel="0" collapsed="false">
      <c r="A3" s="447" t="str">
        <f aca="false">Rezultati!A4</f>
        <v>Wii Sport Resort</v>
      </c>
      <c r="B3" s="447" t="n">
        <f aca="false">Rezultati!B4</f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9"/>
      <c r="P3" s="449"/>
      <c r="Q3" s="449"/>
      <c r="R3" s="449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50" t="n">
        <f aca="false">SUM('spliti 4 aplis'!C3:AD3)</f>
        <v>0</v>
      </c>
      <c r="AN3" s="451" t="n">
        <f aca="false">'spliti 4 aplis'!AM3*0.3</f>
        <v>0</v>
      </c>
      <c r="AO3" s="452" t="n">
        <f aca="false">'spliti 4 aplis'!AN3+'spliti 4 aplis'!AN4+'spliti 4 aplis'!AN5+'spliti 4 aplis'!AN6+'spliti 4 aplis'!AN9+'spliti 4 aplis'!AN7+'spliti 4 aplis'!AN8</f>
        <v>17.1</v>
      </c>
    </row>
    <row r="4" customFormat="false" ht="14.25" hidden="false" customHeight="true" outlineLevel="0" collapsed="false">
      <c r="A4" s="447" t="str">
        <f aca="false">Rezultati!A5</f>
        <v>Wii Sports Resort</v>
      </c>
      <c r="B4" s="447" t="str">
        <f aca="false">Rezultati!B5</f>
        <v>Raivis Tilga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341"/>
      <c r="P4" s="341"/>
      <c r="Q4" s="341"/>
      <c r="R4" s="341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450" t="n">
        <f aca="false">SUM('spliti 4 aplis'!C4:AD4)</f>
        <v>0</v>
      </c>
      <c r="AN4" s="451" t="n">
        <f aca="false">'spliti 4 aplis'!AM4*0.3</f>
        <v>0</v>
      </c>
      <c r="AO4" s="452"/>
    </row>
    <row r="5" customFormat="false" ht="14.25" hidden="false" customHeight="true" outlineLevel="0" collapsed="false">
      <c r="A5" s="447" t="str">
        <f aca="false">Rezultati!A6</f>
        <v>Wii Sports Resort</v>
      </c>
      <c r="B5" s="447" t="str">
        <f aca="false">Rezultati!B6</f>
        <v>Niks Mežiņš</v>
      </c>
      <c r="C5" s="454" t="n">
        <v>0</v>
      </c>
      <c r="D5" s="454" t="n">
        <v>1</v>
      </c>
      <c r="E5" s="454" t="n">
        <v>0</v>
      </c>
      <c r="F5" s="454" t="n">
        <v>1</v>
      </c>
      <c r="G5" s="454" t="n">
        <v>0</v>
      </c>
      <c r="H5" s="454" t="n">
        <v>0</v>
      </c>
      <c r="I5" s="454" t="n">
        <v>0</v>
      </c>
      <c r="J5" s="454" t="n">
        <v>2</v>
      </c>
      <c r="K5" s="454" t="n">
        <v>1</v>
      </c>
      <c r="L5" s="454" t="n">
        <v>0</v>
      </c>
      <c r="M5" s="454" t="n">
        <v>0</v>
      </c>
      <c r="N5" s="454" t="n">
        <v>0</v>
      </c>
      <c r="O5" s="344"/>
      <c r="P5" s="344"/>
      <c r="Q5" s="344"/>
      <c r="R5" s="344"/>
      <c r="S5" s="454" t="n">
        <v>0</v>
      </c>
      <c r="T5" s="454" t="n">
        <v>1</v>
      </c>
      <c r="U5" s="454" t="n">
        <v>1</v>
      </c>
      <c r="V5" s="454" t="n">
        <v>1</v>
      </c>
      <c r="W5" s="454" t="n">
        <v>0</v>
      </c>
      <c r="X5" s="454" t="n">
        <v>0</v>
      </c>
      <c r="Y5" s="454" t="n">
        <v>1</v>
      </c>
      <c r="Z5" s="454" t="n">
        <v>2</v>
      </c>
      <c r="AA5" s="454" t="n">
        <v>0</v>
      </c>
      <c r="AB5" s="454" t="n">
        <v>0</v>
      </c>
      <c r="AC5" s="454" t="n">
        <v>3</v>
      </c>
      <c r="AD5" s="454" t="n">
        <v>1</v>
      </c>
      <c r="AE5" s="454" t="n">
        <v>0</v>
      </c>
      <c r="AF5" s="454" t="n">
        <v>1</v>
      </c>
      <c r="AG5" s="454" t="n">
        <v>3</v>
      </c>
      <c r="AH5" s="454" t="n">
        <v>1</v>
      </c>
      <c r="AI5" s="454"/>
      <c r="AJ5" s="454"/>
      <c r="AK5" s="454"/>
      <c r="AL5" s="454"/>
      <c r="AM5" s="450" t="n">
        <f aca="false">SUM('spliti 4 aplis'!C5:AD5)</f>
        <v>15</v>
      </c>
      <c r="AN5" s="451" t="n">
        <f aca="false">'spliti 4 aplis'!AM5*0.3</f>
        <v>4.5</v>
      </c>
      <c r="AO5" s="452"/>
    </row>
    <row r="6" customFormat="false" ht="14.25" hidden="false" customHeight="true" outlineLevel="0" collapsed="false">
      <c r="A6" s="447" t="str">
        <f aca="false">Rezultati!A7</f>
        <v>Wii Sports Resort</v>
      </c>
      <c r="B6" s="447" t="str">
        <f aca="false">Rezultati!B7</f>
        <v>Patriks Piternieks</v>
      </c>
      <c r="C6" s="454" t="n">
        <v>2</v>
      </c>
      <c r="D6" s="454" t="n">
        <v>1</v>
      </c>
      <c r="E6" s="454" t="n">
        <v>1</v>
      </c>
      <c r="F6" s="454" t="n">
        <v>1</v>
      </c>
      <c r="G6" s="454"/>
      <c r="H6" s="454"/>
      <c r="I6" s="454"/>
      <c r="J6" s="454"/>
      <c r="K6" s="454" t="n">
        <v>2</v>
      </c>
      <c r="L6" s="454" t="n">
        <v>2</v>
      </c>
      <c r="M6" s="454" t="n">
        <v>0</v>
      </c>
      <c r="N6" s="454" t="n">
        <v>0</v>
      </c>
      <c r="O6" s="344"/>
      <c r="P6" s="344"/>
      <c r="Q6" s="344"/>
      <c r="R6" s="344"/>
      <c r="S6" s="454" t="n">
        <v>0</v>
      </c>
      <c r="T6" s="454" t="n">
        <v>1</v>
      </c>
      <c r="U6" s="454" t="n">
        <v>1</v>
      </c>
      <c r="V6" s="454" t="n">
        <v>0</v>
      </c>
      <c r="W6" s="454" t="n">
        <v>2</v>
      </c>
      <c r="X6" s="454" t="n">
        <v>0</v>
      </c>
      <c r="Y6" s="454" t="n">
        <v>0</v>
      </c>
      <c r="Z6" s="454" t="n">
        <v>0</v>
      </c>
      <c r="AA6" s="454" t="n">
        <v>1</v>
      </c>
      <c r="AB6" s="454" t="n">
        <v>1</v>
      </c>
      <c r="AC6" s="454" t="n">
        <v>0</v>
      </c>
      <c r="AD6" s="454" t="n">
        <v>2</v>
      </c>
      <c r="AE6" s="454" t="n">
        <v>3</v>
      </c>
      <c r="AF6" s="454" t="n">
        <v>0</v>
      </c>
      <c r="AG6" s="454" t="n">
        <v>2</v>
      </c>
      <c r="AH6" s="454" t="n">
        <v>1</v>
      </c>
      <c r="AI6" s="454"/>
      <c r="AJ6" s="454"/>
      <c r="AK6" s="454"/>
      <c r="AL6" s="454"/>
      <c r="AM6" s="450" t="n">
        <f aca="false">SUM('spliti 4 aplis'!C6:AD6)</f>
        <v>17</v>
      </c>
      <c r="AN6" s="451" t="n">
        <f aca="false">'spliti 4 aplis'!AM6*0.3</f>
        <v>5.1</v>
      </c>
      <c r="AO6" s="452"/>
    </row>
    <row r="7" customFormat="false" ht="14.25" hidden="false" customHeight="true" outlineLevel="0" collapsed="false">
      <c r="A7" s="447" t="str">
        <f aca="false">Rezultati!A14</f>
        <v>Wii Sports Resort</v>
      </c>
      <c r="B7" s="447" t="n">
        <f aca="false">Rezultati!B9</f>
        <v>0</v>
      </c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352"/>
      <c r="P7" s="352"/>
      <c r="Q7" s="352"/>
      <c r="R7" s="352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0" t="n">
        <f aca="false">SUM('spliti 4 aplis'!C7:AD7)</f>
        <v>0</v>
      </c>
      <c r="AN7" s="451" t="n">
        <f aca="false">'spliti 4 aplis'!AM7*0.3</f>
        <v>0</v>
      </c>
      <c r="AO7" s="452"/>
    </row>
    <row r="8" customFormat="false" ht="14.25" hidden="false" customHeight="true" outlineLevel="0" collapsed="false">
      <c r="A8" s="447" t="str">
        <f aca="false">Rezultati!CC4</f>
        <v>Wii Sport Resort</v>
      </c>
      <c r="B8" s="447" t="str">
        <f aca="false">Rezultati!CD10</f>
        <v>Ričards Toms Zvilna</v>
      </c>
      <c r="C8" s="455" t="n">
        <v>0</v>
      </c>
      <c r="D8" s="455" t="n">
        <v>2</v>
      </c>
      <c r="E8" s="455" t="n">
        <v>2</v>
      </c>
      <c r="F8" s="455" t="n">
        <v>0</v>
      </c>
      <c r="G8" s="455" t="n">
        <v>1</v>
      </c>
      <c r="H8" s="455" t="n">
        <v>2</v>
      </c>
      <c r="I8" s="455" t="n">
        <v>0</v>
      </c>
      <c r="J8" s="455" t="n">
        <v>2</v>
      </c>
      <c r="K8" s="455" t="n">
        <v>1</v>
      </c>
      <c r="L8" s="455" t="n">
        <v>1</v>
      </c>
      <c r="M8" s="455" t="n">
        <v>1</v>
      </c>
      <c r="N8" s="455" t="n">
        <v>2</v>
      </c>
      <c r="O8" s="352"/>
      <c r="P8" s="352"/>
      <c r="Q8" s="352"/>
      <c r="R8" s="352"/>
      <c r="S8" s="455" t="n">
        <v>0</v>
      </c>
      <c r="T8" s="455" t="n">
        <v>2</v>
      </c>
      <c r="U8" s="455" t="n">
        <v>1</v>
      </c>
      <c r="V8" s="455" t="n">
        <v>2</v>
      </c>
      <c r="W8" s="455" t="n">
        <v>0</v>
      </c>
      <c r="X8" s="455" t="n">
        <v>0</v>
      </c>
      <c r="Y8" s="455" t="n">
        <v>1</v>
      </c>
      <c r="Z8" s="455" t="n">
        <v>1</v>
      </c>
      <c r="AA8" s="455" t="n">
        <v>0</v>
      </c>
      <c r="AB8" s="455" t="n">
        <v>1</v>
      </c>
      <c r="AC8" s="455" t="n">
        <v>1</v>
      </c>
      <c r="AD8" s="455" t="n">
        <v>0</v>
      </c>
      <c r="AE8" s="455" t="n">
        <v>3</v>
      </c>
      <c r="AF8" s="455" t="n">
        <v>1</v>
      </c>
      <c r="AG8" s="455" t="n">
        <v>0</v>
      </c>
      <c r="AH8" s="455" t="n">
        <v>0</v>
      </c>
      <c r="AI8" s="455"/>
      <c r="AJ8" s="455"/>
      <c r="AK8" s="455"/>
      <c r="AL8" s="455"/>
      <c r="AM8" s="450" t="n">
        <f aca="false">SUM('spliti 4 aplis'!C8:AD8)</f>
        <v>23</v>
      </c>
      <c r="AN8" s="451" t="n">
        <f aca="false">'spliti 4 aplis'!AM8*0.3</f>
        <v>6.9</v>
      </c>
      <c r="AO8" s="452"/>
    </row>
    <row r="9" customFormat="false" ht="14.25" hidden="false" customHeight="true" outlineLevel="0" collapsed="false">
      <c r="A9" s="447" t="str">
        <f aca="false">Rezultati!A8</f>
        <v>Wii Sports Resort</v>
      </c>
      <c r="B9" s="447" t="str">
        <f aca="false">Rezultati!B8</f>
        <v>Līva Landmane</v>
      </c>
      <c r="C9" s="455"/>
      <c r="D9" s="455"/>
      <c r="E9" s="455"/>
      <c r="F9" s="455"/>
      <c r="G9" s="455" t="n">
        <v>0</v>
      </c>
      <c r="H9" s="455" t="n">
        <v>1</v>
      </c>
      <c r="I9" s="455" t="n">
        <v>0</v>
      </c>
      <c r="J9" s="455" t="n">
        <v>1</v>
      </c>
      <c r="K9" s="455"/>
      <c r="L9" s="455"/>
      <c r="M9" s="455"/>
      <c r="N9" s="455"/>
      <c r="O9" s="352"/>
      <c r="P9" s="352"/>
      <c r="Q9" s="352"/>
      <c r="R9" s="352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5"/>
      <c r="AL9" s="455"/>
      <c r="AM9" s="450" t="n">
        <f aca="false">SUM('spliti 4 aplis'!C9:AD9)</f>
        <v>2</v>
      </c>
      <c r="AN9" s="451" t="n">
        <f aca="false">'spliti 4 aplis'!AM9*0.3</f>
        <v>0.6</v>
      </c>
      <c r="AO9" s="452"/>
    </row>
    <row r="10" customFormat="false" ht="14.25" hidden="false" customHeight="true" outlineLevel="0" collapsed="false">
      <c r="A10" s="456" t="str">
        <f aca="false">Rezultati!A15</f>
        <v>SIB</v>
      </c>
      <c r="B10" s="456" t="str">
        <f aca="false">Rezultati!B15</f>
        <v>Pieaicinātajs spēlētājs</v>
      </c>
      <c r="C10" s="457"/>
      <c r="D10" s="457"/>
      <c r="E10" s="457"/>
      <c r="F10" s="457"/>
      <c r="G10" s="449"/>
      <c r="H10" s="449"/>
      <c r="I10" s="449"/>
      <c r="J10" s="449"/>
      <c r="K10" s="457"/>
      <c r="L10" s="457"/>
      <c r="M10" s="457"/>
      <c r="N10" s="457"/>
      <c r="O10" s="457" t="n">
        <v>3</v>
      </c>
      <c r="P10" s="457" t="n">
        <v>2</v>
      </c>
      <c r="Q10" s="457" t="n">
        <v>1</v>
      </c>
      <c r="R10" s="457" t="n">
        <v>0</v>
      </c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49"/>
      <c r="AF10" s="449"/>
      <c r="AG10" s="449"/>
      <c r="AH10" s="449"/>
      <c r="AI10" s="457"/>
      <c r="AJ10" s="457"/>
      <c r="AK10" s="457"/>
      <c r="AL10" s="457"/>
      <c r="AM10" s="458" t="n">
        <f aca="false">SUM('spliti 4 aplis'!C10:AD10)</f>
        <v>6</v>
      </c>
      <c r="AN10" s="459" t="n">
        <f aca="false">'spliti 4 aplis'!AM10*0.3</f>
        <v>1.8</v>
      </c>
      <c r="AO10" s="460" t="n">
        <f aca="false">'spliti 4 aplis'!AN14+'spliti 4 aplis'!AN13+'spliti 4 aplis'!AN12+'spliti 4 aplis'!AN11+'spliti 4 aplis'!AN10</f>
        <v>25.5</v>
      </c>
      <c r="AQ10" s="461" t="s">
        <v>15</v>
      </c>
      <c r="AR10" s="461"/>
      <c r="AS10" s="461"/>
    </row>
    <row r="11" customFormat="false" ht="14.25" hidden="false" customHeight="true" outlineLevel="0" collapsed="false">
      <c r="A11" s="456" t="str">
        <f aca="false">Rezultati!A16</f>
        <v>SIB</v>
      </c>
      <c r="B11" s="456" t="str">
        <f aca="false">Rezultati!B17</f>
        <v>Artūrs Kaļinins</v>
      </c>
      <c r="C11" s="462" t="n">
        <v>1</v>
      </c>
      <c r="D11" s="462" t="n">
        <v>2</v>
      </c>
      <c r="E11" s="462" t="n">
        <v>1</v>
      </c>
      <c r="F11" s="462" t="n">
        <v>2</v>
      </c>
      <c r="G11" s="341"/>
      <c r="H11" s="341"/>
      <c r="I11" s="341"/>
      <c r="J11" s="341"/>
      <c r="K11" s="462" t="n">
        <v>1</v>
      </c>
      <c r="L11" s="462" t="n">
        <v>1</v>
      </c>
      <c r="M11" s="462" t="n">
        <v>2</v>
      </c>
      <c r="N11" s="462" t="n">
        <v>2</v>
      </c>
      <c r="O11" s="462" t="n">
        <v>0</v>
      </c>
      <c r="P11" s="462" t="n">
        <v>3</v>
      </c>
      <c r="Q11" s="462" t="n">
        <v>1</v>
      </c>
      <c r="R11" s="462" t="n">
        <v>1</v>
      </c>
      <c r="S11" s="462" t="n">
        <v>0</v>
      </c>
      <c r="T11" s="462" t="n">
        <v>1</v>
      </c>
      <c r="U11" s="462" t="n">
        <v>2</v>
      </c>
      <c r="V11" s="462" t="n">
        <v>1</v>
      </c>
      <c r="W11" s="462" t="n">
        <v>2</v>
      </c>
      <c r="X11" s="462" t="n">
        <v>0</v>
      </c>
      <c r="Y11" s="462" t="n">
        <v>1</v>
      </c>
      <c r="Z11" s="462" t="n">
        <v>3</v>
      </c>
      <c r="AA11" s="462" t="n">
        <v>0</v>
      </c>
      <c r="AB11" s="462" t="n">
        <v>1</v>
      </c>
      <c r="AC11" s="462" t="n">
        <v>0</v>
      </c>
      <c r="AD11" s="462" t="n">
        <v>2</v>
      </c>
      <c r="AE11" s="341"/>
      <c r="AF11" s="341"/>
      <c r="AG11" s="341"/>
      <c r="AH11" s="341"/>
      <c r="AI11" s="462"/>
      <c r="AJ11" s="462"/>
      <c r="AK11" s="462"/>
      <c r="AL11" s="462"/>
      <c r="AM11" s="458" t="n">
        <f aca="false">SUM('spliti 4 aplis'!C11:AD11)</f>
        <v>30</v>
      </c>
      <c r="AN11" s="459" t="n">
        <f aca="false">'spliti 4 aplis'!AM11*0.3</f>
        <v>9</v>
      </c>
      <c r="AO11" s="460"/>
      <c r="AQ11" s="461"/>
      <c r="AR11" s="461"/>
      <c r="AS11" s="461"/>
    </row>
    <row r="12" customFormat="false" ht="14.25" hidden="false" customHeight="true" outlineLevel="0" collapsed="false">
      <c r="A12" s="456" t="str">
        <f aca="false">Rezultati!A17</f>
        <v>SIB</v>
      </c>
      <c r="B12" s="456" t="str">
        <f aca="false">Rezultati!B21</f>
        <v>Andris Kārkliņš</v>
      </c>
      <c r="C12" s="463" t="n">
        <v>0</v>
      </c>
      <c r="D12" s="463" t="n">
        <v>1</v>
      </c>
      <c r="E12" s="463" t="n">
        <v>0</v>
      </c>
      <c r="F12" s="463" t="n">
        <v>1</v>
      </c>
      <c r="G12" s="344"/>
      <c r="H12" s="344"/>
      <c r="I12" s="344"/>
      <c r="J12" s="344"/>
      <c r="K12" s="463" t="n">
        <v>1</v>
      </c>
      <c r="L12" s="463" t="n">
        <v>2</v>
      </c>
      <c r="M12" s="463" t="n">
        <v>1</v>
      </c>
      <c r="N12" s="463" t="n">
        <v>0</v>
      </c>
      <c r="O12" s="463" t="n">
        <v>2</v>
      </c>
      <c r="P12" s="463" t="n">
        <v>2</v>
      </c>
      <c r="Q12" s="463" t="n">
        <v>0</v>
      </c>
      <c r="R12" s="463" t="n">
        <v>0</v>
      </c>
      <c r="S12" s="463" t="n">
        <v>1</v>
      </c>
      <c r="T12" s="463" t="n">
        <v>0</v>
      </c>
      <c r="U12" s="463" t="n">
        <v>2</v>
      </c>
      <c r="V12" s="463" t="n">
        <v>1</v>
      </c>
      <c r="W12" s="463" t="n">
        <v>0</v>
      </c>
      <c r="X12" s="463" t="n">
        <v>3</v>
      </c>
      <c r="Y12" s="463" t="n">
        <v>0</v>
      </c>
      <c r="Z12" s="463" t="n">
        <v>0</v>
      </c>
      <c r="AA12" s="463" t="n">
        <v>2</v>
      </c>
      <c r="AB12" s="463" t="n">
        <v>1</v>
      </c>
      <c r="AC12" s="463" t="n">
        <v>0</v>
      </c>
      <c r="AD12" s="463" t="n">
        <v>1</v>
      </c>
      <c r="AE12" s="344"/>
      <c r="AF12" s="344"/>
      <c r="AG12" s="344"/>
      <c r="AH12" s="344"/>
      <c r="AI12" s="463"/>
      <c r="AJ12" s="463"/>
      <c r="AK12" s="463"/>
      <c r="AL12" s="463"/>
      <c r="AM12" s="458" t="n">
        <f aca="false">SUM('spliti 4 aplis'!C12:AD12)</f>
        <v>21</v>
      </c>
      <c r="AN12" s="459" t="n">
        <f aca="false">'spliti 4 aplis'!AM12*0.3</f>
        <v>6.3</v>
      </c>
      <c r="AO12" s="460"/>
      <c r="AQ12" s="461"/>
      <c r="AR12" s="461"/>
      <c r="AS12" s="461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</row>
    <row r="13" customFormat="false" ht="14.25" hidden="false" customHeight="true" outlineLevel="0" collapsed="false">
      <c r="A13" s="456" t="str">
        <f aca="false">Rezultati!A18</f>
        <v>SIB</v>
      </c>
      <c r="B13" s="456" t="str">
        <f aca="false">Rezultati!B18</f>
        <v>Nauris Zīds</v>
      </c>
      <c r="C13" s="463" t="n">
        <v>1</v>
      </c>
      <c r="D13" s="463" t="n">
        <v>0</v>
      </c>
      <c r="E13" s="463" t="n">
        <v>2</v>
      </c>
      <c r="F13" s="463" t="n">
        <v>0</v>
      </c>
      <c r="G13" s="344"/>
      <c r="H13" s="344"/>
      <c r="I13" s="344"/>
      <c r="J13" s="344"/>
      <c r="K13" s="463" t="n">
        <v>0</v>
      </c>
      <c r="L13" s="463" t="n">
        <v>5</v>
      </c>
      <c r="M13" s="463" t="n">
        <v>3</v>
      </c>
      <c r="N13" s="463" t="n">
        <v>4</v>
      </c>
      <c r="O13" s="463"/>
      <c r="P13" s="463"/>
      <c r="Q13" s="463"/>
      <c r="R13" s="463"/>
      <c r="S13" s="463" t="n">
        <v>2</v>
      </c>
      <c r="T13" s="463" t="n">
        <v>2</v>
      </c>
      <c r="U13" s="463" t="n">
        <v>1</v>
      </c>
      <c r="V13" s="463" t="n">
        <v>0</v>
      </c>
      <c r="W13" s="463" t="n">
        <v>0</v>
      </c>
      <c r="X13" s="463" t="n">
        <v>1</v>
      </c>
      <c r="Y13" s="463" t="n">
        <v>1</v>
      </c>
      <c r="Z13" s="463" t="n">
        <v>0</v>
      </c>
      <c r="AA13" s="463" t="n">
        <v>3</v>
      </c>
      <c r="AB13" s="463" t="n">
        <v>2</v>
      </c>
      <c r="AC13" s="463" t="n">
        <v>0</v>
      </c>
      <c r="AD13" s="463" t="n">
        <v>1</v>
      </c>
      <c r="AE13" s="344"/>
      <c r="AF13" s="344"/>
      <c r="AG13" s="344"/>
      <c r="AH13" s="344"/>
      <c r="AI13" s="463"/>
      <c r="AJ13" s="463"/>
      <c r="AK13" s="463"/>
      <c r="AL13" s="463"/>
      <c r="AM13" s="458" t="n">
        <f aca="false">SUM('spliti 4 aplis'!C13:AD13)</f>
        <v>28</v>
      </c>
      <c r="AN13" s="459" t="n">
        <f aca="false">'spliti 4 aplis'!AM13*0.3</f>
        <v>8.4</v>
      </c>
      <c r="AO13" s="460"/>
      <c r="AQ13" s="461"/>
      <c r="AR13" s="461"/>
      <c r="AS13" s="461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</row>
    <row r="14" customFormat="false" ht="14.25" hidden="false" customHeight="true" outlineLevel="0" collapsed="false">
      <c r="A14" s="456" t="str">
        <f aca="false">Rezultati!A19</f>
        <v>SIB</v>
      </c>
      <c r="B14" s="456" t="str">
        <f aca="false">Rezultati!B19</f>
        <v>Normunds Bundzenieks</v>
      </c>
      <c r="C14" s="464"/>
      <c r="D14" s="464"/>
      <c r="E14" s="464"/>
      <c r="F14" s="464"/>
      <c r="G14" s="352"/>
      <c r="H14" s="352"/>
      <c r="I14" s="352"/>
      <c r="J14" s="352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352"/>
      <c r="AF14" s="352"/>
      <c r="AG14" s="352"/>
      <c r="AH14" s="352"/>
      <c r="AI14" s="464"/>
      <c r="AJ14" s="464"/>
      <c r="AK14" s="464"/>
      <c r="AL14" s="464"/>
      <c r="AM14" s="458" t="n">
        <f aca="false">SUM('spliti 4 aplis'!C14:AD14)</f>
        <v>0</v>
      </c>
      <c r="AN14" s="459" t="n">
        <f aca="false">'spliti 4 aplis'!AM14*0.3</f>
        <v>0</v>
      </c>
      <c r="AO14" s="460"/>
      <c r="AQ14" s="461"/>
      <c r="AR14" s="461"/>
      <c r="AS14" s="461"/>
    </row>
    <row r="15" customFormat="false" ht="14.25" hidden="false" customHeight="true" outlineLevel="0" collapsed="false">
      <c r="A15" s="447" t="str">
        <f aca="false">Rezultati!A22</f>
        <v>X X X</v>
      </c>
      <c r="B15" s="447" t="str">
        <f aca="false">Rezultati!B22</f>
        <v>Māris Briedis</v>
      </c>
      <c r="C15" s="449"/>
      <c r="D15" s="449"/>
      <c r="E15" s="449"/>
      <c r="F15" s="449"/>
      <c r="G15" s="448" t="n">
        <v>2</v>
      </c>
      <c r="H15" s="448" t="n">
        <v>2</v>
      </c>
      <c r="I15" s="448" t="n">
        <v>1</v>
      </c>
      <c r="J15" s="448" t="n">
        <v>0</v>
      </c>
      <c r="K15" s="448" t="n">
        <v>1</v>
      </c>
      <c r="L15" s="448" t="n">
        <v>2</v>
      </c>
      <c r="M15" s="448" t="n">
        <v>1</v>
      </c>
      <c r="N15" s="448" t="n">
        <v>1</v>
      </c>
      <c r="O15" s="448" t="n">
        <v>2</v>
      </c>
      <c r="P15" s="448" t="n">
        <v>0</v>
      </c>
      <c r="Q15" s="448" t="n">
        <v>0</v>
      </c>
      <c r="R15" s="448" t="n">
        <v>0</v>
      </c>
      <c r="S15" s="448" t="n">
        <v>2</v>
      </c>
      <c r="T15" s="448" t="n">
        <v>0</v>
      </c>
      <c r="U15" s="448" t="n">
        <v>1</v>
      </c>
      <c r="V15" s="448" t="n">
        <v>0</v>
      </c>
      <c r="W15" s="448" t="n">
        <v>1</v>
      </c>
      <c r="X15" s="448" t="n">
        <v>0</v>
      </c>
      <c r="Y15" s="448" t="n">
        <v>1</v>
      </c>
      <c r="Z15" s="448" t="n">
        <v>0</v>
      </c>
      <c r="AA15" s="448" t="n">
        <v>1</v>
      </c>
      <c r="AB15" s="448" t="n">
        <v>0</v>
      </c>
      <c r="AC15" s="448" t="n">
        <v>0</v>
      </c>
      <c r="AD15" s="448" t="n">
        <v>1</v>
      </c>
      <c r="AE15" s="448" t="n">
        <v>1</v>
      </c>
      <c r="AF15" s="448" t="n">
        <v>0</v>
      </c>
      <c r="AG15" s="448" t="n">
        <v>4</v>
      </c>
      <c r="AH15" s="448" t="n">
        <v>1</v>
      </c>
      <c r="AI15" s="448"/>
      <c r="AJ15" s="448"/>
      <c r="AK15" s="448"/>
      <c r="AL15" s="448"/>
      <c r="AM15" s="450" t="n">
        <f aca="false">'spliti 4 aplis'!AL15+'spliti 4 aplis'!AK15+'spliti 4 aplis'!AJ15+'spliti 4 aplis'!AI15+'spliti 4 aplis'!AH15+'spliti 4 aplis'!AG15+'spliti 4 aplis'!AF15+'spliti 4 aplis'!AE15+'spliti 4 aplis'!AD15+'spliti 4 aplis'!AC15+'spliti 4 aplis'!AB15+'spliti 4 aplis'!AA15+'spliti 4 aplis'!Z15+'spliti 4 aplis'!Y15+'spliti 4 aplis'!X15+'spliti 4 aplis'!W15+'spliti 4 aplis'!V15+'spliti 4 aplis'!U15+'spliti 4 aplis'!T15+'spliti 4 aplis'!S15+'spliti 4 aplis'!R15+'spliti 4 aplis'!Q15+'spliti 4 aplis'!P15+'spliti 4 aplis'!O15+'spliti 4 aplis'!N15+'spliti 4 aplis'!M15+'spliti 4 aplis'!L15+'spliti 4 aplis'!K15+'spliti 4 aplis'!J15+'spliti 4 aplis'!I15+'spliti 4 aplis'!H15+'spliti 4 aplis'!G15+'spliti 4 aplis'!F15+'spliti 4 aplis'!E15+'spliti 4 aplis'!D15+'spliti 4 aplis'!C15</f>
        <v>25</v>
      </c>
      <c r="AN15" s="451" t="n">
        <f aca="false">'spliti 4 aplis'!AM15*0.3</f>
        <v>7.5</v>
      </c>
      <c r="AO15" s="452" t="n">
        <f aca="false">'spliti 4 aplis'!AN15+'spliti 4 aplis'!AN16+'spliti 4 aplis'!AN17+'spliti 4 aplis'!AN18+'spliti 4 aplis'!AN20+'spliti 4 aplis'!AN19</f>
        <v>21.9</v>
      </c>
      <c r="AQ15" s="461" t="s">
        <v>166</v>
      </c>
      <c r="AR15" s="461"/>
      <c r="AS15" s="461"/>
    </row>
    <row r="16" customFormat="false" ht="14.25" hidden="false" customHeight="true" outlineLevel="0" collapsed="false">
      <c r="A16" s="447" t="str">
        <f aca="false">Rezultati!A23</f>
        <v>X X X</v>
      </c>
      <c r="B16" s="447" t="str">
        <f aca="false">Rezultati!B23</f>
        <v>Jānis Raņķis</v>
      </c>
      <c r="C16" s="341"/>
      <c r="D16" s="341"/>
      <c r="E16" s="341"/>
      <c r="F16" s="341"/>
      <c r="G16" s="453" t="n">
        <v>0</v>
      </c>
      <c r="H16" s="453" t="n">
        <v>1</v>
      </c>
      <c r="I16" s="453" t="n">
        <v>1</v>
      </c>
      <c r="J16" s="453" t="n">
        <v>0</v>
      </c>
      <c r="K16" s="453" t="n">
        <v>1</v>
      </c>
      <c r="L16" s="453" t="n">
        <v>2</v>
      </c>
      <c r="M16" s="453" t="n">
        <v>0</v>
      </c>
      <c r="N16" s="453" t="n">
        <v>0</v>
      </c>
      <c r="O16" s="453" t="n">
        <v>1</v>
      </c>
      <c r="P16" s="453" t="n">
        <v>1</v>
      </c>
      <c r="Q16" s="453" t="n">
        <v>1</v>
      </c>
      <c r="R16" s="453" t="n">
        <v>0</v>
      </c>
      <c r="S16" s="453" t="n">
        <v>2</v>
      </c>
      <c r="T16" s="453" t="n">
        <v>2</v>
      </c>
      <c r="U16" s="453" t="n">
        <v>1</v>
      </c>
      <c r="V16" s="453" t="n">
        <v>0</v>
      </c>
      <c r="W16" s="453" t="n">
        <v>1</v>
      </c>
      <c r="X16" s="453" t="n">
        <v>1</v>
      </c>
      <c r="Y16" s="453" t="n">
        <v>2</v>
      </c>
      <c r="Z16" s="453" t="n">
        <v>0</v>
      </c>
      <c r="AA16" s="453" t="n">
        <v>1</v>
      </c>
      <c r="AB16" s="453" t="n">
        <v>1</v>
      </c>
      <c r="AC16" s="453" t="n">
        <v>1</v>
      </c>
      <c r="AD16" s="453" t="n">
        <v>1</v>
      </c>
      <c r="AE16" s="453" t="n">
        <v>1</v>
      </c>
      <c r="AF16" s="453" t="n">
        <v>0</v>
      </c>
      <c r="AG16" s="453" t="n">
        <v>1</v>
      </c>
      <c r="AH16" s="453" t="n">
        <v>1</v>
      </c>
      <c r="AI16" s="453"/>
      <c r="AJ16" s="453"/>
      <c r="AK16" s="453"/>
      <c r="AL16" s="453"/>
      <c r="AM16" s="450" t="n">
        <f aca="false">'spliti 4 aplis'!AL16+'spliti 4 aplis'!AK16+'spliti 4 aplis'!AJ16+'spliti 4 aplis'!AI16+'spliti 4 aplis'!AH16+'spliti 4 aplis'!AG16+'spliti 4 aplis'!AF16+'spliti 4 aplis'!AE16+'spliti 4 aplis'!AD16+'spliti 4 aplis'!AC16+'spliti 4 aplis'!AB16+'spliti 4 aplis'!AA16+'spliti 4 aplis'!Z16+'spliti 4 aplis'!Y16+'spliti 4 aplis'!X16+'spliti 4 aplis'!W16+'spliti 4 aplis'!V16+'spliti 4 aplis'!U16+'spliti 4 aplis'!T16+'spliti 4 aplis'!S16+'spliti 4 aplis'!R16+'spliti 4 aplis'!Q16+'spliti 4 aplis'!P16+'spliti 4 aplis'!O16+'spliti 4 aplis'!N16+'spliti 4 aplis'!M16+'spliti 4 aplis'!L16+'spliti 4 aplis'!K16+'spliti 4 aplis'!J16+'spliti 4 aplis'!I16+'spliti 4 aplis'!H16+'spliti 4 aplis'!G16+'spliti 4 aplis'!F16+'spliti 4 aplis'!E16+'spliti 4 aplis'!D16+'spliti 4 aplis'!C16</f>
        <v>24</v>
      </c>
      <c r="AN16" s="451" t="n">
        <f aca="false">'spliti 4 aplis'!AM16*0.3</f>
        <v>7.2</v>
      </c>
      <c r="AO16" s="452"/>
      <c r="AQ16" s="461"/>
      <c r="AR16" s="461"/>
      <c r="AS16" s="461"/>
    </row>
    <row r="17" customFormat="false" ht="14.25" hidden="false" customHeight="true" outlineLevel="0" collapsed="false">
      <c r="A17" s="447" t="str">
        <f aca="false">Rezultati!A24</f>
        <v>X X X</v>
      </c>
      <c r="B17" s="447" t="str">
        <f aca="false">Rezultati!B24</f>
        <v>Kaspars Semjonovs</v>
      </c>
      <c r="C17" s="344"/>
      <c r="D17" s="344"/>
      <c r="E17" s="344"/>
      <c r="F17" s="344"/>
      <c r="G17" s="454" t="n">
        <v>1</v>
      </c>
      <c r="H17" s="454" t="n">
        <v>1</v>
      </c>
      <c r="I17" s="454" t="n">
        <v>0</v>
      </c>
      <c r="J17" s="454" t="n">
        <v>0</v>
      </c>
      <c r="K17" s="454" t="n">
        <v>0</v>
      </c>
      <c r="L17" s="454" t="n">
        <v>2</v>
      </c>
      <c r="M17" s="454" t="n">
        <v>1</v>
      </c>
      <c r="N17" s="454" t="n">
        <v>0</v>
      </c>
      <c r="O17" s="454" t="n">
        <v>2</v>
      </c>
      <c r="P17" s="454" t="n">
        <v>2</v>
      </c>
      <c r="Q17" s="454" t="n">
        <v>1</v>
      </c>
      <c r="R17" s="454" t="n">
        <v>1</v>
      </c>
      <c r="S17" s="454" t="n">
        <v>0</v>
      </c>
      <c r="T17" s="454" t="n">
        <v>1</v>
      </c>
      <c r="U17" s="454" t="n">
        <v>1</v>
      </c>
      <c r="V17" s="454" t="n">
        <v>1</v>
      </c>
      <c r="W17" s="454"/>
      <c r="X17" s="454"/>
      <c r="Y17" s="454"/>
      <c r="Z17" s="454"/>
      <c r="AA17" s="454" t="n">
        <v>2</v>
      </c>
      <c r="AB17" s="454" t="n">
        <v>0</v>
      </c>
      <c r="AC17" s="454" t="n">
        <v>0</v>
      </c>
      <c r="AD17" s="454" t="n">
        <v>2</v>
      </c>
      <c r="AE17" s="454" t="n">
        <v>1</v>
      </c>
      <c r="AF17" s="454" t="n">
        <v>1</v>
      </c>
      <c r="AG17" s="454" t="n">
        <v>0</v>
      </c>
      <c r="AH17" s="454" t="n">
        <v>0</v>
      </c>
      <c r="AI17" s="454"/>
      <c r="AJ17" s="454"/>
      <c r="AK17" s="454"/>
      <c r="AL17" s="454"/>
      <c r="AM17" s="450" t="n">
        <f aca="false">'spliti 4 aplis'!AL17+'spliti 4 aplis'!AK17+'spliti 4 aplis'!AJ17+'spliti 4 aplis'!AI17+'spliti 4 aplis'!AH17+'spliti 4 aplis'!AG17+'spliti 4 aplis'!AF17+'spliti 4 aplis'!AE17+'spliti 4 aplis'!AD17+'spliti 4 aplis'!AC17+'spliti 4 aplis'!AB17+'spliti 4 aplis'!AA17+'spliti 4 aplis'!Z17+'spliti 4 aplis'!Y17+'spliti 4 aplis'!X17+'spliti 4 aplis'!W17+'spliti 4 aplis'!V17+'spliti 4 aplis'!U17+'spliti 4 aplis'!T17+'spliti 4 aplis'!S17+'spliti 4 aplis'!R17+'spliti 4 aplis'!Q17+'spliti 4 aplis'!P17+'spliti 4 aplis'!O17+'spliti 4 aplis'!N17+'spliti 4 aplis'!M17+'spliti 4 aplis'!L17+'spliti 4 aplis'!K17+'spliti 4 aplis'!J17+'spliti 4 aplis'!I17+'spliti 4 aplis'!H17+'spliti 4 aplis'!G17+'spliti 4 aplis'!F17+'spliti 4 aplis'!E17+'spliti 4 aplis'!D17+'spliti 4 aplis'!C17</f>
        <v>20</v>
      </c>
      <c r="AN17" s="451" t="n">
        <f aca="false">'spliti 4 aplis'!AM17*0.3</f>
        <v>6</v>
      </c>
      <c r="AO17" s="452"/>
      <c r="AP17" s="65"/>
      <c r="AQ17" s="461"/>
      <c r="AR17" s="461"/>
      <c r="AS17" s="461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</row>
    <row r="18" customFormat="false" ht="14.25" hidden="false" customHeight="true" outlineLevel="0" collapsed="false">
      <c r="A18" s="447" t="str">
        <f aca="false">Rezultati!A25</f>
        <v>X X X</v>
      </c>
      <c r="B18" s="447" t="str">
        <f aca="false">Rezultati!B25</f>
        <v>Ilze Raņķe</v>
      </c>
      <c r="C18" s="344"/>
      <c r="D18" s="344"/>
      <c r="E18" s="344"/>
      <c r="F18" s="34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4"/>
      <c r="AL18" s="454"/>
      <c r="AM18" s="450" t="n">
        <f aca="false">'spliti 4 aplis'!AL18+'spliti 4 aplis'!AK18+'spliti 4 aplis'!AJ18+'spliti 4 aplis'!AI18+'spliti 4 aplis'!AH18+'spliti 4 aplis'!AG18+'spliti 4 aplis'!AF18+'spliti 4 aplis'!AE18+'spliti 4 aplis'!AD18+'spliti 4 aplis'!AC18+'spliti 4 aplis'!AB18+'spliti 4 aplis'!AA18+'spliti 4 aplis'!Z18+'spliti 4 aplis'!Y18+'spliti 4 aplis'!X18+'spliti 4 aplis'!W18+'spliti 4 aplis'!V18+'spliti 4 aplis'!U18+'spliti 4 aplis'!T18+'spliti 4 aplis'!S18+'spliti 4 aplis'!R18+'spliti 4 aplis'!Q18+'spliti 4 aplis'!P18+'spliti 4 aplis'!O18+'spliti 4 aplis'!N18+'spliti 4 aplis'!M18+'spliti 4 aplis'!L18+'spliti 4 aplis'!K18+'spliti 4 aplis'!J18+'spliti 4 aplis'!I18+'spliti 4 aplis'!H18+'spliti 4 aplis'!G18+'spliti 4 aplis'!F18+'spliti 4 aplis'!E18+'spliti 4 aplis'!D18+'spliti 4 aplis'!C18</f>
        <v>0</v>
      </c>
      <c r="AN18" s="451" t="n">
        <f aca="false">'spliti 4 aplis'!AM18*0.3</f>
        <v>0</v>
      </c>
      <c r="AO18" s="452"/>
      <c r="AP18" s="65"/>
      <c r="AQ18" s="461"/>
      <c r="AR18" s="461"/>
      <c r="AS18" s="461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</row>
    <row r="19" customFormat="false" ht="14.25" hidden="false" customHeight="true" outlineLevel="0" collapsed="false">
      <c r="A19" s="447" t="str">
        <f aca="false">Rezultati!A26</f>
        <v>X X X</v>
      </c>
      <c r="B19" s="447" t="str">
        <f aca="false">Rezultati!B26</f>
        <v>aklais rezultāts</v>
      </c>
      <c r="C19" s="352"/>
      <c r="D19" s="352"/>
      <c r="E19" s="352"/>
      <c r="F19" s="352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  <c r="AE19" s="455"/>
      <c r="AF19" s="455"/>
      <c r="AG19" s="455"/>
      <c r="AH19" s="455"/>
      <c r="AI19" s="455"/>
      <c r="AJ19" s="455"/>
      <c r="AK19" s="455"/>
      <c r="AL19" s="455"/>
      <c r="AM19" s="450" t="n">
        <f aca="false">'spliti 4 aplis'!AL19+'spliti 4 aplis'!AK19+'spliti 4 aplis'!AJ19+'spliti 4 aplis'!AI19+'spliti 4 aplis'!AH19+'spliti 4 aplis'!AG19+'spliti 4 aplis'!AF19+'spliti 4 aplis'!AE19+'spliti 4 aplis'!AD19+'spliti 4 aplis'!AC19+'spliti 4 aplis'!AB19+'spliti 4 aplis'!AA19+'spliti 4 aplis'!Z19+'spliti 4 aplis'!Y19+'spliti 4 aplis'!X19+'spliti 4 aplis'!W19+'spliti 4 aplis'!V19+'spliti 4 aplis'!U19+'spliti 4 aplis'!T19+'spliti 4 aplis'!S19+'spliti 4 aplis'!R19+'spliti 4 aplis'!Q19+'spliti 4 aplis'!P19+'spliti 4 aplis'!O19+'spliti 4 aplis'!N19+'spliti 4 aplis'!M19+'spliti 4 aplis'!L19+'spliti 4 aplis'!K19+'spliti 4 aplis'!J19+'spliti 4 aplis'!I19+'spliti 4 aplis'!H19+'spliti 4 aplis'!G19+'spliti 4 aplis'!F19+'spliti 4 aplis'!E19+'spliti 4 aplis'!D19+'spliti 4 aplis'!C19</f>
        <v>0</v>
      </c>
      <c r="AN19" s="451" t="n">
        <f aca="false">'spliti 4 aplis'!AM19*0.3</f>
        <v>0</v>
      </c>
      <c r="AO19" s="452"/>
      <c r="AP19" s="65"/>
      <c r="AQ19" s="461"/>
      <c r="AR19" s="461"/>
      <c r="AS19" s="461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</row>
    <row r="20" customFormat="false" ht="14.25" hidden="false" customHeight="true" outlineLevel="0" collapsed="false">
      <c r="A20" s="447" t="str">
        <f aca="false">Rezultati!A27</f>
        <v>X X X</v>
      </c>
      <c r="B20" s="447" t="str">
        <f aca="false">Rezultati!B27</f>
        <v>Rihards Meijers</v>
      </c>
      <c r="C20" s="352"/>
      <c r="D20" s="352"/>
      <c r="E20" s="352"/>
      <c r="F20" s="352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 t="n">
        <v>0</v>
      </c>
      <c r="X20" s="455" t="n">
        <v>2</v>
      </c>
      <c r="Y20" s="455" t="n">
        <v>0</v>
      </c>
      <c r="Z20" s="455" t="n">
        <v>2</v>
      </c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0" t="n">
        <f aca="false">'spliti 4 aplis'!AL20+'spliti 4 aplis'!AK20+'spliti 4 aplis'!AJ20+'spliti 4 aplis'!AI20+'spliti 4 aplis'!AH20+'spliti 4 aplis'!AG20+'spliti 4 aplis'!AF20+'spliti 4 aplis'!AE20+'spliti 4 aplis'!AD20+'spliti 4 aplis'!AC20+'spliti 4 aplis'!AB20+'spliti 4 aplis'!AA20+'spliti 4 aplis'!Z20+'spliti 4 aplis'!Y20+'spliti 4 aplis'!X20+'spliti 4 aplis'!W20+'spliti 4 aplis'!V20+'spliti 4 aplis'!U20+'spliti 4 aplis'!T20+'spliti 4 aplis'!S20+'spliti 4 aplis'!R20+'spliti 4 aplis'!Q20+'spliti 4 aplis'!P20+'spliti 4 aplis'!O20+'spliti 4 aplis'!N20+'spliti 4 aplis'!M20+'spliti 4 aplis'!L20+'spliti 4 aplis'!K20+'spliti 4 aplis'!J20+'spliti 4 aplis'!I20+'spliti 4 aplis'!H20+'spliti 4 aplis'!G20+'spliti 4 aplis'!F20+'spliti 4 aplis'!E20+'spliti 4 aplis'!D20+'spliti 4 aplis'!C20</f>
        <v>4</v>
      </c>
      <c r="AN20" s="451" t="n">
        <f aca="false">'spliti 4 aplis'!AM20*0.3</f>
        <v>1.2</v>
      </c>
      <c r="AO20" s="452"/>
      <c r="AP20" s="65"/>
      <c r="AQ20" s="461"/>
      <c r="AR20" s="461"/>
      <c r="AS20" s="461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</row>
    <row r="21" customFormat="false" ht="14.25" hidden="false" customHeight="true" outlineLevel="0" collapsed="false">
      <c r="A21" s="456" t="str">
        <f aca="false">Rezultati!A29</f>
        <v>Šarmageddon</v>
      </c>
      <c r="B21" s="456" t="str">
        <f aca="false">Rezultati!B29</f>
        <v>Elizabete Gorina</v>
      </c>
      <c r="C21" s="457" t="n">
        <v>2</v>
      </c>
      <c r="D21" s="457" t="n">
        <v>2</v>
      </c>
      <c r="E21" s="457" t="n">
        <v>0</v>
      </c>
      <c r="F21" s="457" t="n">
        <v>2</v>
      </c>
      <c r="G21" s="449"/>
      <c r="H21" s="449"/>
      <c r="I21" s="449"/>
      <c r="J21" s="449"/>
      <c r="K21" s="457" t="n">
        <v>1</v>
      </c>
      <c r="L21" s="457" t="n">
        <v>2</v>
      </c>
      <c r="M21" s="457" t="n">
        <v>0</v>
      </c>
      <c r="N21" s="457" t="n">
        <v>2</v>
      </c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 t="n">
        <v>3</v>
      </c>
      <c r="AB21" s="457" t="n">
        <v>1</v>
      </c>
      <c r="AC21" s="457" t="n">
        <v>1</v>
      </c>
      <c r="AD21" s="457" t="n">
        <v>2</v>
      </c>
      <c r="AE21" s="449"/>
      <c r="AF21" s="449"/>
      <c r="AG21" s="449"/>
      <c r="AH21" s="449"/>
      <c r="AI21" s="457"/>
      <c r="AJ21" s="457"/>
      <c r="AK21" s="457"/>
      <c r="AL21" s="457"/>
      <c r="AM21" s="458" t="n">
        <f aca="false">'spliti 4 aplis'!AL21+'spliti 4 aplis'!AK21+'spliti 4 aplis'!AJ21+'spliti 4 aplis'!AI21+'spliti 4 aplis'!AH21+'spliti 4 aplis'!AG21+'spliti 4 aplis'!AF21+'spliti 4 aplis'!AE21+'spliti 4 aplis'!AD21+'spliti 4 aplis'!AC21+'spliti 4 aplis'!AB21+'spliti 4 aplis'!AA21+'spliti 4 aplis'!Z21+'spliti 4 aplis'!Y21+'spliti 4 aplis'!X21+'spliti 4 aplis'!W21+'spliti 4 aplis'!V21+'spliti 4 aplis'!U21+'spliti 4 aplis'!T21+'spliti 4 aplis'!S21+'spliti 4 aplis'!R21+'spliti 4 aplis'!Q21+'spliti 4 aplis'!P21+'spliti 4 aplis'!O21+'spliti 4 aplis'!N21+'spliti 4 aplis'!M21+'spliti 4 aplis'!L21+'spliti 4 aplis'!K21+'spliti 4 aplis'!J21+'spliti 4 aplis'!I21+'spliti 4 aplis'!H21+'spliti 4 aplis'!G21+'spliti 4 aplis'!F21+'spliti 4 aplis'!E21+'spliti 4 aplis'!D21+'spliti 4 aplis'!C21</f>
        <v>18</v>
      </c>
      <c r="AN21" s="459" t="n">
        <f aca="false">'spliti 4 aplis'!AM21*0.3</f>
        <v>5.4</v>
      </c>
      <c r="AO21" s="465" t="n">
        <f aca="false">'spliti 4 aplis'!AN21+'spliti 4 aplis'!AN22+'spliti 4 aplis'!AN23+'spliti 4 aplis'!AN24+'spliti 4 aplis'!AN25</f>
        <v>23.7</v>
      </c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</row>
    <row r="22" customFormat="false" ht="14.25" hidden="false" customHeight="true" outlineLevel="0" collapsed="false">
      <c r="A22" s="456" t="str">
        <f aca="false">Rezultati!A30</f>
        <v>Šarmageddon</v>
      </c>
      <c r="B22" s="456" t="str">
        <f aca="false">Rezultati!B30</f>
        <v>Sergejs Kravcovs</v>
      </c>
      <c r="C22" s="462" t="n">
        <v>1</v>
      </c>
      <c r="D22" s="462" t="n">
        <v>2</v>
      </c>
      <c r="E22" s="462" t="n">
        <v>2</v>
      </c>
      <c r="F22" s="462" t="n">
        <v>1</v>
      </c>
      <c r="G22" s="341"/>
      <c r="H22" s="341"/>
      <c r="I22" s="341"/>
      <c r="J22" s="341"/>
      <c r="K22" s="462" t="n">
        <v>0</v>
      </c>
      <c r="L22" s="462" t="n">
        <v>3</v>
      </c>
      <c r="M22" s="462" t="n">
        <v>1</v>
      </c>
      <c r="N22" s="462" t="n">
        <v>0</v>
      </c>
      <c r="O22" s="462" t="n">
        <v>2</v>
      </c>
      <c r="P22" s="462" t="n">
        <v>0</v>
      </c>
      <c r="Q22" s="462" t="n">
        <v>0</v>
      </c>
      <c r="R22" s="462" t="n">
        <v>0</v>
      </c>
      <c r="S22" s="462" t="n">
        <v>2</v>
      </c>
      <c r="T22" s="462" t="n">
        <v>1</v>
      </c>
      <c r="U22" s="462" t="n">
        <v>1</v>
      </c>
      <c r="V22" s="462" t="n">
        <v>0</v>
      </c>
      <c r="W22" s="462" t="n">
        <v>1</v>
      </c>
      <c r="X22" s="462" t="n">
        <v>1</v>
      </c>
      <c r="Y22" s="462" t="n">
        <v>1</v>
      </c>
      <c r="Z22" s="462" t="n">
        <v>1</v>
      </c>
      <c r="AA22" s="462" t="n">
        <v>2</v>
      </c>
      <c r="AB22" s="462" t="n">
        <v>1</v>
      </c>
      <c r="AC22" s="462" t="n">
        <v>0</v>
      </c>
      <c r="AD22" s="462" t="n">
        <v>0</v>
      </c>
      <c r="AE22" s="341"/>
      <c r="AF22" s="341"/>
      <c r="AG22" s="341"/>
      <c r="AH22" s="341"/>
      <c r="AI22" s="462"/>
      <c r="AJ22" s="462"/>
      <c r="AK22" s="462"/>
      <c r="AL22" s="462"/>
      <c r="AM22" s="458" t="n">
        <f aca="false">'spliti 4 aplis'!AL22+'spliti 4 aplis'!AK22+'spliti 4 aplis'!AJ22+'spliti 4 aplis'!AI22+'spliti 4 aplis'!AH22+'spliti 4 aplis'!AG22+'spliti 4 aplis'!AF22+'spliti 4 aplis'!AE22+'spliti 4 aplis'!AD22+'spliti 4 aplis'!AC22+'spliti 4 aplis'!AB22+'spliti 4 aplis'!AA22+'spliti 4 aplis'!Z22+'spliti 4 aplis'!Y22+'spliti 4 aplis'!X22+'spliti 4 aplis'!W22+'spliti 4 aplis'!V22+'spliti 4 aplis'!U22+'spliti 4 aplis'!T22+'spliti 4 aplis'!S22+'spliti 4 aplis'!R22+'spliti 4 aplis'!Q22+'spliti 4 aplis'!P22+'spliti 4 aplis'!O22+'spliti 4 aplis'!N22+'spliti 4 aplis'!M22+'spliti 4 aplis'!L22+'spliti 4 aplis'!K22+'spliti 4 aplis'!J22+'spliti 4 aplis'!I22+'spliti 4 aplis'!H22+'spliti 4 aplis'!G22+'spliti 4 aplis'!F22+'spliti 4 aplis'!E22+'spliti 4 aplis'!D22+'spliti 4 aplis'!C22</f>
        <v>23</v>
      </c>
      <c r="AN22" s="459" t="n">
        <f aca="false">'spliti 4 aplis'!AM22*0.3</f>
        <v>6.9</v>
      </c>
      <c r="AO22" s="4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</row>
    <row r="23" customFormat="false" ht="14.25" hidden="false" customHeight="true" outlineLevel="0" collapsed="false">
      <c r="A23" s="456" t="str">
        <f aca="false">Rezultati!A31</f>
        <v>Šarmageddon</v>
      </c>
      <c r="B23" s="456" t="str">
        <f aca="false">Rezultati!B31</f>
        <v>Jānis Zalītis</v>
      </c>
      <c r="C23" s="463" t="n">
        <v>2</v>
      </c>
      <c r="D23" s="463" t="n">
        <v>1</v>
      </c>
      <c r="E23" s="463" t="n">
        <v>1</v>
      </c>
      <c r="F23" s="463" t="n">
        <v>1</v>
      </c>
      <c r="G23" s="344"/>
      <c r="H23" s="344"/>
      <c r="I23" s="344"/>
      <c r="J23" s="344"/>
      <c r="K23" s="463" t="n">
        <v>1</v>
      </c>
      <c r="L23" s="463" t="n">
        <v>1</v>
      </c>
      <c r="M23" s="463" t="n">
        <v>1</v>
      </c>
      <c r="N23" s="463" t="n">
        <v>1</v>
      </c>
      <c r="O23" s="463" t="n">
        <v>1</v>
      </c>
      <c r="P23" s="463" t="n">
        <v>2</v>
      </c>
      <c r="Q23" s="463" t="n">
        <v>0</v>
      </c>
      <c r="R23" s="463" t="n">
        <v>1</v>
      </c>
      <c r="S23" s="463" t="n">
        <v>2</v>
      </c>
      <c r="T23" s="463" t="n">
        <v>1</v>
      </c>
      <c r="U23" s="463" t="n">
        <v>1</v>
      </c>
      <c r="V23" s="463" t="n">
        <v>1</v>
      </c>
      <c r="W23" s="463" t="n">
        <v>3</v>
      </c>
      <c r="X23" s="463" t="n">
        <v>2</v>
      </c>
      <c r="Y23" s="463" t="n">
        <v>1</v>
      </c>
      <c r="Z23" s="463" t="n">
        <v>0</v>
      </c>
      <c r="AA23" s="463"/>
      <c r="AB23" s="463"/>
      <c r="AC23" s="463"/>
      <c r="AD23" s="463"/>
      <c r="AE23" s="344"/>
      <c r="AF23" s="344"/>
      <c r="AG23" s="344"/>
      <c r="AH23" s="344"/>
      <c r="AI23" s="463"/>
      <c r="AJ23" s="463"/>
      <c r="AK23" s="463"/>
      <c r="AL23" s="463"/>
      <c r="AM23" s="458" t="n">
        <f aca="false">'spliti 4 aplis'!AL23+'spliti 4 aplis'!AK23+'spliti 4 aplis'!AJ23+'spliti 4 aplis'!AI23+'spliti 4 aplis'!AH23+'spliti 4 aplis'!AG23+'spliti 4 aplis'!AF23+'spliti 4 aplis'!AE23+'spliti 4 aplis'!AD23+'spliti 4 aplis'!AC23+'spliti 4 aplis'!AB23+'spliti 4 aplis'!AA23+'spliti 4 aplis'!Z23+'spliti 4 aplis'!Y23+'spliti 4 aplis'!X23+'spliti 4 aplis'!W23+'spliti 4 aplis'!V23+'spliti 4 aplis'!U23+'spliti 4 aplis'!T23+'spliti 4 aplis'!S23+'spliti 4 aplis'!R23+'spliti 4 aplis'!Q23+'spliti 4 aplis'!P23+'spliti 4 aplis'!O23+'spliti 4 aplis'!N23+'spliti 4 aplis'!M23+'spliti 4 aplis'!L23+'spliti 4 aplis'!K23+'spliti 4 aplis'!J23+'spliti 4 aplis'!I23+'spliti 4 aplis'!H23+'spliti 4 aplis'!G23+'spliti 4 aplis'!F23+'spliti 4 aplis'!E23+'spliti 4 aplis'!D23+'spliti 4 aplis'!C23</f>
        <v>24</v>
      </c>
      <c r="AN23" s="459" t="n">
        <f aca="false">'spliti 4 aplis'!AM23*0.3</f>
        <v>7.2</v>
      </c>
      <c r="AO23" s="4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</row>
    <row r="24" customFormat="false" ht="14.25" hidden="false" customHeight="true" outlineLevel="0" collapsed="false">
      <c r="A24" s="456" t="str">
        <f aca="false">Rezultati!A32</f>
        <v>Šarmageddon</v>
      </c>
      <c r="B24" s="456" t="str">
        <f aca="false">Rezultati!B32</f>
        <v>Valentīns Ginko</v>
      </c>
      <c r="C24" s="463"/>
      <c r="D24" s="463"/>
      <c r="E24" s="463"/>
      <c r="F24" s="463"/>
      <c r="G24" s="344"/>
      <c r="H24" s="344"/>
      <c r="I24" s="344"/>
      <c r="J24" s="344"/>
      <c r="K24" s="463"/>
      <c r="L24" s="463"/>
      <c r="M24" s="463"/>
      <c r="N24" s="463"/>
      <c r="O24" s="463" t="n">
        <v>0</v>
      </c>
      <c r="P24" s="463" t="n">
        <v>2</v>
      </c>
      <c r="Q24" s="463" t="n">
        <v>1</v>
      </c>
      <c r="R24" s="463" t="n">
        <v>3</v>
      </c>
      <c r="S24" s="463" t="n">
        <v>1</v>
      </c>
      <c r="T24" s="463" t="n">
        <v>2</v>
      </c>
      <c r="U24" s="463" t="n">
        <v>1</v>
      </c>
      <c r="V24" s="463" t="n">
        <v>0</v>
      </c>
      <c r="W24" s="463" t="n">
        <v>1</v>
      </c>
      <c r="X24" s="463" t="n">
        <v>0</v>
      </c>
      <c r="Y24" s="463" t="n">
        <v>0</v>
      </c>
      <c r="Z24" s="463" t="n">
        <v>1</v>
      </c>
      <c r="AA24" s="463" t="n">
        <v>0</v>
      </c>
      <c r="AB24" s="463" t="n">
        <v>0</v>
      </c>
      <c r="AC24" s="463" t="n">
        <v>2</v>
      </c>
      <c r="AD24" s="463" t="n">
        <v>0</v>
      </c>
      <c r="AE24" s="344"/>
      <c r="AF24" s="344"/>
      <c r="AG24" s="344"/>
      <c r="AH24" s="344"/>
      <c r="AI24" s="463"/>
      <c r="AJ24" s="463"/>
      <c r="AK24" s="463"/>
      <c r="AL24" s="463"/>
      <c r="AM24" s="458" t="n">
        <f aca="false">'spliti 4 aplis'!AL24+'spliti 4 aplis'!AK24+'spliti 4 aplis'!AJ24+'spliti 4 aplis'!AI24+'spliti 4 aplis'!AH24+'spliti 4 aplis'!AG24+'spliti 4 aplis'!AF24+'spliti 4 aplis'!AE24+'spliti 4 aplis'!AD24+'spliti 4 aplis'!AC24+'spliti 4 aplis'!AB24+'spliti 4 aplis'!AA24+'spliti 4 aplis'!Z24+'spliti 4 aplis'!Y24+'spliti 4 aplis'!X24+'spliti 4 aplis'!W24+'spliti 4 aplis'!V24+'spliti 4 aplis'!U24+'spliti 4 aplis'!T24+'spliti 4 aplis'!S24+'spliti 4 aplis'!R24+'spliti 4 aplis'!Q24+'spliti 4 aplis'!P24+'spliti 4 aplis'!O24+'spliti 4 aplis'!N24+'spliti 4 aplis'!M24+'spliti 4 aplis'!L24+'spliti 4 aplis'!K24+'spliti 4 aplis'!J24+'spliti 4 aplis'!I24+'spliti 4 aplis'!H24+'spliti 4 aplis'!G24+'spliti 4 aplis'!F24+'spliti 4 aplis'!E24+'spliti 4 aplis'!D24+'spliti 4 aplis'!C24</f>
        <v>14</v>
      </c>
      <c r="AN24" s="459" t="n">
        <f aca="false">'spliti 4 aplis'!AM24*0.3</f>
        <v>4.2</v>
      </c>
      <c r="AO24" s="4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</row>
    <row r="25" customFormat="false" ht="14.25" hidden="false" customHeight="true" outlineLevel="0" collapsed="false">
      <c r="A25" s="456" t="str">
        <f aca="false">Rezultati!A33</f>
        <v>Šarmageddon</v>
      </c>
      <c r="B25" s="456" t="str">
        <f aca="false">Rezultati!B33</f>
        <v>Aivars Zaharovs</v>
      </c>
      <c r="C25" s="464"/>
      <c r="D25" s="464"/>
      <c r="E25" s="464"/>
      <c r="F25" s="464"/>
      <c r="G25" s="352"/>
      <c r="H25" s="352"/>
      <c r="I25" s="352"/>
      <c r="J25" s="352"/>
      <c r="K25" s="464"/>
      <c r="L25" s="464"/>
      <c r="M25" s="464"/>
      <c r="N25" s="464"/>
      <c r="O25" s="464"/>
      <c r="P25" s="464"/>
      <c r="Q25" s="464"/>
      <c r="R25" s="464"/>
      <c r="S25" s="464"/>
      <c r="T25" s="464"/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352"/>
      <c r="AF25" s="352"/>
      <c r="AG25" s="352"/>
      <c r="AH25" s="352"/>
      <c r="AI25" s="464"/>
      <c r="AJ25" s="464"/>
      <c r="AK25" s="464"/>
      <c r="AL25" s="464"/>
      <c r="AM25" s="458" t="n">
        <f aca="false">'spliti 4 aplis'!AL25+'spliti 4 aplis'!AK25+'spliti 4 aplis'!AJ25+'spliti 4 aplis'!AI25+'spliti 4 aplis'!AH25+'spliti 4 aplis'!AG25+'spliti 4 aplis'!AF25+'spliti 4 aplis'!AE25+'spliti 4 aplis'!AD25+'spliti 4 aplis'!AC25+'spliti 4 aplis'!AB25+'spliti 4 aplis'!AA25+'spliti 4 aplis'!Z25+'spliti 4 aplis'!Y25+'spliti 4 aplis'!X25+'spliti 4 aplis'!W25+'spliti 4 aplis'!V25+'spliti 4 aplis'!U25+'spliti 4 aplis'!T25+'spliti 4 aplis'!S25+'spliti 4 aplis'!R25+'spliti 4 aplis'!Q25+'spliti 4 aplis'!P25+'spliti 4 aplis'!O25+'spliti 4 aplis'!N25+'spliti 4 aplis'!M25+'spliti 4 aplis'!L25+'spliti 4 aplis'!K25+'spliti 4 aplis'!J25+'spliti 4 aplis'!I25+'spliti 4 aplis'!H25+'spliti 4 aplis'!G25+'spliti 4 aplis'!F25+'spliti 4 aplis'!E25+'spliti 4 aplis'!D25+'spliti 4 aplis'!C25</f>
        <v>0</v>
      </c>
      <c r="AN25" s="459" t="n">
        <f aca="false">'spliti 4 aplis'!AM25*0.3</f>
        <v>0</v>
      </c>
      <c r="AO25" s="4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</row>
    <row r="26" customFormat="false" ht="14.25" hidden="false" customHeight="true" outlineLevel="0" collapsed="false">
      <c r="A26" s="447" t="str">
        <f aca="false">Rezultati!A37</f>
        <v>JBP</v>
      </c>
      <c r="B26" s="447" t="str">
        <f aca="false">Rezultati!B37</f>
        <v>Irina Bokuma</v>
      </c>
      <c r="C26" s="466" t="n">
        <v>0</v>
      </c>
      <c r="D26" s="466" t="n">
        <v>2</v>
      </c>
      <c r="E26" s="466" t="n">
        <v>0</v>
      </c>
      <c r="F26" s="466" t="n">
        <v>4</v>
      </c>
      <c r="G26" s="466" t="n">
        <v>1</v>
      </c>
      <c r="H26" s="466" t="n">
        <v>0</v>
      </c>
      <c r="I26" s="466" t="n">
        <v>1</v>
      </c>
      <c r="J26" s="466" t="n">
        <v>1</v>
      </c>
      <c r="K26" s="466" t="n">
        <v>2</v>
      </c>
      <c r="L26" s="466" t="n">
        <v>0</v>
      </c>
      <c r="M26" s="466" t="n">
        <v>0</v>
      </c>
      <c r="N26" s="466" t="n">
        <v>1</v>
      </c>
      <c r="O26" s="466" t="n">
        <v>1</v>
      </c>
      <c r="P26" s="466" t="n">
        <v>1</v>
      </c>
      <c r="Q26" s="466" t="n">
        <v>1</v>
      </c>
      <c r="R26" s="466" t="n">
        <v>2</v>
      </c>
      <c r="S26" s="343"/>
      <c r="T26" s="343"/>
      <c r="U26" s="343"/>
      <c r="V26" s="343"/>
      <c r="W26" s="466" t="n">
        <v>1</v>
      </c>
      <c r="X26" s="466" t="n">
        <v>3</v>
      </c>
      <c r="Y26" s="466" t="n">
        <v>1</v>
      </c>
      <c r="Z26" s="466" t="n">
        <v>2</v>
      </c>
      <c r="AA26" s="466" t="n">
        <v>3</v>
      </c>
      <c r="AB26" s="466" t="n">
        <v>3</v>
      </c>
      <c r="AC26" s="466" t="n">
        <v>2</v>
      </c>
      <c r="AD26" s="466" t="n">
        <v>2</v>
      </c>
      <c r="AE26" s="448" t="n">
        <v>1</v>
      </c>
      <c r="AF26" s="448" t="n">
        <v>2</v>
      </c>
      <c r="AG26" s="448" t="n">
        <v>1</v>
      </c>
      <c r="AH26" s="448" t="n">
        <v>1</v>
      </c>
      <c r="AI26" s="448"/>
      <c r="AJ26" s="448"/>
      <c r="AK26" s="448"/>
      <c r="AL26" s="448"/>
      <c r="AM26" s="450" t="n">
        <f aca="false">'spliti 4 aplis'!AL26+'spliti 4 aplis'!AK26+'spliti 4 aplis'!AJ26+'spliti 4 aplis'!AI26+'spliti 4 aplis'!AH26+'spliti 4 aplis'!AG26+'spliti 4 aplis'!AF26+'spliti 4 aplis'!AE26+'spliti 4 aplis'!AD26+'spliti 4 aplis'!AC26+'spliti 4 aplis'!AB26+'spliti 4 aplis'!AA26+'spliti 4 aplis'!Z26+'spliti 4 aplis'!Y26+'spliti 4 aplis'!X26+'spliti 4 aplis'!W26+'spliti 4 aplis'!V26+'spliti 4 aplis'!U26+'spliti 4 aplis'!T26+'spliti 4 aplis'!S26+'spliti 4 aplis'!R26+'spliti 4 aplis'!Q26+'spliti 4 aplis'!P26+'spliti 4 aplis'!O26+'spliti 4 aplis'!N26+'spliti 4 aplis'!M26+'spliti 4 aplis'!L26+'spliti 4 aplis'!K26+'spliti 4 aplis'!J26+'spliti 4 aplis'!I26+'spliti 4 aplis'!H26+'spliti 4 aplis'!G26+'spliti 4 aplis'!F26+'spliti 4 aplis'!E26+'spliti 4 aplis'!D26+'spliti 4 aplis'!C26</f>
        <v>39</v>
      </c>
      <c r="AN26" s="451" t="n">
        <f aca="false">'spliti 4 aplis'!AM26*0.3</f>
        <v>11.7</v>
      </c>
      <c r="AO26" s="467" t="n">
        <f aca="false">'spliti 4 aplis'!AN26+'spliti 4 aplis'!AN27+'spliti 4 aplis'!AN28+'spliti 4 aplis'!AN29+'spliti 4 aplis'!AN30+'spliti 4 aplis'!AN31+'spliti 4 aplis'!AN32</f>
        <v>26.4</v>
      </c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</row>
    <row r="27" customFormat="false" ht="14.25" hidden="false" customHeight="true" outlineLevel="0" collapsed="false">
      <c r="A27" s="447" t="str">
        <f aca="false">Rezultati!A38</f>
        <v>JBP</v>
      </c>
      <c r="B27" s="447" t="str">
        <f aca="false">Rezultati!B38</f>
        <v>Jurijs Bokums sen</v>
      </c>
      <c r="C27" s="466" t="n">
        <v>2</v>
      </c>
      <c r="D27" s="466" t="n">
        <v>1</v>
      </c>
      <c r="E27" s="466" t="n">
        <v>1</v>
      </c>
      <c r="F27" s="466" t="n">
        <v>1</v>
      </c>
      <c r="G27" s="466" t="n">
        <v>2</v>
      </c>
      <c r="H27" s="466" t="n">
        <v>0</v>
      </c>
      <c r="I27" s="466" t="n">
        <v>1</v>
      </c>
      <c r="J27" s="466" t="n">
        <v>0</v>
      </c>
      <c r="K27" s="466" t="n">
        <v>1</v>
      </c>
      <c r="L27" s="466" t="n">
        <v>0</v>
      </c>
      <c r="M27" s="466" t="n">
        <v>0</v>
      </c>
      <c r="N27" s="466" t="n">
        <v>3</v>
      </c>
      <c r="O27" s="466" t="n">
        <v>0</v>
      </c>
      <c r="P27" s="466" t="n">
        <v>1</v>
      </c>
      <c r="Q27" s="466" t="n">
        <v>0</v>
      </c>
      <c r="R27" s="466" t="n">
        <v>0</v>
      </c>
      <c r="S27" s="343"/>
      <c r="T27" s="343"/>
      <c r="U27" s="343"/>
      <c r="V27" s="343"/>
      <c r="W27" s="466" t="n">
        <v>2</v>
      </c>
      <c r="X27" s="466" t="n">
        <v>3</v>
      </c>
      <c r="Y27" s="466" t="n">
        <v>0</v>
      </c>
      <c r="Z27" s="466" t="n">
        <v>0</v>
      </c>
      <c r="AA27" s="466" t="n">
        <v>0</v>
      </c>
      <c r="AB27" s="466" t="n">
        <v>2</v>
      </c>
      <c r="AC27" s="466" t="n">
        <v>1</v>
      </c>
      <c r="AD27" s="466" t="n">
        <v>1</v>
      </c>
      <c r="AE27" s="453" t="n">
        <v>2</v>
      </c>
      <c r="AF27" s="453" t="n">
        <v>3</v>
      </c>
      <c r="AG27" s="453" t="n">
        <v>2</v>
      </c>
      <c r="AH27" s="453" t="n">
        <v>3</v>
      </c>
      <c r="AI27" s="453"/>
      <c r="AJ27" s="453"/>
      <c r="AK27" s="453"/>
      <c r="AL27" s="453"/>
      <c r="AM27" s="450" t="n">
        <f aca="false">'spliti 4 aplis'!AL27+'spliti 4 aplis'!AK27+'spliti 4 aplis'!AJ27+'spliti 4 aplis'!AI27+'spliti 4 aplis'!AH27+'spliti 4 aplis'!AG27+'spliti 4 aplis'!AF27+'spliti 4 aplis'!AE27+'spliti 4 aplis'!AD27+'spliti 4 aplis'!AC27+'spliti 4 aplis'!AB27+'spliti 4 aplis'!AA27+'spliti 4 aplis'!Z27+'spliti 4 aplis'!Y27+'spliti 4 aplis'!X27+'spliti 4 aplis'!W27+'spliti 4 aplis'!V27+'spliti 4 aplis'!U27+'spliti 4 aplis'!T27+'spliti 4 aplis'!S27+'spliti 4 aplis'!R27+'spliti 4 aplis'!Q27+'spliti 4 aplis'!P27+'spliti 4 aplis'!O27+'spliti 4 aplis'!N27+'spliti 4 aplis'!M27+'spliti 4 aplis'!L27+'spliti 4 aplis'!K27+'spliti 4 aplis'!J27+'spliti 4 aplis'!I27+'spliti 4 aplis'!H27+'spliti 4 aplis'!G27+'spliti 4 aplis'!F27+'spliti 4 aplis'!E27+'spliti 4 aplis'!D27+'spliti 4 aplis'!C27</f>
        <v>32</v>
      </c>
      <c r="AN27" s="451" t="n">
        <f aca="false">'spliti 4 aplis'!AM27*0.3</f>
        <v>9.6</v>
      </c>
      <c r="AO27" s="467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</row>
    <row r="28" customFormat="false" ht="14.25" hidden="false" customHeight="true" outlineLevel="0" collapsed="false">
      <c r="A28" s="447" t="str">
        <f aca="false">Rezultati!A39</f>
        <v>JBP</v>
      </c>
      <c r="B28" s="447" t="str">
        <f aca="false">Rezultati!B39</f>
        <v>Jurijs Bokums jun</v>
      </c>
      <c r="C28" s="466" t="n">
        <v>1</v>
      </c>
      <c r="D28" s="466" t="n">
        <v>1</v>
      </c>
      <c r="E28" s="466" t="n">
        <v>1</v>
      </c>
      <c r="F28" s="466" t="n">
        <v>2</v>
      </c>
      <c r="G28" s="466" t="n">
        <v>0</v>
      </c>
      <c r="H28" s="466" t="n">
        <v>0</v>
      </c>
      <c r="I28" s="466" t="n">
        <v>1</v>
      </c>
      <c r="J28" s="466" t="n">
        <v>0</v>
      </c>
      <c r="K28" s="466" t="n">
        <v>1</v>
      </c>
      <c r="L28" s="466" t="n">
        <v>1</v>
      </c>
      <c r="M28" s="466" t="n">
        <v>1</v>
      </c>
      <c r="N28" s="466" t="n">
        <v>0</v>
      </c>
      <c r="O28" s="466" t="n">
        <v>1</v>
      </c>
      <c r="P28" s="466" t="n">
        <v>1</v>
      </c>
      <c r="Q28" s="466" t="n">
        <v>0</v>
      </c>
      <c r="R28" s="466" t="n">
        <v>1</v>
      </c>
      <c r="S28" s="343"/>
      <c r="T28" s="343"/>
      <c r="U28" s="343"/>
      <c r="V28" s="343"/>
      <c r="W28" s="466" t="n">
        <v>1</v>
      </c>
      <c r="X28" s="466" t="n">
        <v>0</v>
      </c>
      <c r="Y28" s="466" t="n">
        <v>0</v>
      </c>
      <c r="Z28" s="466" t="n">
        <v>0</v>
      </c>
      <c r="AA28" s="466" t="n">
        <v>1</v>
      </c>
      <c r="AB28" s="466" t="n">
        <v>0</v>
      </c>
      <c r="AC28" s="466" t="n">
        <v>0</v>
      </c>
      <c r="AD28" s="466" t="n">
        <v>1</v>
      </c>
      <c r="AE28" s="454"/>
      <c r="AF28" s="454"/>
      <c r="AG28" s="454"/>
      <c r="AH28" s="454"/>
      <c r="AI28" s="454"/>
      <c r="AJ28" s="454"/>
      <c r="AK28" s="454"/>
      <c r="AL28" s="454"/>
      <c r="AM28" s="450" t="n">
        <f aca="false">'spliti 4 aplis'!AL28+'spliti 4 aplis'!AK28+'spliti 4 aplis'!AJ28+'spliti 4 aplis'!AI28+'spliti 4 aplis'!AH28+'spliti 4 aplis'!AG28+'spliti 4 aplis'!AF28+'spliti 4 aplis'!AE28+'spliti 4 aplis'!AD28+'spliti 4 aplis'!AC28+'spliti 4 aplis'!AB28+'spliti 4 aplis'!AA28+'spliti 4 aplis'!Z28+'spliti 4 aplis'!Y28+'spliti 4 aplis'!X28+'spliti 4 aplis'!W28+'spliti 4 aplis'!V28+'spliti 4 aplis'!U28+'spliti 4 aplis'!T28+'spliti 4 aplis'!S28+'spliti 4 aplis'!R28+'spliti 4 aplis'!Q28+'spliti 4 aplis'!P28+'spliti 4 aplis'!O28+'spliti 4 aplis'!N28+'spliti 4 aplis'!M28+'spliti 4 aplis'!L28+'spliti 4 aplis'!K28+'spliti 4 aplis'!J28+'spliti 4 aplis'!I28+'spliti 4 aplis'!H28+'spliti 4 aplis'!G28+'spliti 4 aplis'!F28+'spliti 4 aplis'!E28+'spliti 4 aplis'!D28+'spliti 4 aplis'!C28</f>
        <v>15</v>
      </c>
      <c r="AN28" s="451" t="n">
        <f aca="false">'spliti 4 aplis'!AM28*0.3</f>
        <v>4.5</v>
      </c>
      <c r="AO28" s="467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</row>
    <row r="29" customFormat="false" ht="14.25" hidden="false" customHeight="true" outlineLevel="0" collapsed="false">
      <c r="A29" s="447" t="str">
        <f aca="false">Rezultati!A40</f>
        <v>JBP</v>
      </c>
      <c r="B29" s="447" t="str">
        <f aca="false">Rezultati!B40</f>
        <v>Rihards Kovaļenko</v>
      </c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343"/>
      <c r="T29" s="343"/>
      <c r="U29" s="343"/>
      <c r="V29" s="343"/>
      <c r="W29" s="466"/>
      <c r="X29" s="466"/>
      <c r="Y29" s="466"/>
      <c r="Z29" s="466"/>
      <c r="AA29" s="466"/>
      <c r="AB29" s="466"/>
      <c r="AC29" s="466"/>
      <c r="AD29" s="466"/>
      <c r="AE29" s="454"/>
      <c r="AF29" s="454"/>
      <c r="AG29" s="454"/>
      <c r="AH29" s="454"/>
      <c r="AI29" s="454"/>
      <c r="AJ29" s="454"/>
      <c r="AK29" s="454"/>
      <c r="AL29" s="454"/>
      <c r="AM29" s="450" t="n">
        <f aca="false">'spliti 4 aplis'!AL29+'spliti 4 aplis'!AK29+'spliti 4 aplis'!AJ29+'spliti 4 aplis'!AI29+'spliti 4 aplis'!AH29+'spliti 4 aplis'!AG29+'spliti 4 aplis'!AF29+'spliti 4 aplis'!AE29+'spliti 4 aplis'!AD29+'spliti 4 aplis'!AC29+'spliti 4 aplis'!AB29+'spliti 4 aplis'!AA29+'spliti 4 aplis'!Z29+'spliti 4 aplis'!Y29+'spliti 4 aplis'!X29+'spliti 4 aplis'!W29+'spliti 4 aplis'!V29+'spliti 4 aplis'!U29+'spliti 4 aplis'!T29+'spliti 4 aplis'!S29+'spliti 4 aplis'!R29+'spliti 4 aplis'!Q29+'spliti 4 aplis'!P29+'spliti 4 aplis'!O29+'spliti 4 aplis'!N29+'spliti 4 aplis'!M29+'spliti 4 aplis'!L29+'spliti 4 aplis'!K29+'spliti 4 aplis'!J29+'spliti 4 aplis'!I29+'spliti 4 aplis'!H29+'spliti 4 aplis'!G29+'spliti 4 aplis'!F29+'spliti 4 aplis'!E29+'spliti 4 aplis'!D29+'spliti 4 aplis'!C29</f>
        <v>0</v>
      </c>
      <c r="AN29" s="451" t="n">
        <f aca="false">'spliti 4 aplis'!AM29*0.3</f>
        <v>0</v>
      </c>
      <c r="AO29" s="467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</row>
    <row r="30" customFormat="false" ht="14.25" hidden="false" customHeight="true" outlineLevel="0" collapsed="false">
      <c r="A30" s="447" t="str">
        <f aca="false">Rezultati!A41</f>
        <v>JBP</v>
      </c>
      <c r="B30" s="447" t="str">
        <f aca="false">Rezultati!B41</f>
        <v>Kristaps Laucis</v>
      </c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343"/>
      <c r="T30" s="343"/>
      <c r="U30" s="343"/>
      <c r="V30" s="343"/>
      <c r="W30" s="466"/>
      <c r="X30" s="466"/>
      <c r="Y30" s="466"/>
      <c r="Z30" s="466"/>
      <c r="AA30" s="466"/>
      <c r="AB30" s="466"/>
      <c r="AC30" s="466"/>
      <c r="AD30" s="466"/>
      <c r="AE30" s="455"/>
      <c r="AF30" s="455"/>
      <c r="AG30" s="455"/>
      <c r="AH30" s="455"/>
      <c r="AI30" s="455"/>
      <c r="AJ30" s="455"/>
      <c r="AK30" s="455"/>
      <c r="AL30" s="455"/>
      <c r="AM30" s="450" t="n">
        <f aca="false">'spliti 4 aplis'!AL30+'spliti 4 aplis'!AK30+'spliti 4 aplis'!AJ30+'spliti 4 aplis'!AI30+'spliti 4 aplis'!AH30+'spliti 4 aplis'!AG30+'spliti 4 aplis'!AF30+'spliti 4 aplis'!AE30+'spliti 4 aplis'!AD30+'spliti 4 aplis'!AC30+'spliti 4 aplis'!AB30+'spliti 4 aplis'!AA30+'spliti 4 aplis'!Z30+'spliti 4 aplis'!Y30+'spliti 4 aplis'!X30+'spliti 4 aplis'!W30+'spliti 4 aplis'!V30+'spliti 4 aplis'!U30+'spliti 4 aplis'!T30+'spliti 4 aplis'!S30+'spliti 4 aplis'!R30+'spliti 4 aplis'!Q30+'spliti 4 aplis'!P30+'spliti 4 aplis'!O30+'spliti 4 aplis'!N30+'spliti 4 aplis'!M30+'spliti 4 aplis'!L30+'spliti 4 aplis'!K30+'spliti 4 aplis'!J30+'spliti 4 aplis'!I30+'spliti 4 aplis'!H30+'spliti 4 aplis'!G30+'spliti 4 aplis'!F30+'spliti 4 aplis'!E30+'spliti 4 aplis'!D30+'spliti 4 aplis'!C30</f>
        <v>0</v>
      </c>
      <c r="AN30" s="451" t="n">
        <f aca="false">'spliti 4 aplis'!AM30*0.3</f>
        <v>0</v>
      </c>
      <c r="AO30" s="467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</row>
    <row r="31" customFormat="false" ht="14.25" hidden="false" customHeight="true" outlineLevel="0" collapsed="false">
      <c r="A31" s="447" t="str">
        <f aca="false">Rezultati!A42</f>
        <v>JBP</v>
      </c>
      <c r="B31" s="447" t="n">
        <f aca="false">Rezultati!B42</f>
        <v>0</v>
      </c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343"/>
      <c r="T31" s="343"/>
      <c r="U31" s="343"/>
      <c r="V31" s="343"/>
      <c r="W31" s="466"/>
      <c r="X31" s="466"/>
      <c r="Y31" s="466"/>
      <c r="Z31" s="466"/>
      <c r="AA31" s="466"/>
      <c r="AB31" s="466"/>
      <c r="AC31" s="466"/>
      <c r="AD31" s="466"/>
      <c r="AE31" s="455"/>
      <c r="AF31" s="455"/>
      <c r="AG31" s="455"/>
      <c r="AH31" s="455"/>
      <c r="AI31" s="455"/>
      <c r="AJ31" s="455"/>
      <c r="AK31" s="455"/>
      <c r="AL31" s="455"/>
      <c r="AM31" s="450" t="n">
        <f aca="false">'spliti 4 aplis'!AL31+'spliti 4 aplis'!AK31+'spliti 4 aplis'!AJ31+'spliti 4 aplis'!AI31+'spliti 4 aplis'!AH31+'spliti 4 aplis'!AG31+'spliti 4 aplis'!AF31+'spliti 4 aplis'!AE31+'spliti 4 aplis'!AD31+'spliti 4 aplis'!AC31+'spliti 4 aplis'!AB31+'spliti 4 aplis'!AA31+'spliti 4 aplis'!Z31+'spliti 4 aplis'!Y31+'spliti 4 aplis'!X31+'spliti 4 aplis'!W31+'spliti 4 aplis'!V31+'spliti 4 aplis'!U31+'spliti 4 aplis'!T31+'spliti 4 aplis'!S31+'spliti 4 aplis'!R31+'spliti 4 aplis'!Q31+'spliti 4 aplis'!P31+'spliti 4 aplis'!O31+'spliti 4 aplis'!N31+'spliti 4 aplis'!M31+'spliti 4 aplis'!L31+'spliti 4 aplis'!K31+'spliti 4 aplis'!J31+'spliti 4 aplis'!I31+'spliti 4 aplis'!H31+'spliti 4 aplis'!G31+'spliti 4 aplis'!F31+'spliti 4 aplis'!E31+'spliti 4 aplis'!D31+'spliti 4 aplis'!C31</f>
        <v>0</v>
      </c>
      <c r="AN31" s="451" t="n">
        <f aca="false">'spliti 4 aplis'!AM31*0.3</f>
        <v>0</v>
      </c>
      <c r="AO31" s="467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</row>
    <row r="32" customFormat="false" ht="14.25" hidden="false" customHeight="true" outlineLevel="0" collapsed="false">
      <c r="A32" s="447" t="str">
        <f aca="false">Rezultati!A44</f>
        <v>JBP</v>
      </c>
      <c r="B32" s="447" t="str">
        <f aca="false">Rezultati!B44</f>
        <v>Pieaicinātajs spēlētājs</v>
      </c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343"/>
      <c r="T32" s="343"/>
      <c r="U32" s="343"/>
      <c r="V32" s="343"/>
      <c r="W32" s="466"/>
      <c r="X32" s="466"/>
      <c r="Y32" s="466"/>
      <c r="Z32" s="466"/>
      <c r="AA32" s="466"/>
      <c r="AB32" s="466"/>
      <c r="AC32" s="466"/>
      <c r="AD32" s="466"/>
      <c r="AE32" s="448" t="n">
        <v>1</v>
      </c>
      <c r="AF32" s="448" t="n">
        <v>1</v>
      </c>
      <c r="AG32" s="448" t="n">
        <v>0</v>
      </c>
      <c r="AH32" s="448" t="n">
        <v>0</v>
      </c>
      <c r="AI32" s="448"/>
      <c r="AJ32" s="448"/>
      <c r="AK32" s="448"/>
      <c r="AL32" s="448"/>
      <c r="AM32" s="450" t="n">
        <f aca="false">'spliti 4 aplis'!AL32+'spliti 4 aplis'!AK32+'spliti 4 aplis'!AJ32+'spliti 4 aplis'!AI32+'spliti 4 aplis'!AH32+'spliti 4 aplis'!AG32+'spliti 4 aplis'!AF32+'spliti 4 aplis'!AE32+'spliti 4 aplis'!AD32+'spliti 4 aplis'!AC32+'spliti 4 aplis'!AB32+'spliti 4 aplis'!AA32+'spliti 4 aplis'!Z32+'spliti 4 aplis'!Y32+'spliti 4 aplis'!X32+'spliti 4 aplis'!W32+'spliti 4 aplis'!V32+'spliti 4 aplis'!U32+'spliti 4 aplis'!T32+'spliti 4 aplis'!S32+'spliti 4 aplis'!R32+'spliti 4 aplis'!Q32+'spliti 4 aplis'!P32+'spliti 4 aplis'!O32+'spliti 4 aplis'!N32+'spliti 4 aplis'!M32+'spliti 4 aplis'!L32+'spliti 4 aplis'!K32+'spliti 4 aplis'!J32+'spliti 4 aplis'!I32+'spliti 4 aplis'!H32+'spliti 4 aplis'!G32+'spliti 4 aplis'!F32+'spliti 4 aplis'!E32+'spliti 4 aplis'!D32+'spliti 4 aplis'!C32</f>
        <v>2</v>
      </c>
      <c r="AN32" s="451" t="n">
        <f aca="false">'spliti 4 aplis'!AM32*0.3</f>
        <v>0.6</v>
      </c>
      <c r="AO32" s="467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</row>
    <row r="33" customFormat="false" ht="14.25" hidden="false" customHeight="true" outlineLevel="0" collapsed="false">
      <c r="A33" s="456" t="str">
        <f aca="false">Rezultati!A45</f>
        <v>ALDENS Holdings</v>
      </c>
      <c r="B33" s="456" t="str">
        <f aca="false">Rezultati!B45</f>
        <v>Andris Stalidzāns</v>
      </c>
      <c r="C33" s="468" t="n">
        <v>1</v>
      </c>
      <c r="D33" s="468" t="n">
        <v>3</v>
      </c>
      <c r="E33" s="468" t="n">
        <v>0</v>
      </c>
      <c r="F33" s="468" t="n">
        <v>0</v>
      </c>
      <c r="G33" s="468" t="n">
        <v>1</v>
      </c>
      <c r="H33" s="468" t="n">
        <v>1</v>
      </c>
      <c r="I33" s="468" t="n">
        <v>1</v>
      </c>
      <c r="J33" s="468" t="n">
        <v>1</v>
      </c>
      <c r="K33" s="343"/>
      <c r="L33" s="343"/>
      <c r="M33" s="343"/>
      <c r="N33" s="343"/>
      <c r="O33" s="468" t="n">
        <v>0</v>
      </c>
      <c r="P33" s="468" t="n">
        <v>0</v>
      </c>
      <c r="Q33" s="468" t="n">
        <v>2</v>
      </c>
      <c r="R33" s="468" t="n">
        <v>0</v>
      </c>
      <c r="S33" s="468" t="n">
        <v>1</v>
      </c>
      <c r="T33" s="468" t="n">
        <v>3</v>
      </c>
      <c r="U33" s="468" t="n">
        <v>1</v>
      </c>
      <c r="V33" s="468" t="n">
        <v>0</v>
      </c>
      <c r="W33" s="468" t="n">
        <v>1</v>
      </c>
      <c r="X33" s="468" t="n">
        <v>0</v>
      </c>
      <c r="Y33" s="468" t="n">
        <v>0</v>
      </c>
      <c r="Z33" s="468" t="n">
        <v>2</v>
      </c>
      <c r="AA33" s="468" t="n">
        <v>1</v>
      </c>
      <c r="AB33" s="468" t="n">
        <v>0</v>
      </c>
      <c r="AC33" s="468" t="n">
        <v>1</v>
      </c>
      <c r="AD33" s="468" t="n">
        <v>2</v>
      </c>
      <c r="AE33" s="462" t="n">
        <v>2</v>
      </c>
      <c r="AF33" s="462" t="n">
        <v>0</v>
      </c>
      <c r="AG33" s="462" t="n">
        <v>0</v>
      </c>
      <c r="AH33" s="462" t="n">
        <v>2</v>
      </c>
      <c r="AI33" s="462"/>
      <c r="AJ33" s="462"/>
      <c r="AK33" s="462"/>
      <c r="AL33" s="462"/>
      <c r="AM33" s="458" t="n">
        <f aca="false">'spliti 4 aplis'!AL33+'spliti 4 aplis'!AK33+'spliti 4 aplis'!AJ33+'spliti 4 aplis'!AI33+'spliti 4 aplis'!AH33+'spliti 4 aplis'!AG33+'spliti 4 aplis'!AF33+'spliti 4 aplis'!AE33+'spliti 4 aplis'!AD33+'spliti 4 aplis'!AC33+'spliti 4 aplis'!AB33+'spliti 4 aplis'!AA33+'spliti 4 aplis'!Z33+'spliti 4 aplis'!Y33+'spliti 4 aplis'!X33+'spliti 4 aplis'!W33+'spliti 4 aplis'!V33+'spliti 4 aplis'!U33+'spliti 4 aplis'!T33+'spliti 4 aplis'!S33+'spliti 4 aplis'!R33+'spliti 4 aplis'!Q33+'spliti 4 aplis'!P33+'spliti 4 aplis'!O33+'spliti 4 aplis'!N33+'spliti 4 aplis'!M33+'spliti 4 aplis'!L33+'spliti 4 aplis'!K33+'spliti 4 aplis'!J33+'spliti 4 aplis'!I33+'spliti 4 aplis'!H33+'spliti 4 aplis'!G33+'spliti 4 aplis'!F33+'spliti 4 aplis'!E33+'spliti 4 aplis'!D33+'spliti 4 aplis'!C33</f>
        <v>26</v>
      </c>
      <c r="AN33" s="459" t="n">
        <f aca="false">'spliti 4 aplis'!AM33*0.3</f>
        <v>7.8</v>
      </c>
      <c r="AO33" s="460" t="n">
        <f aca="false">'spliti 4 aplis'!AN33+'spliti 4 aplis'!AN34+'spliti 4 aplis'!AN35+'spliti 4 aplis'!AN36+'spliti 4 aplis'!AN37</f>
        <v>22.8</v>
      </c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</row>
    <row r="34" customFormat="false" ht="14.25" hidden="false" customHeight="true" outlineLevel="0" collapsed="false">
      <c r="A34" s="456" t="str">
        <f aca="false">Rezultati!A46</f>
        <v>ALDENS Holding</v>
      </c>
      <c r="B34" s="456" t="str">
        <f aca="false">Rezultati!B46</f>
        <v>Uldis Lasmanis</v>
      </c>
      <c r="C34" s="468"/>
      <c r="D34" s="468"/>
      <c r="E34" s="468"/>
      <c r="F34" s="468"/>
      <c r="G34" s="468"/>
      <c r="H34" s="468"/>
      <c r="I34" s="468"/>
      <c r="J34" s="468"/>
      <c r="K34" s="343"/>
      <c r="L34" s="343"/>
      <c r="M34" s="343"/>
      <c r="N34" s="343"/>
      <c r="O34" s="468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8"/>
      <c r="AD34" s="468"/>
      <c r="AE34" s="463"/>
      <c r="AF34" s="463"/>
      <c r="AG34" s="463"/>
      <c r="AH34" s="463"/>
      <c r="AI34" s="463"/>
      <c r="AJ34" s="463"/>
      <c r="AK34" s="463"/>
      <c r="AL34" s="463"/>
      <c r="AM34" s="458" t="n">
        <f aca="false">'spliti 4 aplis'!AL34+'spliti 4 aplis'!AK34+'spliti 4 aplis'!AJ34+'spliti 4 aplis'!AI34+'spliti 4 aplis'!AH34+'spliti 4 aplis'!AG34+'spliti 4 aplis'!AF34+'spliti 4 aplis'!AE34+'spliti 4 aplis'!AD34+'spliti 4 aplis'!AC34+'spliti 4 aplis'!AB34+'spliti 4 aplis'!AA34+'spliti 4 aplis'!Z34+'spliti 4 aplis'!Y34+'spliti 4 aplis'!X34+'spliti 4 aplis'!W34+'spliti 4 aplis'!V34+'spliti 4 aplis'!U34+'spliti 4 aplis'!T34+'spliti 4 aplis'!S34+'spliti 4 aplis'!R34+'spliti 4 aplis'!Q34+'spliti 4 aplis'!P34+'spliti 4 aplis'!O34+'spliti 4 aplis'!N34+'spliti 4 aplis'!M34+'spliti 4 aplis'!L34+'spliti 4 aplis'!K34+'spliti 4 aplis'!J34+'spliti 4 aplis'!I34+'spliti 4 aplis'!H34+'spliti 4 aplis'!G34+'spliti 4 aplis'!F34+'spliti 4 aplis'!E34+'spliti 4 aplis'!D34+'spliti 4 aplis'!C34</f>
        <v>0</v>
      </c>
      <c r="AN34" s="459" t="n">
        <f aca="false">'spliti 4 aplis'!AM34*0.3</f>
        <v>0</v>
      </c>
      <c r="AO34" s="460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</row>
    <row r="35" customFormat="false" ht="14.25" hidden="false" customHeight="true" outlineLevel="0" collapsed="false">
      <c r="A35" s="456" t="str">
        <f aca="false">Rezultati!A47</f>
        <v>ALDENS Holding</v>
      </c>
      <c r="B35" s="456" t="str">
        <f aca="false">Rezultati!B47</f>
        <v>Tatjana Teļnova</v>
      </c>
      <c r="C35" s="468" t="n">
        <v>1</v>
      </c>
      <c r="D35" s="468" t="n">
        <v>1</v>
      </c>
      <c r="E35" s="468" t="n">
        <v>0</v>
      </c>
      <c r="F35" s="468" t="n">
        <v>0</v>
      </c>
      <c r="G35" s="468" t="n">
        <v>0</v>
      </c>
      <c r="H35" s="468" t="n">
        <v>0</v>
      </c>
      <c r="I35" s="468" t="n">
        <v>0</v>
      </c>
      <c r="J35" s="468" t="n">
        <v>1</v>
      </c>
      <c r="K35" s="343"/>
      <c r="L35" s="343"/>
      <c r="M35" s="343"/>
      <c r="N35" s="343"/>
      <c r="O35" s="468" t="n">
        <v>1</v>
      </c>
      <c r="P35" s="468" t="n">
        <v>0</v>
      </c>
      <c r="Q35" s="468" t="n">
        <v>0</v>
      </c>
      <c r="R35" s="468" t="n">
        <v>1</v>
      </c>
      <c r="S35" s="468" t="n">
        <v>1</v>
      </c>
      <c r="T35" s="468" t="n">
        <v>0</v>
      </c>
      <c r="U35" s="468" t="n">
        <v>3</v>
      </c>
      <c r="V35" s="468" t="n">
        <v>2</v>
      </c>
      <c r="W35" s="468" t="n">
        <v>1</v>
      </c>
      <c r="X35" s="468" t="n">
        <v>1</v>
      </c>
      <c r="Y35" s="468" t="n">
        <v>3</v>
      </c>
      <c r="Z35" s="468" t="n">
        <v>3</v>
      </c>
      <c r="AA35" s="468" t="n">
        <v>1</v>
      </c>
      <c r="AB35" s="468" t="n">
        <v>1</v>
      </c>
      <c r="AC35" s="468" t="n">
        <v>2</v>
      </c>
      <c r="AD35" s="468" t="n">
        <v>2</v>
      </c>
      <c r="AE35" s="463" t="n">
        <v>2</v>
      </c>
      <c r="AF35" s="463" t="n">
        <v>0</v>
      </c>
      <c r="AG35" s="463" t="n">
        <v>1</v>
      </c>
      <c r="AH35" s="463" t="n">
        <v>1</v>
      </c>
      <c r="AI35" s="463"/>
      <c r="AJ35" s="463"/>
      <c r="AK35" s="463"/>
      <c r="AL35" s="463"/>
      <c r="AM35" s="458" t="n">
        <f aca="false">'spliti 4 aplis'!AL35+'spliti 4 aplis'!AK35+'spliti 4 aplis'!AJ35+'spliti 4 aplis'!AI35+'spliti 4 aplis'!AH35+'spliti 4 aplis'!AG35+'spliti 4 aplis'!AF35+'spliti 4 aplis'!AE35+'spliti 4 aplis'!AD35+'spliti 4 aplis'!AC35+'spliti 4 aplis'!AB35+'spliti 4 aplis'!AA35+'spliti 4 aplis'!Z35+'spliti 4 aplis'!Y35+'spliti 4 aplis'!X35+'spliti 4 aplis'!W35+'spliti 4 aplis'!V35+'spliti 4 aplis'!U35+'spliti 4 aplis'!T35+'spliti 4 aplis'!S35+'spliti 4 aplis'!R35+'spliti 4 aplis'!Q35+'spliti 4 aplis'!P35+'spliti 4 aplis'!O35+'spliti 4 aplis'!N35+'spliti 4 aplis'!M35+'spliti 4 aplis'!L35+'spliti 4 aplis'!K35+'spliti 4 aplis'!J35+'spliti 4 aplis'!I35+'spliti 4 aplis'!H35+'spliti 4 aplis'!G35+'spliti 4 aplis'!F35+'spliti 4 aplis'!E35+'spliti 4 aplis'!D35+'spliti 4 aplis'!C35</f>
        <v>29</v>
      </c>
      <c r="AN35" s="459" t="n">
        <f aca="false">'spliti 4 aplis'!AM35*0.3</f>
        <v>8.7</v>
      </c>
      <c r="AO35" s="460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</row>
    <row r="36" customFormat="false" ht="14.25" hidden="false" customHeight="true" outlineLevel="0" collapsed="false">
      <c r="A36" s="456" t="str">
        <f aca="false">Rezultati!A48</f>
        <v>ALDENS Holding</v>
      </c>
      <c r="B36" s="456" t="str">
        <f aca="false">Rezultati!B48</f>
        <v>Madars Dāvids</v>
      </c>
      <c r="C36" s="468"/>
      <c r="D36" s="468"/>
      <c r="E36" s="468"/>
      <c r="F36" s="468"/>
      <c r="G36" s="468"/>
      <c r="H36" s="468"/>
      <c r="I36" s="468"/>
      <c r="J36" s="468"/>
      <c r="K36" s="343"/>
      <c r="L36" s="343"/>
      <c r="M36" s="343"/>
      <c r="N36" s="343"/>
      <c r="O36" s="468"/>
      <c r="P36" s="468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4"/>
      <c r="AF36" s="464"/>
      <c r="AG36" s="464"/>
      <c r="AH36" s="464"/>
      <c r="AI36" s="464"/>
      <c r="AJ36" s="464"/>
      <c r="AK36" s="464"/>
      <c r="AL36" s="464"/>
      <c r="AM36" s="458" t="n">
        <f aca="false">'spliti 4 aplis'!AL36+'spliti 4 aplis'!AK36+'spliti 4 aplis'!AJ36+'spliti 4 aplis'!AI36+'spliti 4 aplis'!AH36+'spliti 4 aplis'!AG36+'spliti 4 aplis'!AF36+'spliti 4 aplis'!AE36+'spliti 4 aplis'!AD36+'spliti 4 aplis'!AC36+'spliti 4 aplis'!AB36+'spliti 4 aplis'!AA36+'spliti 4 aplis'!Z36+'spliti 4 aplis'!Y36+'spliti 4 aplis'!X36+'spliti 4 aplis'!W36+'spliti 4 aplis'!V36+'spliti 4 aplis'!U36+'spliti 4 aplis'!T36+'spliti 4 aplis'!S36+'spliti 4 aplis'!R36+'spliti 4 aplis'!Q36+'spliti 4 aplis'!P36+'spliti 4 aplis'!O36+'spliti 4 aplis'!N36+'spliti 4 aplis'!M36+'spliti 4 aplis'!L36+'spliti 4 aplis'!K36+'spliti 4 aplis'!J36+'spliti 4 aplis'!I36+'spliti 4 aplis'!H36+'spliti 4 aplis'!G36+'spliti 4 aplis'!F36+'spliti 4 aplis'!E36+'spliti 4 aplis'!D36+'spliti 4 aplis'!C36</f>
        <v>0</v>
      </c>
      <c r="AN36" s="459" t="n">
        <f aca="false">'spliti 4 aplis'!AM36*0.3</f>
        <v>0</v>
      </c>
      <c r="AO36" s="460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</row>
    <row r="37" customFormat="false" ht="14.25" hidden="false" customHeight="true" outlineLevel="0" collapsed="false">
      <c r="A37" s="456" t="str">
        <f aca="false">Rezultati!A49</f>
        <v>ALDENS Holding / JPB</v>
      </c>
      <c r="B37" s="456" t="str">
        <f aca="false">Rezultati!B49</f>
        <v>Nikita Bobrovs</v>
      </c>
      <c r="C37" s="468" t="n">
        <v>2</v>
      </c>
      <c r="D37" s="468" t="n">
        <v>0</v>
      </c>
      <c r="E37" s="468" t="n">
        <v>2</v>
      </c>
      <c r="F37" s="468" t="n">
        <v>0</v>
      </c>
      <c r="G37" s="468" t="n">
        <v>0</v>
      </c>
      <c r="H37" s="468" t="n">
        <v>0</v>
      </c>
      <c r="I37" s="468" t="n">
        <v>1</v>
      </c>
      <c r="J37" s="468" t="n">
        <v>2</v>
      </c>
      <c r="K37" s="343"/>
      <c r="L37" s="343"/>
      <c r="M37" s="343"/>
      <c r="N37" s="343"/>
      <c r="O37" s="468" t="n">
        <v>0</v>
      </c>
      <c r="P37" s="468" t="n">
        <v>2</v>
      </c>
      <c r="Q37" s="468" t="n">
        <v>1</v>
      </c>
      <c r="R37" s="468" t="n">
        <v>0</v>
      </c>
      <c r="S37" s="468" t="n">
        <v>0</v>
      </c>
      <c r="T37" s="468" t="n">
        <v>1</v>
      </c>
      <c r="U37" s="468" t="n">
        <v>0</v>
      </c>
      <c r="V37" s="468" t="n">
        <v>2</v>
      </c>
      <c r="W37" s="468" t="n">
        <v>1</v>
      </c>
      <c r="X37" s="468" t="n">
        <v>0</v>
      </c>
      <c r="Y37" s="468" t="n">
        <v>1</v>
      </c>
      <c r="Z37" s="468" t="n">
        <v>1</v>
      </c>
      <c r="AA37" s="468" t="n">
        <v>1</v>
      </c>
      <c r="AB37" s="468" t="n">
        <v>0</v>
      </c>
      <c r="AC37" s="468" t="n">
        <v>0</v>
      </c>
      <c r="AD37" s="468" t="n">
        <v>0</v>
      </c>
      <c r="AE37" s="457" t="n">
        <v>1</v>
      </c>
      <c r="AF37" s="457" t="n">
        <v>2</v>
      </c>
      <c r="AG37" s="457" t="n">
        <v>1</v>
      </c>
      <c r="AH37" s="457" t="n">
        <v>0</v>
      </c>
      <c r="AI37" s="457"/>
      <c r="AJ37" s="457"/>
      <c r="AK37" s="457"/>
      <c r="AL37" s="457"/>
      <c r="AM37" s="458" t="n">
        <f aca="false">'spliti 4 aplis'!AL37+'spliti 4 aplis'!AK37+'spliti 4 aplis'!AJ37+'spliti 4 aplis'!AI37+'spliti 4 aplis'!AH37+'spliti 4 aplis'!AG37+'spliti 4 aplis'!AF37+'spliti 4 aplis'!AE37+'spliti 4 aplis'!AD37+'spliti 4 aplis'!AC37+'spliti 4 aplis'!AB37+'spliti 4 aplis'!AA37+'spliti 4 aplis'!Z37+'spliti 4 aplis'!Y37+'spliti 4 aplis'!X37+'spliti 4 aplis'!W37+'spliti 4 aplis'!V37+'spliti 4 aplis'!U37+'spliti 4 aplis'!T37+'spliti 4 aplis'!S37+'spliti 4 aplis'!R37+'spliti 4 aplis'!Q37+'spliti 4 aplis'!P37+'spliti 4 aplis'!O37+'spliti 4 aplis'!N37+'spliti 4 aplis'!M37+'spliti 4 aplis'!L37+'spliti 4 aplis'!K37+'spliti 4 aplis'!J37+'spliti 4 aplis'!I37+'spliti 4 aplis'!H37+'spliti 4 aplis'!G37+'spliti 4 aplis'!F37+'spliti 4 aplis'!E37+'spliti 4 aplis'!D37+'spliti 4 aplis'!C37</f>
        <v>21</v>
      </c>
      <c r="AN37" s="459" t="n">
        <f aca="false">'spliti 4 aplis'!AM37*0.3</f>
        <v>6.3</v>
      </c>
      <c r="AO37" s="460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</row>
    <row r="38" customFormat="false" ht="14.25" hidden="false" customHeight="true" outlineLevel="0" collapsed="false">
      <c r="A38" s="447" t="str">
        <f aca="false">Rezultati!A52</f>
        <v>NB</v>
      </c>
      <c r="B38" s="447" t="str">
        <f aca="false">Rezultati!B52</f>
        <v>Guntis Andžāns</v>
      </c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6"/>
      <c r="AI38" s="466"/>
      <c r="AJ38" s="466"/>
      <c r="AK38" s="466"/>
      <c r="AL38" s="466"/>
      <c r="AM38" s="450" t="n">
        <f aca="false">'spliti 4 aplis'!AL38+'spliti 4 aplis'!AK38+'spliti 4 aplis'!AJ38+'spliti 4 aplis'!AI38+'spliti 4 aplis'!AH38+'spliti 4 aplis'!AG38+'spliti 4 aplis'!AF38+'spliti 4 aplis'!AE38+'spliti 4 aplis'!AD38+'spliti 4 aplis'!AC38+'spliti 4 aplis'!AB38+'spliti 4 aplis'!AA38+'spliti 4 aplis'!Z38+'spliti 4 aplis'!Y38+'spliti 4 aplis'!X38+'spliti 4 aplis'!W38+'spliti 4 aplis'!V38+'spliti 4 aplis'!U38+'spliti 4 aplis'!T38+'spliti 4 aplis'!S38+'spliti 4 aplis'!R38+'spliti 4 aplis'!Q38+'spliti 4 aplis'!P38+'spliti 4 aplis'!O38+'spliti 4 aplis'!N38+'spliti 4 aplis'!M38+'spliti 4 aplis'!L38+'spliti 4 aplis'!K38+'spliti 4 aplis'!J38+'spliti 4 aplis'!I38+'spliti 4 aplis'!H38+'spliti 4 aplis'!G38+'spliti 4 aplis'!F38+'spliti 4 aplis'!E38+'spliti 4 aplis'!D38+'spliti 4 aplis'!C38</f>
        <v>0</v>
      </c>
      <c r="AN38" s="451" t="n">
        <f aca="false">'spliti 4 aplis'!AM38*0.3</f>
        <v>0</v>
      </c>
      <c r="AO38" s="452" t="n">
        <f aca="false">'spliti 4 aplis'!AN38+'spliti 4 aplis'!AN39+'spliti 4 aplis'!AN40+'spliti 4 aplis'!AN41+'spliti 4 aplis'!AN42</f>
        <v>24</v>
      </c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</row>
    <row r="39" customFormat="false" ht="14.25" hidden="false" customHeight="true" outlineLevel="0" collapsed="false">
      <c r="A39" s="447" t="str">
        <f aca="false">Rezultati!A53</f>
        <v>NB</v>
      </c>
      <c r="B39" s="447" t="str">
        <f aca="false">Rezultati!B53</f>
        <v>Pavels Isats</v>
      </c>
      <c r="C39" s="466"/>
      <c r="D39" s="466"/>
      <c r="E39" s="466"/>
      <c r="F39" s="466"/>
      <c r="G39" s="466"/>
      <c r="H39" s="466"/>
      <c r="I39" s="466"/>
      <c r="J39" s="466"/>
      <c r="K39" s="466" t="n">
        <v>1</v>
      </c>
      <c r="L39" s="466" t="n">
        <v>1</v>
      </c>
      <c r="M39" s="466" t="n">
        <v>0</v>
      </c>
      <c r="N39" s="466" t="n">
        <v>3</v>
      </c>
      <c r="O39" s="466"/>
      <c r="P39" s="466"/>
      <c r="Q39" s="466"/>
      <c r="R39" s="466"/>
      <c r="S39" s="466" t="n">
        <v>0</v>
      </c>
      <c r="T39" s="466" t="n">
        <v>2</v>
      </c>
      <c r="U39" s="466" t="n">
        <v>1</v>
      </c>
      <c r="V39" s="466" t="n">
        <v>0</v>
      </c>
      <c r="W39" s="466" t="n">
        <v>2</v>
      </c>
      <c r="X39" s="466" t="n">
        <v>0</v>
      </c>
      <c r="Y39" s="466" t="n">
        <v>1</v>
      </c>
      <c r="Z39" s="466" t="n">
        <v>1</v>
      </c>
      <c r="AA39" s="466"/>
      <c r="AB39" s="466"/>
      <c r="AC39" s="466"/>
      <c r="AD39" s="466"/>
      <c r="AE39" s="466"/>
      <c r="AF39" s="466"/>
      <c r="AG39" s="466"/>
      <c r="AH39" s="466"/>
      <c r="AI39" s="466"/>
      <c r="AJ39" s="466"/>
      <c r="AK39" s="466"/>
      <c r="AL39" s="466"/>
      <c r="AM39" s="450" t="n">
        <f aca="false">'spliti 4 aplis'!AL39+'spliti 4 aplis'!AK39+'spliti 4 aplis'!AJ39+'spliti 4 aplis'!AI39+'spliti 4 aplis'!AH39+'spliti 4 aplis'!AG39+'spliti 4 aplis'!AF39+'spliti 4 aplis'!AE39+'spliti 4 aplis'!AD39+'spliti 4 aplis'!AC39+'spliti 4 aplis'!AB39+'spliti 4 aplis'!AA39+'spliti 4 aplis'!Z39+'spliti 4 aplis'!Y39+'spliti 4 aplis'!X39+'spliti 4 aplis'!W39+'spliti 4 aplis'!V39+'spliti 4 aplis'!U39+'spliti 4 aplis'!T39+'spliti 4 aplis'!S39+'spliti 4 aplis'!R39+'spliti 4 aplis'!Q39+'spliti 4 aplis'!P39+'spliti 4 aplis'!O39+'spliti 4 aplis'!N39+'spliti 4 aplis'!M39+'spliti 4 aplis'!L39+'spliti 4 aplis'!K39+'spliti 4 aplis'!J39+'spliti 4 aplis'!I39+'spliti 4 aplis'!H39+'spliti 4 aplis'!G39+'spliti 4 aplis'!F39+'spliti 4 aplis'!E39+'spliti 4 aplis'!D39+'spliti 4 aplis'!C39</f>
        <v>12</v>
      </c>
      <c r="AN39" s="451" t="n">
        <f aca="false">'spliti 4 aplis'!AM39*0.3</f>
        <v>3.6</v>
      </c>
      <c r="AO39" s="452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</row>
    <row r="40" customFormat="false" ht="14.25" hidden="false" customHeight="true" outlineLevel="0" collapsed="false">
      <c r="A40" s="447" t="str">
        <f aca="false">Rezultati!A54</f>
        <v>NB</v>
      </c>
      <c r="B40" s="447" t="str">
        <f aca="false">Rezultati!B54</f>
        <v>Ģirts Gabrāns</v>
      </c>
      <c r="C40" s="466" t="n">
        <v>0</v>
      </c>
      <c r="D40" s="466" t="n">
        <v>1</v>
      </c>
      <c r="E40" s="466" t="n">
        <v>2</v>
      </c>
      <c r="F40" s="466" t="n">
        <v>1</v>
      </c>
      <c r="G40" s="466" t="n">
        <v>0</v>
      </c>
      <c r="H40" s="466" t="n">
        <v>1</v>
      </c>
      <c r="I40" s="466" t="n">
        <v>1</v>
      </c>
      <c r="J40" s="466" t="n">
        <v>0</v>
      </c>
      <c r="K40" s="466" t="n">
        <v>0</v>
      </c>
      <c r="L40" s="466" t="n">
        <v>0</v>
      </c>
      <c r="M40" s="466" t="n">
        <v>0</v>
      </c>
      <c r="N40" s="466" t="n">
        <v>0</v>
      </c>
      <c r="O40" s="466" t="n">
        <v>0</v>
      </c>
      <c r="P40" s="466" t="n">
        <v>0</v>
      </c>
      <c r="Q40" s="466" t="n">
        <v>0</v>
      </c>
      <c r="R40" s="466" t="n">
        <v>0</v>
      </c>
      <c r="S40" s="466" t="n">
        <v>3</v>
      </c>
      <c r="T40" s="466" t="n">
        <v>0</v>
      </c>
      <c r="U40" s="466" t="n">
        <v>1</v>
      </c>
      <c r="V40" s="466" t="n">
        <v>1</v>
      </c>
      <c r="W40" s="466" t="n">
        <v>2</v>
      </c>
      <c r="X40" s="466" t="n">
        <v>1</v>
      </c>
      <c r="Y40" s="466" t="n">
        <v>2</v>
      </c>
      <c r="Z40" s="466" t="n">
        <v>1</v>
      </c>
      <c r="AA40" s="466" t="n">
        <v>2</v>
      </c>
      <c r="AB40" s="466" t="n">
        <v>0</v>
      </c>
      <c r="AC40" s="466" t="n">
        <v>0</v>
      </c>
      <c r="AD40" s="466" t="n">
        <v>5</v>
      </c>
      <c r="AE40" s="466" t="n">
        <v>0</v>
      </c>
      <c r="AF40" s="466" t="n">
        <v>0</v>
      </c>
      <c r="AG40" s="466" t="n">
        <v>0</v>
      </c>
      <c r="AH40" s="466" t="n">
        <v>2</v>
      </c>
      <c r="AI40" s="466"/>
      <c r="AJ40" s="466"/>
      <c r="AK40" s="466"/>
      <c r="AL40" s="466"/>
      <c r="AM40" s="450" t="n">
        <f aca="false">'spliti 4 aplis'!AL40+'spliti 4 aplis'!AK40+'spliti 4 aplis'!AJ40+'spliti 4 aplis'!AI40+'spliti 4 aplis'!AH40+'spliti 4 aplis'!AG40+'spliti 4 aplis'!AF40+'spliti 4 aplis'!AE40+'spliti 4 aplis'!AD40+'spliti 4 aplis'!AC40+'spliti 4 aplis'!AB40+'spliti 4 aplis'!AA40+'spliti 4 aplis'!Z40+'spliti 4 aplis'!Y40+'spliti 4 aplis'!X40+'spliti 4 aplis'!W40+'spliti 4 aplis'!V40+'spliti 4 aplis'!U40+'spliti 4 aplis'!T40+'spliti 4 aplis'!S40+'spliti 4 aplis'!R40+'spliti 4 aplis'!Q40+'spliti 4 aplis'!P40+'spliti 4 aplis'!O40+'spliti 4 aplis'!N40+'spliti 4 aplis'!M40+'spliti 4 aplis'!L40+'spliti 4 aplis'!K40+'spliti 4 aplis'!J40+'spliti 4 aplis'!I40+'spliti 4 aplis'!H40+'spliti 4 aplis'!G40+'spliti 4 aplis'!F40+'spliti 4 aplis'!E40+'spliti 4 aplis'!D40+'spliti 4 aplis'!C40</f>
        <v>26</v>
      </c>
      <c r="AN40" s="451" t="n">
        <f aca="false">'spliti 4 aplis'!AM40*0.3</f>
        <v>7.8</v>
      </c>
      <c r="AO40" s="452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</row>
    <row r="41" customFormat="false" ht="14.25" hidden="false" customHeight="true" outlineLevel="0" collapsed="false">
      <c r="A41" s="447" t="str">
        <f aca="false">Rezultati!A55</f>
        <v>NB</v>
      </c>
      <c r="B41" s="447" t="str">
        <f aca="false">Rezultati!B55</f>
        <v>Jānis Naļivaiko</v>
      </c>
      <c r="C41" s="466" t="n">
        <v>2</v>
      </c>
      <c r="D41" s="466" t="n">
        <v>0</v>
      </c>
      <c r="E41" s="466" t="n">
        <v>1</v>
      </c>
      <c r="F41" s="466" t="n">
        <v>1</v>
      </c>
      <c r="G41" s="466" t="n">
        <v>0</v>
      </c>
      <c r="H41" s="466" t="n">
        <v>1</v>
      </c>
      <c r="I41" s="466" t="n">
        <v>0</v>
      </c>
      <c r="J41" s="466" t="n">
        <v>0</v>
      </c>
      <c r="K41" s="466"/>
      <c r="L41" s="466"/>
      <c r="M41" s="466"/>
      <c r="N41" s="466"/>
      <c r="O41" s="466" t="n">
        <v>0</v>
      </c>
      <c r="P41" s="466" t="n">
        <v>2</v>
      </c>
      <c r="Q41" s="466" t="n">
        <v>3</v>
      </c>
      <c r="R41" s="466" t="n">
        <v>1</v>
      </c>
      <c r="S41" s="466"/>
      <c r="T41" s="466"/>
      <c r="U41" s="466"/>
      <c r="V41" s="466"/>
      <c r="W41" s="466"/>
      <c r="X41" s="466"/>
      <c r="Y41" s="466"/>
      <c r="Z41" s="466"/>
      <c r="AA41" s="466" t="n">
        <v>0</v>
      </c>
      <c r="AB41" s="466" t="n">
        <v>1</v>
      </c>
      <c r="AC41" s="466" t="n">
        <v>0</v>
      </c>
      <c r="AD41" s="466" t="n">
        <v>1</v>
      </c>
      <c r="AE41" s="466" t="n">
        <v>0</v>
      </c>
      <c r="AF41" s="466" t="n">
        <v>0</v>
      </c>
      <c r="AG41" s="466" t="n">
        <v>0</v>
      </c>
      <c r="AH41" s="466" t="n">
        <v>1</v>
      </c>
      <c r="AI41" s="466"/>
      <c r="AJ41" s="466"/>
      <c r="AK41" s="466"/>
      <c r="AL41" s="466"/>
      <c r="AM41" s="450" t="n">
        <f aca="false">'spliti 4 aplis'!AL41+'spliti 4 aplis'!AK41+'spliti 4 aplis'!AJ41+'spliti 4 aplis'!AI41+'spliti 4 aplis'!AH41+'spliti 4 aplis'!AG41+'spliti 4 aplis'!AF41+'spliti 4 aplis'!AE41+'spliti 4 aplis'!AD41+'spliti 4 aplis'!AC41+'spliti 4 aplis'!AB41+'spliti 4 aplis'!AA41+'spliti 4 aplis'!Z41+'spliti 4 aplis'!Y41+'spliti 4 aplis'!X41+'spliti 4 aplis'!W41+'spliti 4 aplis'!V41+'spliti 4 aplis'!U41+'spliti 4 aplis'!T41+'spliti 4 aplis'!S41+'spliti 4 aplis'!R41+'spliti 4 aplis'!Q41+'spliti 4 aplis'!P41+'spliti 4 aplis'!O41+'spliti 4 aplis'!N41+'spliti 4 aplis'!M41+'spliti 4 aplis'!L41+'spliti 4 aplis'!K41+'spliti 4 aplis'!J41+'spliti 4 aplis'!I41+'spliti 4 aplis'!H41+'spliti 4 aplis'!G41+'spliti 4 aplis'!F41+'spliti 4 aplis'!E41+'spliti 4 aplis'!D41+'spliti 4 aplis'!C41</f>
        <v>14</v>
      </c>
      <c r="AN41" s="451" t="n">
        <f aca="false">'spliti 4 aplis'!AM41*0.3</f>
        <v>4.2</v>
      </c>
      <c r="AO41" s="452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</row>
    <row r="42" customFormat="false" ht="14.25" hidden="false" customHeight="true" outlineLevel="0" collapsed="false">
      <c r="A42" s="447" t="str">
        <f aca="false">Rezultati!A56</f>
        <v>NB</v>
      </c>
      <c r="B42" s="447" t="str">
        <f aca="false">Rezultati!B56</f>
        <v>Juris Mauriņš</v>
      </c>
      <c r="C42" s="466" t="n">
        <v>0</v>
      </c>
      <c r="D42" s="466" t="n">
        <v>1</v>
      </c>
      <c r="E42" s="466" t="n">
        <v>0</v>
      </c>
      <c r="F42" s="466" t="n">
        <v>0</v>
      </c>
      <c r="G42" s="466" t="n">
        <v>1</v>
      </c>
      <c r="H42" s="466" t="n">
        <v>1</v>
      </c>
      <c r="I42" s="466" t="n">
        <v>0</v>
      </c>
      <c r="J42" s="466" t="n">
        <v>3</v>
      </c>
      <c r="K42" s="466" t="n">
        <v>0</v>
      </c>
      <c r="L42" s="466" t="n">
        <v>1</v>
      </c>
      <c r="M42" s="466" t="n">
        <v>2</v>
      </c>
      <c r="N42" s="466" t="n">
        <v>0</v>
      </c>
      <c r="O42" s="466" t="n">
        <v>1</v>
      </c>
      <c r="P42" s="466" t="n">
        <v>1</v>
      </c>
      <c r="Q42" s="466" t="n">
        <v>2</v>
      </c>
      <c r="R42" s="466" t="n">
        <v>2</v>
      </c>
      <c r="S42" s="466" t="n">
        <v>2</v>
      </c>
      <c r="T42" s="466" t="n">
        <v>0</v>
      </c>
      <c r="U42" s="466" t="n">
        <v>1</v>
      </c>
      <c r="V42" s="466" t="n">
        <v>1</v>
      </c>
      <c r="W42" s="466" t="n">
        <v>1</v>
      </c>
      <c r="X42" s="466" t="n">
        <v>1</v>
      </c>
      <c r="Y42" s="466" t="n">
        <v>2</v>
      </c>
      <c r="Z42" s="466" t="n">
        <v>0</v>
      </c>
      <c r="AA42" s="466" t="n">
        <v>0</v>
      </c>
      <c r="AB42" s="466" t="n">
        <v>2</v>
      </c>
      <c r="AC42" s="466" t="n">
        <v>1</v>
      </c>
      <c r="AD42" s="466" t="n">
        <v>1</v>
      </c>
      <c r="AE42" s="466" t="n">
        <v>1</v>
      </c>
      <c r="AF42" s="466" t="n">
        <v>0</v>
      </c>
      <c r="AG42" s="466" t="n">
        <v>0</v>
      </c>
      <c r="AH42" s="466" t="n">
        <v>0</v>
      </c>
      <c r="AI42" s="466"/>
      <c r="AJ42" s="466"/>
      <c r="AK42" s="466"/>
      <c r="AL42" s="466"/>
      <c r="AM42" s="450" t="n">
        <f aca="false">'spliti 4 aplis'!AL42+'spliti 4 aplis'!AK42+'spliti 4 aplis'!AJ42+'spliti 4 aplis'!AI42+'spliti 4 aplis'!AH42+'spliti 4 aplis'!AG42+'spliti 4 aplis'!AF42+'spliti 4 aplis'!AE42+'spliti 4 aplis'!AD42+'spliti 4 aplis'!AC42+'spliti 4 aplis'!AB42+'spliti 4 aplis'!AA42+'spliti 4 aplis'!Z42+'spliti 4 aplis'!Y42+'spliti 4 aplis'!X42+'spliti 4 aplis'!W42+'spliti 4 aplis'!V42+'spliti 4 aplis'!U42+'spliti 4 aplis'!T42+'spliti 4 aplis'!S42+'spliti 4 aplis'!R42+'spliti 4 aplis'!Q42+'spliti 4 aplis'!P42+'spliti 4 aplis'!O42+'spliti 4 aplis'!N42+'spliti 4 aplis'!M42+'spliti 4 aplis'!L42+'spliti 4 aplis'!K42+'spliti 4 aplis'!J42+'spliti 4 aplis'!I42+'spliti 4 aplis'!H42+'spliti 4 aplis'!G42+'spliti 4 aplis'!F42+'spliti 4 aplis'!E42+'spliti 4 aplis'!D42+'spliti 4 aplis'!C42</f>
        <v>28</v>
      </c>
      <c r="AN42" s="451" t="n">
        <f aca="false">'spliti 4 aplis'!AM42*0.3</f>
        <v>8.4</v>
      </c>
      <c r="AO42" s="452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</row>
    <row r="43" customFormat="false" ht="14.25" hidden="false" customHeight="true" outlineLevel="0" collapsed="false">
      <c r="A43" s="456" t="str">
        <f aca="false">Rezultati!A59</f>
        <v>NB Lēdijas</v>
      </c>
      <c r="B43" s="456" t="str">
        <f aca="false">Rezultati!B59</f>
        <v>Ilona Ozola</v>
      </c>
      <c r="C43" s="468" t="n">
        <v>1</v>
      </c>
      <c r="D43" s="468" t="n">
        <v>2</v>
      </c>
      <c r="E43" s="468" t="n">
        <v>1</v>
      </c>
      <c r="F43" s="468" t="n">
        <v>1</v>
      </c>
      <c r="G43" s="468" t="n">
        <v>1</v>
      </c>
      <c r="H43" s="468" t="n">
        <v>0</v>
      </c>
      <c r="I43" s="468" t="n">
        <v>1</v>
      </c>
      <c r="J43" s="468" t="n">
        <v>0</v>
      </c>
      <c r="K43" s="468" t="n">
        <v>1</v>
      </c>
      <c r="L43" s="468" t="n">
        <v>2</v>
      </c>
      <c r="M43" s="468" t="n">
        <v>4</v>
      </c>
      <c r="N43" s="468" t="n">
        <v>1</v>
      </c>
      <c r="O43" s="468" t="n">
        <v>2</v>
      </c>
      <c r="P43" s="468" t="n">
        <v>0</v>
      </c>
      <c r="Q43" s="468" t="n">
        <v>2</v>
      </c>
      <c r="R43" s="468" t="n">
        <v>2</v>
      </c>
      <c r="S43" s="468" t="n">
        <v>0</v>
      </c>
      <c r="T43" s="468" t="n">
        <v>1</v>
      </c>
      <c r="U43" s="468" t="n">
        <v>0</v>
      </c>
      <c r="V43" s="468" t="n">
        <v>0</v>
      </c>
      <c r="W43" s="468" t="n">
        <v>1</v>
      </c>
      <c r="X43" s="468" t="n">
        <v>0</v>
      </c>
      <c r="Y43" s="468" t="n">
        <v>2</v>
      </c>
      <c r="Z43" s="468" t="n">
        <v>1</v>
      </c>
      <c r="AA43" s="343"/>
      <c r="AB43" s="343"/>
      <c r="AC43" s="343"/>
      <c r="AD43" s="343"/>
      <c r="AE43" s="462" t="n">
        <v>2</v>
      </c>
      <c r="AF43" s="462" t="n">
        <v>1</v>
      </c>
      <c r="AG43" s="462" t="n">
        <v>2</v>
      </c>
      <c r="AH43" s="462" t="n">
        <v>1</v>
      </c>
      <c r="AI43" s="462"/>
      <c r="AJ43" s="462"/>
      <c r="AK43" s="462"/>
      <c r="AL43" s="462"/>
      <c r="AM43" s="458" t="n">
        <f aca="false">'spliti 4 aplis'!AL43+'spliti 4 aplis'!AK43+'spliti 4 aplis'!AJ43+'spliti 4 aplis'!AI43+'spliti 4 aplis'!AH43+'spliti 4 aplis'!AG43+'spliti 4 aplis'!AF43+'spliti 4 aplis'!AE43+'spliti 4 aplis'!AD43+'spliti 4 aplis'!AC43+'spliti 4 aplis'!AB43+'spliti 4 aplis'!AA43+'spliti 4 aplis'!Z43+'spliti 4 aplis'!Y43+'spliti 4 aplis'!X43+'spliti 4 aplis'!W43+'spliti 4 aplis'!V43+'spliti 4 aplis'!U43+'spliti 4 aplis'!T43+'spliti 4 aplis'!S43+'spliti 4 aplis'!R43+'spliti 4 aplis'!Q43+'spliti 4 aplis'!P43+'spliti 4 aplis'!O43+'spliti 4 aplis'!N43+'spliti 4 aplis'!M43+'spliti 4 aplis'!L43+'spliti 4 aplis'!K43+'spliti 4 aplis'!J43+'spliti 4 aplis'!I43+'spliti 4 aplis'!H43+'spliti 4 aplis'!G43+'spliti 4 aplis'!F43+'spliti 4 aplis'!E43+'spliti 4 aplis'!D43+'spliti 4 aplis'!C43</f>
        <v>32</v>
      </c>
      <c r="AN43" s="459" t="n">
        <f aca="false">'spliti 4 aplis'!AM43*0.3</f>
        <v>9.6</v>
      </c>
      <c r="AO43" s="460" t="n">
        <f aca="false">'spliti 4 aplis'!AN43+'spliti 4 aplis'!AN44+'spliti 4 aplis'!AN45+'spliti 4 aplis'!AN46+'spliti 4 aplis'!AN47</f>
        <v>29.1</v>
      </c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</row>
    <row r="44" customFormat="false" ht="14.25" hidden="false" customHeight="true" outlineLevel="0" collapsed="false">
      <c r="A44" s="456" t="str">
        <f aca="false">Rezultati!A60</f>
        <v>NB Lēdijas</v>
      </c>
      <c r="B44" s="456" t="str">
        <f aca="false">Rezultati!B60</f>
        <v>Ilona Liņina</v>
      </c>
      <c r="C44" s="468" t="n">
        <v>0</v>
      </c>
      <c r="D44" s="468" t="n">
        <v>3</v>
      </c>
      <c r="E44" s="468" t="n">
        <v>1</v>
      </c>
      <c r="F44" s="468" t="n">
        <v>1</v>
      </c>
      <c r="G44" s="468"/>
      <c r="H44" s="468"/>
      <c r="I44" s="468"/>
      <c r="J44" s="468"/>
      <c r="K44" s="468"/>
      <c r="L44" s="468"/>
      <c r="M44" s="468"/>
      <c r="N44" s="468"/>
      <c r="O44" s="468" t="n">
        <v>3</v>
      </c>
      <c r="P44" s="468" t="n">
        <v>1</v>
      </c>
      <c r="Q44" s="468" t="n">
        <v>4</v>
      </c>
      <c r="R44" s="468" t="n">
        <v>1</v>
      </c>
      <c r="S44" s="468" t="n">
        <v>1</v>
      </c>
      <c r="T44" s="468" t="n">
        <v>1</v>
      </c>
      <c r="U44" s="468" t="n">
        <v>0</v>
      </c>
      <c r="V44" s="468" t="n">
        <v>0</v>
      </c>
      <c r="W44" s="468"/>
      <c r="X44" s="468"/>
      <c r="Y44" s="468"/>
      <c r="Z44" s="468"/>
      <c r="AA44" s="343"/>
      <c r="AB44" s="343"/>
      <c r="AC44" s="343"/>
      <c r="AD44" s="343"/>
      <c r="AE44" s="463"/>
      <c r="AF44" s="463"/>
      <c r="AG44" s="463"/>
      <c r="AH44" s="463"/>
      <c r="AI44" s="463"/>
      <c r="AJ44" s="463"/>
      <c r="AK44" s="463"/>
      <c r="AL44" s="463"/>
      <c r="AM44" s="458" t="n">
        <f aca="false">'spliti 4 aplis'!AL44+'spliti 4 aplis'!AK44+'spliti 4 aplis'!AJ44+'spliti 4 aplis'!AI44+'spliti 4 aplis'!AH44+'spliti 4 aplis'!AG44+'spliti 4 aplis'!AF44+'spliti 4 aplis'!AE44+'spliti 4 aplis'!AD44+'spliti 4 aplis'!AC44+'spliti 4 aplis'!AB44+'spliti 4 aplis'!AA44+'spliti 4 aplis'!Z44+'spliti 4 aplis'!Y44+'spliti 4 aplis'!X44+'spliti 4 aplis'!W44+'spliti 4 aplis'!V44+'spliti 4 aplis'!U44+'spliti 4 aplis'!T44+'spliti 4 aplis'!S44+'spliti 4 aplis'!R44+'spliti 4 aplis'!Q44+'spliti 4 aplis'!P44+'spliti 4 aplis'!O44+'spliti 4 aplis'!N44+'spliti 4 aplis'!M44+'spliti 4 aplis'!L44+'spliti 4 aplis'!K44+'spliti 4 aplis'!J44+'spliti 4 aplis'!I44+'spliti 4 aplis'!H44+'spliti 4 aplis'!G44+'spliti 4 aplis'!F44+'spliti 4 aplis'!E44+'spliti 4 aplis'!D44+'spliti 4 aplis'!C44</f>
        <v>16</v>
      </c>
      <c r="AN44" s="459" t="n">
        <f aca="false">'spliti 4 aplis'!AM44*0.3</f>
        <v>4.8</v>
      </c>
      <c r="AO44" s="460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</row>
    <row r="45" customFormat="false" ht="14.25" hidden="false" customHeight="true" outlineLevel="0" collapsed="false">
      <c r="A45" s="456" t="str">
        <f aca="false">Rezultati!A61</f>
        <v>NB Lēdijas</v>
      </c>
      <c r="B45" s="456" t="str">
        <f aca="false">Rezultati!B61</f>
        <v>Natālija Riznika</v>
      </c>
      <c r="C45" s="468" t="n">
        <v>1</v>
      </c>
      <c r="D45" s="468" t="n">
        <v>0</v>
      </c>
      <c r="E45" s="468" t="n">
        <v>2</v>
      </c>
      <c r="F45" s="468" t="n">
        <v>1</v>
      </c>
      <c r="G45" s="468" t="n">
        <v>2</v>
      </c>
      <c r="H45" s="468" t="n">
        <v>1</v>
      </c>
      <c r="I45" s="468" t="n">
        <v>0</v>
      </c>
      <c r="J45" s="468" t="n">
        <v>0</v>
      </c>
      <c r="K45" s="468" t="n">
        <v>1</v>
      </c>
      <c r="L45" s="468" t="n">
        <v>2</v>
      </c>
      <c r="M45" s="468" t="n">
        <v>0</v>
      </c>
      <c r="N45" s="468" t="n">
        <v>0</v>
      </c>
      <c r="O45" s="468"/>
      <c r="P45" s="468"/>
      <c r="Q45" s="468"/>
      <c r="R45" s="468"/>
      <c r="S45" s="468"/>
      <c r="T45" s="468"/>
      <c r="U45" s="468"/>
      <c r="V45" s="468"/>
      <c r="W45" s="468"/>
      <c r="X45" s="468"/>
      <c r="Y45" s="468"/>
      <c r="Z45" s="468"/>
      <c r="AA45" s="343"/>
      <c r="AB45" s="343"/>
      <c r="AC45" s="343"/>
      <c r="AD45" s="343"/>
      <c r="AE45" s="463" t="n">
        <v>0</v>
      </c>
      <c r="AF45" s="463" t="n">
        <v>4</v>
      </c>
      <c r="AG45" s="463" t="n">
        <v>1</v>
      </c>
      <c r="AH45" s="463" t="n">
        <v>1</v>
      </c>
      <c r="AI45" s="463"/>
      <c r="AJ45" s="463"/>
      <c r="AK45" s="463"/>
      <c r="AL45" s="463"/>
      <c r="AM45" s="458" t="n">
        <f aca="false">'spliti 4 aplis'!AL45+'spliti 4 aplis'!AK45+'spliti 4 aplis'!AJ45+'spliti 4 aplis'!AI45+'spliti 4 aplis'!AH45+'spliti 4 aplis'!AG45+'spliti 4 aplis'!AF45+'spliti 4 aplis'!AE45+'spliti 4 aplis'!AD45+'spliti 4 aplis'!AC45+'spliti 4 aplis'!AB45+'spliti 4 aplis'!AA45+'spliti 4 aplis'!Z45+'spliti 4 aplis'!Y45+'spliti 4 aplis'!X45+'spliti 4 aplis'!W45+'spliti 4 aplis'!V45+'spliti 4 aplis'!U45+'spliti 4 aplis'!T45+'spliti 4 aplis'!S45+'spliti 4 aplis'!R45+'spliti 4 aplis'!Q45+'spliti 4 aplis'!P45+'spliti 4 aplis'!O45+'spliti 4 aplis'!N45+'spliti 4 aplis'!M45+'spliti 4 aplis'!L45+'spliti 4 aplis'!K45+'spliti 4 aplis'!J45+'spliti 4 aplis'!I45+'spliti 4 aplis'!H45+'spliti 4 aplis'!G45+'spliti 4 aplis'!F45+'spliti 4 aplis'!E45+'spliti 4 aplis'!D45+'spliti 4 aplis'!C45</f>
        <v>16</v>
      </c>
      <c r="AN45" s="459" t="n">
        <f aca="false">'spliti 4 aplis'!AM45*0.3</f>
        <v>4.8</v>
      </c>
      <c r="AO45" s="460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</row>
    <row r="46" customFormat="false" ht="14.25" hidden="false" customHeight="true" outlineLevel="0" collapsed="false">
      <c r="A46" s="456" t="str">
        <f aca="false">Rezultati!A62</f>
        <v>NB Lēdijas</v>
      </c>
      <c r="B46" s="456" t="str">
        <f aca="false">Rezultati!B62</f>
        <v>Rasma Mauriņa</v>
      </c>
      <c r="C46" s="468"/>
      <c r="D46" s="468"/>
      <c r="E46" s="468"/>
      <c r="F46" s="468"/>
      <c r="G46" s="468"/>
      <c r="H46" s="468"/>
      <c r="I46" s="468"/>
      <c r="J46" s="468"/>
      <c r="K46" s="468" t="n">
        <v>3</v>
      </c>
      <c r="L46" s="468" t="n">
        <v>1</v>
      </c>
      <c r="M46" s="468" t="n">
        <v>0</v>
      </c>
      <c r="N46" s="468" t="n">
        <v>2</v>
      </c>
      <c r="O46" s="468"/>
      <c r="P46" s="468"/>
      <c r="Q46" s="468"/>
      <c r="R46" s="468"/>
      <c r="S46" s="468"/>
      <c r="T46" s="468"/>
      <c r="U46" s="468"/>
      <c r="V46" s="468"/>
      <c r="W46" s="468" t="n">
        <v>0</v>
      </c>
      <c r="X46" s="468" t="n">
        <v>3</v>
      </c>
      <c r="Y46" s="468" t="n">
        <v>0</v>
      </c>
      <c r="Z46" s="468" t="n">
        <v>1</v>
      </c>
      <c r="AA46" s="343"/>
      <c r="AB46" s="343"/>
      <c r="AC46" s="343"/>
      <c r="AD46" s="343"/>
      <c r="AE46" s="464"/>
      <c r="AF46" s="464"/>
      <c r="AG46" s="464"/>
      <c r="AH46" s="464"/>
      <c r="AI46" s="464"/>
      <c r="AJ46" s="464"/>
      <c r="AK46" s="464"/>
      <c r="AL46" s="464"/>
      <c r="AM46" s="458" t="n">
        <f aca="false">'spliti 4 aplis'!AL46+'spliti 4 aplis'!AK46+'spliti 4 aplis'!AJ46+'spliti 4 aplis'!AI46+'spliti 4 aplis'!AH46+'spliti 4 aplis'!AG46+'spliti 4 aplis'!AF46+'spliti 4 aplis'!AE46+'spliti 4 aplis'!AD46+'spliti 4 aplis'!AC46+'spliti 4 aplis'!AB46+'spliti 4 aplis'!AA46+'spliti 4 aplis'!Z46+'spliti 4 aplis'!Y46+'spliti 4 aplis'!X46+'spliti 4 aplis'!W46+'spliti 4 aplis'!V46+'spliti 4 aplis'!U46+'spliti 4 aplis'!T46+'spliti 4 aplis'!S46+'spliti 4 aplis'!R46+'spliti 4 aplis'!Q46+'spliti 4 aplis'!P46+'spliti 4 aplis'!O46+'spliti 4 aplis'!N46+'spliti 4 aplis'!M46+'spliti 4 aplis'!L46+'spliti 4 aplis'!K46+'spliti 4 aplis'!J46+'spliti 4 aplis'!I46+'spliti 4 aplis'!H46+'spliti 4 aplis'!G46+'spliti 4 aplis'!F46+'spliti 4 aplis'!E46+'spliti 4 aplis'!D46+'spliti 4 aplis'!C46</f>
        <v>10</v>
      </c>
      <c r="AN46" s="459" t="n">
        <f aca="false">'spliti 4 aplis'!AM46*0.3</f>
        <v>3</v>
      </c>
      <c r="AO46" s="460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</row>
    <row r="47" customFormat="false" ht="14.25" hidden="false" customHeight="true" outlineLevel="0" collapsed="false">
      <c r="A47" s="456" t="str">
        <f aca="false">Rezultati!A63</f>
        <v>NB Lēdijas</v>
      </c>
      <c r="B47" s="456" t="str">
        <f aca="false">Rezultati!B63</f>
        <v>Anita Valdmane</v>
      </c>
      <c r="C47" s="468"/>
      <c r="D47" s="468"/>
      <c r="E47" s="468"/>
      <c r="F47" s="468"/>
      <c r="G47" s="468" t="n">
        <v>0</v>
      </c>
      <c r="H47" s="468" t="n">
        <v>1</v>
      </c>
      <c r="I47" s="468" t="n">
        <v>2</v>
      </c>
      <c r="J47" s="468" t="n">
        <v>0</v>
      </c>
      <c r="K47" s="468"/>
      <c r="L47" s="468"/>
      <c r="M47" s="468"/>
      <c r="N47" s="468"/>
      <c r="O47" s="468" t="n">
        <v>2</v>
      </c>
      <c r="P47" s="468" t="n">
        <v>1</v>
      </c>
      <c r="Q47" s="468" t="n">
        <v>1</v>
      </c>
      <c r="R47" s="468" t="n">
        <v>2</v>
      </c>
      <c r="S47" s="468" t="n">
        <v>1</v>
      </c>
      <c r="T47" s="468" t="n">
        <v>0</v>
      </c>
      <c r="U47" s="468" t="n">
        <v>3</v>
      </c>
      <c r="V47" s="468" t="n">
        <v>1</v>
      </c>
      <c r="W47" s="468" t="n">
        <v>2</v>
      </c>
      <c r="X47" s="468" t="n">
        <v>1</v>
      </c>
      <c r="Y47" s="468" t="n">
        <v>1</v>
      </c>
      <c r="Z47" s="468" t="n">
        <v>1</v>
      </c>
      <c r="AA47" s="343"/>
      <c r="AB47" s="343"/>
      <c r="AC47" s="343"/>
      <c r="AD47" s="343"/>
      <c r="AE47" s="457" t="n">
        <v>1</v>
      </c>
      <c r="AF47" s="457" t="n">
        <v>2</v>
      </c>
      <c r="AG47" s="457" t="n">
        <v>0</v>
      </c>
      <c r="AH47" s="457" t="n">
        <v>1</v>
      </c>
      <c r="AI47" s="457"/>
      <c r="AJ47" s="457"/>
      <c r="AK47" s="457"/>
      <c r="AL47" s="457"/>
      <c r="AM47" s="458" t="n">
        <f aca="false">'spliti 4 aplis'!AL47+'spliti 4 aplis'!AK47+'spliti 4 aplis'!AJ47+'spliti 4 aplis'!AI47+'spliti 4 aplis'!AH47+'spliti 4 aplis'!AG47+'spliti 4 aplis'!AF47+'spliti 4 aplis'!AE47+'spliti 4 aplis'!AD47+'spliti 4 aplis'!AC47+'spliti 4 aplis'!AB47+'spliti 4 aplis'!AA47+'spliti 4 aplis'!Z47+'spliti 4 aplis'!Y47+'spliti 4 aplis'!X47+'spliti 4 aplis'!W47+'spliti 4 aplis'!V47+'spliti 4 aplis'!U47+'spliti 4 aplis'!T47+'spliti 4 aplis'!S47+'spliti 4 aplis'!R47+'spliti 4 aplis'!Q47+'spliti 4 aplis'!P47+'spliti 4 aplis'!O47+'spliti 4 aplis'!N47+'spliti 4 aplis'!M47+'spliti 4 aplis'!L47+'spliti 4 aplis'!K47+'spliti 4 aplis'!J47+'spliti 4 aplis'!I47+'spliti 4 aplis'!H47+'spliti 4 aplis'!G47+'spliti 4 aplis'!F47+'spliti 4 aplis'!E47+'spliti 4 aplis'!D47+'spliti 4 aplis'!C47</f>
        <v>23</v>
      </c>
      <c r="AN47" s="459" t="n">
        <f aca="false">'spliti 4 aplis'!AM47*0.3</f>
        <v>6.9</v>
      </c>
      <c r="AO47" s="460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</row>
    <row r="48" customFormat="false" ht="14.25" hidden="false" customHeight="true" outlineLevel="0" collapsed="false">
      <c r="A48" s="447" t="str">
        <f aca="false">Rezultati!A66</f>
        <v>Mr Fixer (Molotov)</v>
      </c>
      <c r="B48" s="469" t="n">
        <f aca="false">Rezultati!B66</f>
        <v>0</v>
      </c>
      <c r="C48" s="466"/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6"/>
      <c r="S48" s="466"/>
      <c r="T48" s="466"/>
      <c r="U48" s="466"/>
      <c r="V48" s="466"/>
      <c r="W48" s="343"/>
      <c r="X48" s="343"/>
      <c r="Y48" s="343"/>
      <c r="Z48" s="343"/>
      <c r="AA48" s="466"/>
      <c r="AB48" s="466"/>
      <c r="AC48" s="466"/>
      <c r="AD48" s="466"/>
      <c r="AE48" s="448"/>
      <c r="AF48" s="448"/>
      <c r="AG48" s="448"/>
      <c r="AH48" s="448"/>
      <c r="AI48" s="448"/>
      <c r="AJ48" s="448"/>
      <c r="AK48" s="448"/>
      <c r="AL48" s="448"/>
      <c r="AM48" s="450" t="n">
        <f aca="false">'spliti 4 aplis'!AL48+'spliti 4 aplis'!AK48+'spliti 4 aplis'!AJ48+'spliti 4 aplis'!AI48+'spliti 4 aplis'!AH48+'spliti 4 aplis'!AG48+'spliti 4 aplis'!AF48+'spliti 4 aplis'!AE48+'spliti 4 aplis'!AD48+'spliti 4 aplis'!AC48+'spliti 4 aplis'!AB48+'spliti 4 aplis'!AA48+'spliti 4 aplis'!Z48+'spliti 4 aplis'!Y48+'spliti 4 aplis'!X48+'spliti 4 aplis'!W48+'spliti 4 aplis'!V48+'spliti 4 aplis'!U48+'spliti 4 aplis'!T48+'spliti 4 aplis'!S48+'spliti 4 aplis'!R48+'spliti 4 aplis'!Q48+'spliti 4 aplis'!P48+'spliti 4 aplis'!O48+'spliti 4 aplis'!N48+'spliti 4 aplis'!M48+'spliti 4 aplis'!L48+'spliti 4 aplis'!K48+'spliti 4 aplis'!J48+'spliti 4 aplis'!I48+'spliti 4 aplis'!H48+'spliti 4 aplis'!G48+'spliti 4 aplis'!F48+'spliti 4 aplis'!E48+'spliti 4 aplis'!D48+'spliti 4 aplis'!C48</f>
        <v>0</v>
      </c>
      <c r="AN48" s="451" t="n">
        <f aca="false">'spliti 4 aplis'!AM48*0.3</f>
        <v>0</v>
      </c>
      <c r="AO48" s="467" t="n">
        <f aca="false">'spliti 4 aplis'!AN48+'spliti 4 aplis'!AN49+'spliti 4 aplis'!AN50+'spliti 4 aplis'!AN51+'spliti 4 aplis'!AN52+'spliti 4 aplis'!AN53+'spliti 4 aplis'!AN54</f>
        <v>22.2</v>
      </c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</row>
    <row r="49" customFormat="false" ht="14.25" hidden="false" customHeight="true" outlineLevel="0" collapsed="false">
      <c r="A49" s="447" t="str">
        <f aca="false">Rezultati!A67</f>
        <v>Mr Fixer (Molotov)</v>
      </c>
      <c r="B49" s="469" t="str">
        <f aca="false">Rezultati!B67</f>
        <v>Artūrs Stuģis</v>
      </c>
      <c r="C49" s="466" t="n">
        <v>0</v>
      </c>
      <c r="D49" s="466" t="n">
        <v>0</v>
      </c>
      <c r="E49" s="466" t="n">
        <v>2</v>
      </c>
      <c r="F49" s="466" t="n">
        <v>0</v>
      </c>
      <c r="G49" s="466" t="n">
        <v>0</v>
      </c>
      <c r="H49" s="466" t="n">
        <v>1</v>
      </c>
      <c r="I49" s="466" t="n">
        <v>4</v>
      </c>
      <c r="J49" s="466" t="n">
        <v>1</v>
      </c>
      <c r="K49" s="466" t="n">
        <v>1</v>
      </c>
      <c r="L49" s="466" t="n">
        <v>2</v>
      </c>
      <c r="M49" s="466" t="n">
        <v>1</v>
      </c>
      <c r="N49" s="466" t="n">
        <v>0</v>
      </c>
      <c r="O49" s="466" t="n">
        <v>0</v>
      </c>
      <c r="P49" s="466" t="n">
        <v>1</v>
      </c>
      <c r="Q49" s="466" t="n">
        <v>1</v>
      </c>
      <c r="R49" s="466" t="n">
        <v>1</v>
      </c>
      <c r="S49" s="466" t="n">
        <v>0</v>
      </c>
      <c r="T49" s="466" t="n">
        <v>3</v>
      </c>
      <c r="U49" s="466" t="n">
        <v>0</v>
      </c>
      <c r="V49" s="466" t="n">
        <v>0</v>
      </c>
      <c r="W49" s="343"/>
      <c r="X49" s="343"/>
      <c r="Y49" s="343"/>
      <c r="Z49" s="343"/>
      <c r="AA49" s="466" t="n">
        <v>0</v>
      </c>
      <c r="AB49" s="466" t="n">
        <v>1</v>
      </c>
      <c r="AC49" s="466" t="n">
        <v>0</v>
      </c>
      <c r="AD49" s="466" t="n">
        <v>3</v>
      </c>
      <c r="AE49" s="453" t="n">
        <v>2</v>
      </c>
      <c r="AF49" s="453" t="n">
        <v>0</v>
      </c>
      <c r="AG49" s="453" t="n">
        <v>3</v>
      </c>
      <c r="AH49" s="453" t="n">
        <v>1</v>
      </c>
      <c r="AI49" s="453"/>
      <c r="AJ49" s="453"/>
      <c r="AK49" s="453"/>
      <c r="AL49" s="453"/>
      <c r="AM49" s="450" t="n">
        <f aca="false">'spliti 4 aplis'!AL49+'spliti 4 aplis'!AK49+'spliti 4 aplis'!AJ49+'spliti 4 aplis'!AI49+'spliti 4 aplis'!AH49+'spliti 4 aplis'!AG49+'spliti 4 aplis'!AF49+'spliti 4 aplis'!AE49+'spliti 4 aplis'!AD49+'spliti 4 aplis'!AC49+'spliti 4 aplis'!AB49+'spliti 4 aplis'!AA49+'spliti 4 aplis'!Z49+'spliti 4 aplis'!Y49+'spliti 4 aplis'!X49+'spliti 4 aplis'!W49+'spliti 4 aplis'!V49+'spliti 4 aplis'!U49+'spliti 4 aplis'!T49+'spliti 4 aplis'!S49+'spliti 4 aplis'!R49+'spliti 4 aplis'!Q49+'spliti 4 aplis'!P49+'spliti 4 aplis'!O49+'spliti 4 aplis'!N49+'spliti 4 aplis'!M49+'spliti 4 aplis'!L49+'spliti 4 aplis'!K49+'spliti 4 aplis'!J49+'spliti 4 aplis'!I49+'spliti 4 aplis'!H49+'spliti 4 aplis'!G49+'spliti 4 aplis'!F49+'spliti 4 aplis'!E49+'spliti 4 aplis'!D49+'spliti 4 aplis'!C49</f>
        <v>28</v>
      </c>
      <c r="AN49" s="451" t="n">
        <f aca="false">'spliti 4 aplis'!AM49*0.3</f>
        <v>8.4</v>
      </c>
      <c r="AO49" s="467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</row>
    <row r="50" customFormat="false" ht="14.25" hidden="false" customHeight="true" outlineLevel="0" collapsed="false">
      <c r="A50" s="447" t="str">
        <f aca="false">Rezultati!A68</f>
        <v>Mr Fixer (Molotov)</v>
      </c>
      <c r="B50" s="469" t="str">
        <f aca="false">Rezultati!B68</f>
        <v>Ģirts Priekulis</v>
      </c>
      <c r="C50" s="466" t="n">
        <v>0</v>
      </c>
      <c r="D50" s="466" t="n">
        <v>1</v>
      </c>
      <c r="E50" s="466" t="n">
        <v>2</v>
      </c>
      <c r="F50" s="466" t="n">
        <v>1</v>
      </c>
      <c r="G50" s="466" t="n">
        <v>0</v>
      </c>
      <c r="H50" s="466" t="n">
        <v>0</v>
      </c>
      <c r="I50" s="466" t="n">
        <v>1</v>
      </c>
      <c r="J50" s="466" t="n">
        <v>2</v>
      </c>
      <c r="K50" s="466"/>
      <c r="L50" s="466"/>
      <c r="M50" s="466"/>
      <c r="N50" s="466"/>
      <c r="O50" s="466" t="n">
        <v>1</v>
      </c>
      <c r="P50" s="466" t="n">
        <v>0</v>
      </c>
      <c r="Q50" s="466" t="n">
        <v>0</v>
      </c>
      <c r="R50" s="466" t="n">
        <v>3</v>
      </c>
      <c r="S50" s="466" t="n">
        <v>0</v>
      </c>
      <c r="T50" s="466" t="n">
        <v>1</v>
      </c>
      <c r="U50" s="466" t="n">
        <v>1</v>
      </c>
      <c r="V50" s="466" t="n">
        <v>3</v>
      </c>
      <c r="W50" s="343"/>
      <c r="X50" s="343"/>
      <c r="Y50" s="343"/>
      <c r="Z50" s="343"/>
      <c r="AA50" s="466" t="n">
        <v>1</v>
      </c>
      <c r="AB50" s="466" t="n">
        <v>1</v>
      </c>
      <c r="AC50" s="466" t="n">
        <v>2</v>
      </c>
      <c r="AD50" s="466" t="n">
        <v>0</v>
      </c>
      <c r="AE50" s="454" t="n">
        <v>0</v>
      </c>
      <c r="AF50" s="454" t="n">
        <v>0</v>
      </c>
      <c r="AG50" s="454" t="n">
        <v>0</v>
      </c>
      <c r="AH50" s="454" t="n">
        <v>1</v>
      </c>
      <c r="AI50" s="454"/>
      <c r="AJ50" s="454"/>
      <c r="AK50" s="454"/>
      <c r="AL50" s="454"/>
      <c r="AM50" s="450" t="n">
        <f aca="false">'spliti 4 aplis'!AL50+'spliti 4 aplis'!AK50+'spliti 4 aplis'!AJ50+'spliti 4 aplis'!AI50+'spliti 4 aplis'!AH50+'spliti 4 aplis'!AG50+'spliti 4 aplis'!AF50+'spliti 4 aplis'!AE50+'spliti 4 aplis'!AD50+'spliti 4 aplis'!AC50+'spliti 4 aplis'!AB50+'spliti 4 aplis'!AA50+'spliti 4 aplis'!Z50+'spliti 4 aplis'!Y50+'spliti 4 aplis'!X50+'spliti 4 aplis'!W50+'spliti 4 aplis'!V50+'spliti 4 aplis'!U50+'spliti 4 aplis'!T50+'spliti 4 aplis'!S50+'spliti 4 aplis'!R50+'spliti 4 aplis'!Q50+'spliti 4 aplis'!P50+'spliti 4 aplis'!O50+'spliti 4 aplis'!N50+'spliti 4 aplis'!M50+'spliti 4 aplis'!L50+'spliti 4 aplis'!K50+'spliti 4 aplis'!J50+'spliti 4 aplis'!I50+'spliti 4 aplis'!H50+'spliti 4 aplis'!G50+'spliti 4 aplis'!F50+'spliti 4 aplis'!E50+'spliti 4 aplis'!D50+'spliti 4 aplis'!C50</f>
        <v>21</v>
      </c>
      <c r="AN50" s="451" t="n">
        <f aca="false">'spliti 4 aplis'!AM50*0.3</f>
        <v>6.3</v>
      </c>
      <c r="AO50" s="467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</row>
    <row r="51" customFormat="false" ht="14.25" hidden="false" customHeight="true" outlineLevel="0" collapsed="false">
      <c r="A51" s="447" t="str">
        <f aca="false">Rezultati!A69</f>
        <v>Mr Fixer (Molotov)</v>
      </c>
      <c r="B51" s="469" t="str">
        <f aca="false">Rezultati!B69</f>
        <v>Artjoms Nurmuhamatovs</v>
      </c>
      <c r="C51" s="466" t="n">
        <v>1</v>
      </c>
      <c r="D51" s="466" t="n">
        <v>0</v>
      </c>
      <c r="E51" s="466" t="n">
        <v>1</v>
      </c>
      <c r="F51" s="466" t="n">
        <v>1</v>
      </c>
      <c r="G51" s="466" t="n">
        <v>0</v>
      </c>
      <c r="H51" s="466" t="n">
        <v>0</v>
      </c>
      <c r="I51" s="466" t="n">
        <v>1</v>
      </c>
      <c r="J51" s="466" t="n">
        <v>0</v>
      </c>
      <c r="K51" s="466" t="n">
        <v>0</v>
      </c>
      <c r="L51" s="466" t="n">
        <v>2</v>
      </c>
      <c r="M51" s="466" t="n">
        <v>0</v>
      </c>
      <c r="N51" s="466" t="n">
        <v>2</v>
      </c>
      <c r="O51" s="466" t="n">
        <v>2</v>
      </c>
      <c r="P51" s="466" t="n">
        <v>0</v>
      </c>
      <c r="Q51" s="466" t="n">
        <v>1</v>
      </c>
      <c r="R51" s="466" t="n">
        <v>1</v>
      </c>
      <c r="S51" s="466" t="n">
        <v>0</v>
      </c>
      <c r="T51" s="466" t="n">
        <v>1</v>
      </c>
      <c r="U51" s="466" t="n">
        <v>0</v>
      </c>
      <c r="V51" s="466" t="n">
        <v>1</v>
      </c>
      <c r="W51" s="343"/>
      <c r="X51" s="343"/>
      <c r="Y51" s="343"/>
      <c r="Z51" s="343"/>
      <c r="AA51" s="466" t="n">
        <v>1</v>
      </c>
      <c r="AB51" s="466" t="n">
        <v>2</v>
      </c>
      <c r="AC51" s="466" t="n">
        <v>0</v>
      </c>
      <c r="AD51" s="466" t="n">
        <v>1</v>
      </c>
      <c r="AE51" s="454" t="n">
        <v>1</v>
      </c>
      <c r="AF51" s="454" t="n">
        <v>0</v>
      </c>
      <c r="AG51" s="454" t="n">
        <v>0</v>
      </c>
      <c r="AH51" s="454" t="n">
        <v>2</v>
      </c>
      <c r="AI51" s="454"/>
      <c r="AJ51" s="454"/>
      <c r="AK51" s="454"/>
      <c r="AL51" s="454"/>
      <c r="AM51" s="450" t="n">
        <f aca="false">'spliti 4 aplis'!AL51+'spliti 4 aplis'!AK51+'spliti 4 aplis'!AJ51+'spliti 4 aplis'!AI51+'spliti 4 aplis'!AH51+'spliti 4 aplis'!AG51+'spliti 4 aplis'!AF51+'spliti 4 aplis'!AE51+'spliti 4 aplis'!AD51+'spliti 4 aplis'!AC51+'spliti 4 aplis'!AB51+'spliti 4 aplis'!AA51+'spliti 4 aplis'!Z51+'spliti 4 aplis'!Y51+'spliti 4 aplis'!X51+'spliti 4 aplis'!W51+'spliti 4 aplis'!V51+'spliti 4 aplis'!U51+'spliti 4 aplis'!T51+'spliti 4 aplis'!S51+'spliti 4 aplis'!R51+'spliti 4 aplis'!Q51+'spliti 4 aplis'!P51+'spliti 4 aplis'!O51+'spliti 4 aplis'!N51+'spliti 4 aplis'!M51+'spliti 4 aplis'!L51+'spliti 4 aplis'!K51+'spliti 4 aplis'!J51+'spliti 4 aplis'!I51+'spliti 4 aplis'!H51+'spliti 4 aplis'!G51+'spliti 4 aplis'!F51+'spliti 4 aplis'!E51+'spliti 4 aplis'!D51+'spliti 4 aplis'!C51</f>
        <v>21</v>
      </c>
      <c r="AN51" s="451" t="n">
        <f aca="false">'spliti 4 aplis'!AM51*0.3</f>
        <v>6.3</v>
      </c>
      <c r="AO51" s="467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</row>
    <row r="52" customFormat="false" ht="14.25" hidden="false" customHeight="true" outlineLevel="0" collapsed="false">
      <c r="A52" s="447" t="str">
        <f aca="false">Rezultati!A70</f>
        <v>Mr Fixer (Molotov)</v>
      </c>
      <c r="B52" s="469" t="str">
        <f aca="false">Rezultati!B70</f>
        <v>Pieaicinātajs spēlētājs</v>
      </c>
      <c r="C52" s="466"/>
      <c r="D52" s="466"/>
      <c r="E52" s="466"/>
      <c r="F52" s="466"/>
      <c r="G52" s="466"/>
      <c r="H52" s="466"/>
      <c r="I52" s="466"/>
      <c r="J52" s="466"/>
      <c r="K52" s="466" t="n">
        <v>1</v>
      </c>
      <c r="L52" s="466" t="n">
        <v>1</v>
      </c>
      <c r="M52" s="466" t="n">
        <v>2</v>
      </c>
      <c r="N52" s="466" t="n">
        <v>0</v>
      </c>
      <c r="O52" s="466"/>
      <c r="P52" s="466"/>
      <c r="Q52" s="466"/>
      <c r="R52" s="466"/>
      <c r="S52" s="466"/>
      <c r="T52" s="466"/>
      <c r="U52" s="466"/>
      <c r="V52" s="466"/>
      <c r="W52" s="343"/>
      <c r="X52" s="343"/>
      <c r="Y52" s="343"/>
      <c r="Z52" s="343"/>
      <c r="AA52" s="466"/>
      <c r="AB52" s="466"/>
      <c r="AC52" s="466"/>
      <c r="AD52" s="466"/>
      <c r="AE52" s="455"/>
      <c r="AF52" s="455"/>
      <c r="AG52" s="455"/>
      <c r="AH52" s="455"/>
      <c r="AI52" s="455"/>
      <c r="AJ52" s="455"/>
      <c r="AK52" s="455"/>
      <c r="AL52" s="455"/>
      <c r="AM52" s="450" t="n">
        <f aca="false">'spliti 4 aplis'!AL52+'spliti 4 aplis'!AK52+'spliti 4 aplis'!AJ52+'spliti 4 aplis'!AI52+'spliti 4 aplis'!AH52+'spliti 4 aplis'!AG52+'spliti 4 aplis'!AF52+'spliti 4 aplis'!AE52+'spliti 4 aplis'!AD52+'spliti 4 aplis'!AC52+'spliti 4 aplis'!AB52+'spliti 4 aplis'!AA52+'spliti 4 aplis'!Z52+'spliti 4 aplis'!Y52+'spliti 4 aplis'!X52+'spliti 4 aplis'!W52+'spliti 4 aplis'!V52+'spliti 4 aplis'!U52+'spliti 4 aplis'!T52+'spliti 4 aplis'!S52+'spliti 4 aplis'!R52+'spliti 4 aplis'!Q52+'spliti 4 aplis'!P52+'spliti 4 aplis'!O52+'spliti 4 aplis'!N52+'spliti 4 aplis'!M52+'spliti 4 aplis'!L52+'spliti 4 aplis'!K52+'spliti 4 aplis'!J52+'spliti 4 aplis'!I52+'spliti 4 aplis'!H52+'spliti 4 aplis'!G52+'spliti 4 aplis'!F52+'spliti 4 aplis'!E52+'spliti 4 aplis'!D52+'spliti 4 aplis'!C52</f>
        <v>4</v>
      </c>
      <c r="AN52" s="451" t="n">
        <f aca="false">'spliti 4 aplis'!AM52*0.3</f>
        <v>1.2</v>
      </c>
      <c r="AO52" s="467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</row>
    <row r="53" customFormat="false" ht="12.75" hidden="false" customHeight="true" outlineLevel="0" collapsed="false">
      <c r="A53" s="447" t="str">
        <f aca="false">Rezultati!A71</f>
        <v>Mr Fixer (Molotov)</v>
      </c>
      <c r="B53" s="469" t="n">
        <f aca="false">Rezultati!B71</f>
        <v>0</v>
      </c>
      <c r="C53" s="466"/>
      <c r="D53" s="466"/>
      <c r="E53" s="466"/>
      <c r="F53" s="466"/>
      <c r="G53" s="466"/>
      <c r="H53" s="466"/>
      <c r="I53" s="466"/>
      <c r="J53" s="466"/>
      <c r="K53" s="466"/>
      <c r="L53" s="466"/>
      <c r="M53" s="466"/>
      <c r="N53" s="466"/>
      <c r="O53" s="466"/>
      <c r="P53" s="466"/>
      <c r="Q53" s="466"/>
      <c r="R53" s="466"/>
      <c r="S53" s="466"/>
      <c r="T53" s="466"/>
      <c r="U53" s="466"/>
      <c r="V53" s="466"/>
      <c r="W53" s="343"/>
      <c r="X53" s="343"/>
      <c r="Y53" s="343"/>
      <c r="Z53" s="343"/>
      <c r="AA53" s="466"/>
      <c r="AB53" s="466"/>
      <c r="AC53" s="466"/>
      <c r="AD53" s="466"/>
      <c r="AE53" s="455"/>
      <c r="AF53" s="455"/>
      <c r="AG53" s="455"/>
      <c r="AH53" s="455"/>
      <c r="AI53" s="455"/>
      <c r="AJ53" s="455"/>
      <c r="AK53" s="455"/>
      <c r="AL53" s="455"/>
      <c r="AM53" s="450" t="n">
        <f aca="false">'spliti 4 aplis'!AL53+'spliti 4 aplis'!AK53+'spliti 4 aplis'!AJ53+'spliti 4 aplis'!AI53+'spliti 4 aplis'!AH53+'spliti 4 aplis'!AG53+'spliti 4 aplis'!AF53+'spliti 4 aplis'!AE53+'spliti 4 aplis'!AD53+'spliti 4 aplis'!AC53+'spliti 4 aplis'!AB53+'spliti 4 aplis'!AA53+'spliti 4 aplis'!Z53+'spliti 4 aplis'!Y53+'spliti 4 aplis'!X53+'spliti 4 aplis'!W53+'spliti 4 aplis'!V53+'spliti 4 aplis'!U53+'spliti 4 aplis'!T53+'spliti 4 aplis'!S53+'spliti 4 aplis'!R53+'spliti 4 aplis'!Q53+'spliti 4 aplis'!P53+'spliti 4 aplis'!O53+'spliti 4 aplis'!N53+'spliti 4 aplis'!M53+'spliti 4 aplis'!L53+'spliti 4 aplis'!K53+'spliti 4 aplis'!J53+'spliti 4 aplis'!I53+'spliti 4 aplis'!H53+'spliti 4 aplis'!G53+'spliti 4 aplis'!F53+'spliti 4 aplis'!E53+'spliti 4 aplis'!D53+'spliti 4 aplis'!C53</f>
        <v>0</v>
      </c>
      <c r="AN53" s="451" t="n">
        <f aca="false">'spliti 4 aplis'!AM53*0.3</f>
        <v>0</v>
      </c>
      <c r="AO53" s="467"/>
    </row>
    <row r="54" customFormat="false" ht="12.75" hidden="false" customHeight="true" outlineLevel="0" collapsed="false">
      <c r="A54" s="447" t="str">
        <f aca="false">Rezultati!A72</f>
        <v>Mr Fixer (Molotov)</v>
      </c>
      <c r="B54" s="469" t="n">
        <f aca="false">Rezultati!B72</f>
        <v>0</v>
      </c>
      <c r="C54" s="466"/>
      <c r="D54" s="466"/>
      <c r="E54" s="466"/>
      <c r="F54" s="466"/>
      <c r="G54" s="466"/>
      <c r="H54" s="466"/>
      <c r="I54" s="466"/>
      <c r="J54" s="466"/>
      <c r="K54" s="466"/>
      <c r="L54" s="466"/>
      <c r="M54" s="466"/>
      <c r="N54" s="466"/>
      <c r="O54" s="466"/>
      <c r="P54" s="466"/>
      <c r="Q54" s="466"/>
      <c r="R54" s="466"/>
      <c r="S54" s="466"/>
      <c r="T54" s="466"/>
      <c r="U54" s="466"/>
      <c r="V54" s="466"/>
      <c r="W54" s="343"/>
      <c r="X54" s="343"/>
      <c r="Y54" s="343"/>
      <c r="Z54" s="343"/>
      <c r="AA54" s="466"/>
      <c r="AB54" s="466"/>
      <c r="AC54" s="466"/>
      <c r="AD54" s="466"/>
      <c r="AE54" s="448"/>
      <c r="AF54" s="448"/>
      <c r="AG54" s="448"/>
      <c r="AH54" s="448"/>
      <c r="AI54" s="448"/>
      <c r="AJ54" s="448"/>
      <c r="AK54" s="448"/>
      <c r="AL54" s="448"/>
      <c r="AM54" s="450" t="n">
        <f aca="false">'spliti 4 aplis'!AL54+'spliti 4 aplis'!AK54+'spliti 4 aplis'!AJ54+'spliti 4 aplis'!AI54+'spliti 4 aplis'!AH54+'spliti 4 aplis'!AG54+'spliti 4 aplis'!AF54+'spliti 4 aplis'!AE54+'spliti 4 aplis'!AD54+'spliti 4 aplis'!AC54+'spliti 4 aplis'!AB54+'spliti 4 aplis'!AA54+'spliti 4 aplis'!Z54+'spliti 4 aplis'!Y54+'spliti 4 aplis'!X54+'spliti 4 aplis'!W54+'spliti 4 aplis'!V54+'spliti 4 aplis'!U54+'spliti 4 aplis'!T54+'spliti 4 aplis'!S54+'spliti 4 aplis'!R54+'spliti 4 aplis'!Q54+'spliti 4 aplis'!P54+'spliti 4 aplis'!O54+'spliti 4 aplis'!N54+'spliti 4 aplis'!M54+'spliti 4 aplis'!L54+'spliti 4 aplis'!K54+'spliti 4 aplis'!J54+'spliti 4 aplis'!I54+'spliti 4 aplis'!H54+'spliti 4 aplis'!G54+'spliti 4 aplis'!F54+'spliti 4 aplis'!E54+'spliti 4 aplis'!D54+'spliti 4 aplis'!C54</f>
        <v>0</v>
      </c>
      <c r="AN54" s="451" t="n">
        <f aca="false">'spliti 4 aplis'!AM54*0.3</f>
        <v>0</v>
      </c>
      <c r="AO54" s="467"/>
    </row>
    <row r="55" customFormat="false" ht="13.5" hidden="false" customHeight="true" outlineLevel="0" collapsed="false"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</row>
    <row r="56" customFormat="false" ht="13.5" hidden="false" customHeight="true" outlineLevel="0" collapsed="false"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</row>
    <row r="57" customFormat="false" ht="13.5" hidden="false" customHeight="true" outlineLevel="0" collapsed="false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</row>
    <row r="58" customFormat="false" ht="13.5" hidden="false" customHeight="true" outlineLevel="0" collapsed="false">
      <c r="A58" s="443"/>
      <c r="B58" s="443"/>
      <c r="C58" s="444" t="s">
        <v>155</v>
      </c>
      <c r="D58" s="444"/>
      <c r="E58" s="444"/>
      <c r="F58" s="444"/>
      <c r="G58" s="444" t="s">
        <v>156</v>
      </c>
      <c r="H58" s="444"/>
      <c r="I58" s="444"/>
      <c r="J58" s="444"/>
      <c r="K58" s="444" t="s">
        <v>157</v>
      </c>
      <c r="L58" s="444"/>
      <c r="M58" s="444"/>
      <c r="N58" s="444"/>
      <c r="O58" s="444" t="s">
        <v>158</v>
      </c>
      <c r="P58" s="444"/>
      <c r="Q58" s="444"/>
      <c r="R58" s="444"/>
      <c r="S58" s="444" t="s">
        <v>159</v>
      </c>
      <c r="T58" s="444"/>
      <c r="U58" s="444"/>
      <c r="V58" s="444"/>
      <c r="W58" s="444" t="s">
        <v>160</v>
      </c>
      <c r="X58" s="444"/>
      <c r="Y58" s="444"/>
      <c r="Z58" s="444"/>
      <c r="AA58" s="444" t="s">
        <v>161</v>
      </c>
      <c r="AB58" s="444"/>
      <c r="AC58" s="444"/>
      <c r="AD58" s="444"/>
      <c r="AE58" s="444" t="s">
        <v>162</v>
      </c>
      <c r="AF58" s="444"/>
      <c r="AG58" s="444"/>
      <c r="AH58" s="444"/>
      <c r="AI58" s="444"/>
      <c r="AJ58" s="444"/>
      <c r="AK58" s="444"/>
      <c r="AL58" s="444"/>
      <c r="AM58" s="444" t="s">
        <v>164</v>
      </c>
      <c r="AN58" s="445" t="s">
        <v>165</v>
      </c>
      <c r="AO58" s="446"/>
    </row>
    <row r="59" customFormat="false" ht="15.75" hidden="false" customHeight="true" outlineLevel="0" collapsed="false">
      <c r="A59" s="447" t="str">
        <f aca="false">Rezultati!A80</f>
        <v>Lursoft</v>
      </c>
      <c r="B59" s="447" t="str">
        <f aca="false">Rezultati!B86</f>
        <v>Toms Pultraks</v>
      </c>
      <c r="C59" s="448" t="n">
        <v>0</v>
      </c>
      <c r="D59" s="448" t="n">
        <v>0</v>
      </c>
      <c r="E59" s="448" t="n">
        <v>2</v>
      </c>
      <c r="F59" s="448" t="n">
        <v>0</v>
      </c>
      <c r="G59" s="448" t="n">
        <v>1</v>
      </c>
      <c r="H59" s="448" t="n">
        <v>0</v>
      </c>
      <c r="I59" s="448" t="n">
        <v>2</v>
      </c>
      <c r="J59" s="448" t="n">
        <v>2</v>
      </c>
      <c r="K59" s="448"/>
      <c r="L59" s="448"/>
      <c r="M59" s="448"/>
      <c r="N59" s="448"/>
      <c r="O59" s="448"/>
      <c r="P59" s="448"/>
      <c r="Q59" s="448"/>
      <c r="R59" s="448"/>
      <c r="S59" s="448" t="n">
        <v>1</v>
      </c>
      <c r="T59" s="448" t="n">
        <v>1</v>
      </c>
      <c r="U59" s="448" t="n">
        <v>0</v>
      </c>
      <c r="V59" s="448" t="n">
        <v>0</v>
      </c>
      <c r="W59" s="448"/>
      <c r="X59" s="448"/>
      <c r="Y59" s="448"/>
      <c r="Z59" s="448"/>
      <c r="AA59" s="448"/>
      <c r="AB59" s="448"/>
      <c r="AC59" s="448"/>
      <c r="AD59" s="448"/>
      <c r="AE59" s="449"/>
      <c r="AF59" s="449"/>
      <c r="AG59" s="449"/>
      <c r="AH59" s="449"/>
      <c r="AI59" s="448"/>
      <c r="AJ59" s="448"/>
      <c r="AK59" s="448"/>
      <c r="AL59" s="448"/>
      <c r="AM59" s="450" t="n">
        <f aca="false">'spliti 4 aplis'!AL59+'spliti 4 aplis'!AK59+'spliti 4 aplis'!AJ59+'spliti 4 aplis'!AI59+'spliti 4 aplis'!AH59+'spliti 4 aplis'!AG59+'spliti 4 aplis'!AF59+'spliti 4 aplis'!AE59+'spliti 4 aplis'!AD59+'spliti 4 aplis'!AC59+'spliti 4 aplis'!AB59+'spliti 4 aplis'!AA59+'spliti 4 aplis'!Z59+'spliti 4 aplis'!Y59+'spliti 4 aplis'!X59+'spliti 4 aplis'!W59+'spliti 4 aplis'!V59+'spliti 4 aplis'!U59+'spliti 4 aplis'!T59+'spliti 4 aplis'!S59+'spliti 4 aplis'!R59+'spliti 4 aplis'!Q59+'spliti 4 aplis'!P59+'spliti 4 aplis'!O59+'spliti 4 aplis'!N59+'spliti 4 aplis'!M59+'spliti 4 aplis'!L59+'spliti 4 aplis'!K59+'spliti 4 aplis'!J59+'spliti 4 aplis'!I59+'spliti 4 aplis'!H59+'spliti 4 aplis'!G59+'spliti 4 aplis'!F59+'spliti 4 aplis'!E59+'spliti 4 aplis'!D59+'spliti 4 aplis'!C59</f>
        <v>9</v>
      </c>
      <c r="AN59" s="451" t="n">
        <f aca="false">'spliti 4 aplis'!AM59*0.3</f>
        <v>2.7</v>
      </c>
      <c r="AO59" s="452" t="n">
        <f aca="false">'spliti 4 aplis'!AN59+'spliti 4 aplis'!AN60+'spliti 4 aplis'!AN61+'spliti 4 aplis'!AN62+'spliti 4 aplis'!AN63</f>
        <v>24.9</v>
      </c>
    </row>
    <row r="60" customFormat="false" ht="15" hidden="false" customHeight="true" outlineLevel="0" collapsed="false">
      <c r="A60" s="447" t="str">
        <f aca="false">Rezultati!A81</f>
        <v>Lursoft</v>
      </c>
      <c r="B60" s="447" t="str">
        <f aca="false">Rezultati!B85</f>
        <v>Mārtiņš Vaicekovskis</v>
      </c>
      <c r="C60" s="453" t="n">
        <v>0</v>
      </c>
      <c r="D60" s="453" t="n">
        <v>1</v>
      </c>
      <c r="E60" s="453" t="n">
        <v>0</v>
      </c>
      <c r="F60" s="453" t="n">
        <v>2</v>
      </c>
      <c r="G60" s="453" t="n">
        <v>0</v>
      </c>
      <c r="H60" s="453" t="n">
        <v>0</v>
      </c>
      <c r="I60" s="453" t="n">
        <v>1</v>
      </c>
      <c r="J60" s="453" t="n">
        <v>1</v>
      </c>
      <c r="K60" s="453" t="n">
        <v>1</v>
      </c>
      <c r="L60" s="453" t="n">
        <v>1</v>
      </c>
      <c r="M60" s="453" t="n">
        <v>3</v>
      </c>
      <c r="N60" s="453" t="n">
        <v>1</v>
      </c>
      <c r="O60" s="453" t="n">
        <v>0</v>
      </c>
      <c r="P60" s="453" t="n">
        <v>2</v>
      </c>
      <c r="Q60" s="453" t="n">
        <v>0</v>
      </c>
      <c r="R60" s="453" t="n">
        <v>2</v>
      </c>
      <c r="S60" s="453"/>
      <c r="T60" s="453"/>
      <c r="U60" s="453"/>
      <c r="V60" s="453"/>
      <c r="W60" s="453" t="n">
        <v>0</v>
      </c>
      <c r="X60" s="453" t="n">
        <v>1</v>
      </c>
      <c r="Y60" s="453" t="n">
        <v>1</v>
      </c>
      <c r="Z60" s="453" t="n">
        <v>1</v>
      </c>
      <c r="AA60" s="453" t="n">
        <v>0</v>
      </c>
      <c r="AB60" s="453" t="n">
        <v>1</v>
      </c>
      <c r="AC60" s="453" t="n">
        <v>1</v>
      </c>
      <c r="AD60" s="453" t="n">
        <v>0</v>
      </c>
      <c r="AE60" s="341"/>
      <c r="AF60" s="341"/>
      <c r="AG60" s="341"/>
      <c r="AH60" s="341"/>
      <c r="AI60" s="453"/>
      <c r="AJ60" s="453"/>
      <c r="AK60" s="453"/>
      <c r="AL60" s="453"/>
      <c r="AM60" s="450" t="n">
        <f aca="false">'spliti 4 aplis'!AL60+'spliti 4 aplis'!AK60+'spliti 4 aplis'!AJ60+'spliti 4 aplis'!AI60+'spliti 4 aplis'!AH60+'spliti 4 aplis'!AG60+'spliti 4 aplis'!AF60+'spliti 4 aplis'!AE60+'spliti 4 aplis'!AD60+'spliti 4 aplis'!AC60+'spliti 4 aplis'!AB60+'spliti 4 aplis'!AA60+'spliti 4 aplis'!Z60+'spliti 4 aplis'!Y60+'spliti 4 aplis'!X60+'spliti 4 aplis'!W60+'spliti 4 aplis'!V60+'spliti 4 aplis'!U60+'spliti 4 aplis'!T60+'spliti 4 aplis'!S60+'spliti 4 aplis'!R60+'spliti 4 aplis'!Q60+'spliti 4 aplis'!P60+'spliti 4 aplis'!O60+'spliti 4 aplis'!N60+'spliti 4 aplis'!M60+'spliti 4 aplis'!L60+'spliti 4 aplis'!K60+'spliti 4 aplis'!J60+'spliti 4 aplis'!I60+'spliti 4 aplis'!H60+'spliti 4 aplis'!G60+'spliti 4 aplis'!F60+'spliti 4 aplis'!E60+'spliti 4 aplis'!D60+'spliti 4 aplis'!C60</f>
        <v>20</v>
      </c>
      <c r="AN60" s="451" t="n">
        <f aca="false">'spliti 4 aplis'!AM60*0.3</f>
        <v>6</v>
      </c>
      <c r="AO60" s="452"/>
    </row>
    <row r="61" customFormat="false" ht="15.75" hidden="false" customHeight="true" outlineLevel="0" collapsed="false">
      <c r="A61" s="447" t="str">
        <f aca="false">Rezultati!A82</f>
        <v>Lursoft</v>
      </c>
      <c r="B61" s="447" t="n">
        <f aca="false">Rezultati!B82</f>
        <v>0</v>
      </c>
      <c r="C61" s="453"/>
      <c r="D61" s="453"/>
      <c r="E61" s="453"/>
      <c r="F61" s="453"/>
      <c r="G61" s="454"/>
      <c r="H61" s="454"/>
      <c r="I61" s="454"/>
      <c r="J61" s="454"/>
      <c r="K61" s="454"/>
      <c r="L61" s="454"/>
      <c r="M61" s="454"/>
      <c r="N61" s="454"/>
      <c r="O61" s="454"/>
      <c r="P61" s="454"/>
      <c r="Q61" s="454"/>
      <c r="R61" s="454"/>
      <c r="S61" s="454"/>
      <c r="T61" s="454"/>
      <c r="U61" s="454"/>
      <c r="V61" s="454"/>
      <c r="W61" s="454"/>
      <c r="X61" s="454"/>
      <c r="Y61" s="454"/>
      <c r="Z61" s="454"/>
      <c r="AA61" s="454"/>
      <c r="AB61" s="454"/>
      <c r="AC61" s="454"/>
      <c r="AD61" s="454"/>
      <c r="AE61" s="344"/>
      <c r="AF61" s="344"/>
      <c r="AG61" s="344"/>
      <c r="AH61" s="344"/>
      <c r="AI61" s="454"/>
      <c r="AJ61" s="454"/>
      <c r="AK61" s="454"/>
      <c r="AL61" s="454"/>
      <c r="AM61" s="450" t="n">
        <f aca="false">'spliti 4 aplis'!AL61+'spliti 4 aplis'!AK61+'spliti 4 aplis'!AJ61+'spliti 4 aplis'!AI61+'spliti 4 aplis'!AH61+'spliti 4 aplis'!AG61+'spliti 4 aplis'!AF61+'spliti 4 aplis'!AE61+'spliti 4 aplis'!AD61+'spliti 4 aplis'!AC61+'spliti 4 aplis'!AB61+'spliti 4 aplis'!AA61+'spliti 4 aplis'!Z61+'spliti 4 aplis'!Y61+'spliti 4 aplis'!X61+'spliti 4 aplis'!W61+'spliti 4 aplis'!V61+'spliti 4 aplis'!U61+'spliti 4 aplis'!T61+'spliti 4 aplis'!S61+'spliti 4 aplis'!R61+'spliti 4 aplis'!Q61+'spliti 4 aplis'!P61+'spliti 4 aplis'!O61+'spliti 4 aplis'!N61+'spliti 4 aplis'!M61+'spliti 4 aplis'!L61+'spliti 4 aplis'!K61+'spliti 4 aplis'!J61+'spliti 4 aplis'!I61+'spliti 4 aplis'!H61+'spliti 4 aplis'!G61+'spliti 4 aplis'!F61+'spliti 4 aplis'!E61+'spliti 4 aplis'!D61+'spliti 4 aplis'!C61</f>
        <v>0</v>
      </c>
      <c r="AN61" s="451" t="n">
        <f aca="false">'spliti 4 aplis'!AM61*0.3</f>
        <v>0</v>
      </c>
      <c r="AO61" s="452"/>
    </row>
    <row r="62" customFormat="false" ht="15.75" hidden="false" customHeight="true" outlineLevel="0" collapsed="false">
      <c r="A62" s="447" t="str">
        <f aca="false">Rezultati!A83</f>
        <v>Lursoft</v>
      </c>
      <c r="B62" s="447" t="str">
        <f aca="false">Rezultati!B83</f>
        <v>Ģirts Ķēbers</v>
      </c>
      <c r="C62" s="453" t="n">
        <v>0</v>
      </c>
      <c r="D62" s="453" t="n">
        <v>1</v>
      </c>
      <c r="E62" s="453" t="n">
        <v>0</v>
      </c>
      <c r="F62" s="453" t="n">
        <v>1</v>
      </c>
      <c r="G62" s="454" t="n">
        <v>1</v>
      </c>
      <c r="H62" s="454" t="n">
        <v>1</v>
      </c>
      <c r="I62" s="454" t="n">
        <v>2</v>
      </c>
      <c r="J62" s="454" t="n">
        <v>1</v>
      </c>
      <c r="K62" s="454" t="n">
        <v>1</v>
      </c>
      <c r="L62" s="454" t="n">
        <v>1</v>
      </c>
      <c r="M62" s="454" t="n">
        <v>1</v>
      </c>
      <c r="N62" s="454" t="n">
        <v>0</v>
      </c>
      <c r="O62" s="454" t="n">
        <v>1</v>
      </c>
      <c r="P62" s="454" t="n">
        <v>2</v>
      </c>
      <c r="Q62" s="454" t="n">
        <v>3</v>
      </c>
      <c r="R62" s="454" t="n">
        <v>0</v>
      </c>
      <c r="S62" s="454" t="n">
        <v>1</v>
      </c>
      <c r="T62" s="454" t="n">
        <v>2</v>
      </c>
      <c r="U62" s="454" t="n">
        <v>2</v>
      </c>
      <c r="V62" s="454" t="n">
        <v>1</v>
      </c>
      <c r="W62" s="454" t="n">
        <v>1</v>
      </c>
      <c r="X62" s="454" t="n">
        <v>3</v>
      </c>
      <c r="Y62" s="454" t="n">
        <v>1</v>
      </c>
      <c r="Z62" s="454" t="n">
        <v>1</v>
      </c>
      <c r="AA62" s="454" t="n">
        <v>2</v>
      </c>
      <c r="AB62" s="454" t="n">
        <v>0</v>
      </c>
      <c r="AC62" s="454" t="n">
        <v>1</v>
      </c>
      <c r="AD62" s="454" t="n">
        <v>1</v>
      </c>
      <c r="AE62" s="344"/>
      <c r="AF62" s="344"/>
      <c r="AG62" s="344"/>
      <c r="AH62" s="344"/>
      <c r="AI62" s="454"/>
      <c r="AJ62" s="454"/>
      <c r="AK62" s="454"/>
      <c r="AL62" s="454"/>
      <c r="AM62" s="450" t="n">
        <f aca="false">'spliti 4 aplis'!AL62+'spliti 4 aplis'!AK62+'spliti 4 aplis'!AJ62+'spliti 4 aplis'!AI62+'spliti 4 aplis'!AH62+'spliti 4 aplis'!AG62+'spliti 4 aplis'!AF62+'spliti 4 aplis'!AE62+'spliti 4 aplis'!AD62+'spliti 4 aplis'!AC62+'spliti 4 aplis'!AB62+'spliti 4 aplis'!AA62+'spliti 4 aplis'!Z62+'spliti 4 aplis'!Y62+'spliti 4 aplis'!X62+'spliti 4 aplis'!W62+'spliti 4 aplis'!V62+'spliti 4 aplis'!U62+'spliti 4 aplis'!T62+'spliti 4 aplis'!S62+'spliti 4 aplis'!R62+'spliti 4 aplis'!Q62+'spliti 4 aplis'!P62+'spliti 4 aplis'!O62+'spliti 4 aplis'!N62+'spliti 4 aplis'!M62+'spliti 4 aplis'!L62+'spliti 4 aplis'!K62+'spliti 4 aplis'!J62+'spliti 4 aplis'!I62+'spliti 4 aplis'!H62+'spliti 4 aplis'!G62+'spliti 4 aplis'!F62+'spliti 4 aplis'!E62+'spliti 4 aplis'!D62+'spliti 4 aplis'!C62</f>
        <v>32</v>
      </c>
      <c r="AN62" s="451" t="n">
        <f aca="false">'spliti 4 aplis'!AM62*0.3</f>
        <v>9.6</v>
      </c>
      <c r="AO62" s="452"/>
    </row>
    <row r="63" customFormat="false" ht="15.75" hidden="false" customHeight="true" outlineLevel="0" collapsed="false">
      <c r="A63" s="447" t="str">
        <f aca="false">Rezultati!A84</f>
        <v>Lursoft</v>
      </c>
      <c r="B63" s="447" t="str">
        <f aca="false">Rezultati!B84</f>
        <v>Elvijs Bokanovs</v>
      </c>
      <c r="C63" s="455"/>
      <c r="D63" s="455"/>
      <c r="E63" s="455"/>
      <c r="F63" s="455"/>
      <c r="G63" s="455"/>
      <c r="H63" s="455"/>
      <c r="I63" s="455"/>
      <c r="J63" s="455"/>
      <c r="K63" s="455" t="n">
        <v>0</v>
      </c>
      <c r="L63" s="455" t="n">
        <v>0</v>
      </c>
      <c r="M63" s="455" t="n">
        <v>1</v>
      </c>
      <c r="N63" s="455" t="n">
        <v>0</v>
      </c>
      <c r="O63" s="455" t="n">
        <v>0</v>
      </c>
      <c r="P63" s="455" t="n">
        <v>1</v>
      </c>
      <c r="Q63" s="455" t="n">
        <v>0</v>
      </c>
      <c r="R63" s="455" t="n">
        <v>0</v>
      </c>
      <c r="S63" s="455" t="n">
        <v>3</v>
      </c>
      <c r="T63" s="455" t="n">
        <v>1</v>
      </c>
      <c r="U63" s="455" t="n">
        <v>0</v>
      </c>
      <c r="V63" s="455" t="n">
        <v>1</v>
      </c>
      <c r="W63" s="455" t="n">
        <v>2</v>
      </c>
      <c r="X63" s="455" t="n">
        <v>3</v>
      </c>
      <c r="Y63" s="455" t="n">
        <v>1</v>
      </c>
      <c r="Z63" s="455" t="n">
        <v>3</v>
      </c>
      <c r="AA63" s="455" t="n">
        <v>2</v>
      </c>
      <c r="AB63" s="455" t="n">
        <v>0</v>
      </c>
      <c r="AC63" s="455" t="n">
        <v>2</v>
      </c>
      <c r="AD63" s="455" t="n">
        <v>2</v>
      </c>
      <c r="AE63" s="352"/>
      <c r="AF63" s="352"/>
      <c r="AG63" s="352"/>
      <c r="AH63" s="352"/>
      <c r="AI63" s="455"/>
      <c r="AJ63" s="455"/>
      <c r="AK63" s="455"/>
      <c r="AL63" s="455"/>
      <c r="AM63" s="450" t="n">
        <f aca="false">'spliti 4 aplis'!AL63+'spliti 4 aplis'!AK63+'spliti 4 aplis'!AJ63+'spliti 4 aplis'!AI63+'spliti 4 aplis'!AH63+'spliti 4 aplis'!AG63+'spliti 4 aplis'!AF63+'spliti 4 aplis'!AE63+'spliti 4 aplis'!AD63+'spliti 4 aplis'!AC63+'spliti 4 aplis'!AB63+'spliti 4 aplis'!AA63+'spliti 4 aplis'!Z63+'spliti 4 aplis'!Y63+'spliti 4 aplis'!X63+'spliti 4 aplis'!W63+'spliti 4 aplis'!V63+'spliti 4 aplis'!U63+'spliti 4 aplis'!T63+'spliti 4 aplis'!S63+'spliti 4 aplis'!R63+'spliti 4 aplis'!Q63+'spliti 4 aplis'!P63+'spliti 4 aplis'!O63+'spliti 4 aplis'!N63+'spliti 4 aplis'!M63+'spliti 4 aplis'!L63+'spliti 4 aplis'!K63+'spliti 4 aplis'!J63+'spliti 4 aplis'!I63+'spliti 4 aplis'!H63+'spliti 4 aplis'!G63+'spliti 4 aplis'!F63+'spliti 4 aplis'!E63+'spliti 4 aplis'!D63+'spliti 4 aplis'!C63</f>
        <v>22</v>
      </c>
      <c r="AN63" s="451" t="n">
        <f aca="false">'spliti 4 aplis'!AM63*0.3</f>
        <v>6.6</v>
      </c>
      <c r="AO63" s="452"/>
    </row>
    <row r="64" customFormat="false" ht="15" hidden="false" customHeight="true" outlineLevel="0" collapsed="false">
      <c r="A64" s="456" t="str">
        <f aca="false">Rezultati!A87</f>
        <v>NB Jaunie Spēki</v>
      </c>
      <c r="B64" s="456" t="str">
        <f aca="false">Rezultati!B87</f>
        <v>Amanda Intsone</v>
      </c>
      <c r="C64" s="457" t="n">
        <v>1</v>
      </c>
      <c r="D64" s="457" t="n">
        <v>1</v>
      </c>
      <c r="E64" s="457" t="n">
        <v>2</v>
      </c>
      <c r="F64" s="457" t="n">
        <v>0</v>
      </c>
      <c r="G64" s="457"/>
      <c r="H64" s="457"/>
      <c r="I64" s="457"/>
      <c r="J64" s="457"/>
      <c r="K64" s="457"/>
      <c r="L64" s="457"/>
      <c r="M64" s="457"/>
      <c r="N64" s="457"/>
      <c r="O64" s="457" t="n">
        <v>0</v>
      </c>
      <c r="P64" s="457" t="n">
        <v>0</v>
      </c>
      <c r="Q64" s="457" t="n">
        <v>1</v>
      </c>
      <c r="R64" s="457" t="n">
        <v>2</v>
      </c>
      <c r="S64" s="457"/>
      <c r="T64" s="457"/>
      <c r="U64" s="457"/>
      <c r="V64" s="457"/>
      <c r="W64" s="449"/>
      <c r="X64" s="449"/>
      <c r="Y64" s="449"/>
      <c r="Z64" s="449"/>
      <c r="AA64" s="457" t="n">
        <v>2</v>
      </c>
      <c r="AB64" s="457" t="n">
        <v>1</v>
      </c>
      <c r="AC64" s="457" t="n">
        <v>2</v>
      </c>
      <c r="AD64" s="457" t="n">
        <v>0</v>
      </c>
      <c r="AE64" s="457" t="n">
        <v>2</v>
      </c>
      <c r="AF64" s="457" t="n">
        <v>1</v>
      </c>
      <c r="AG64" s="457" t="n">
        <v>1</v>
      </c>
      <c r="AH64" s="457" t="n">
        <v>1</v>
      </c>
      <c r="AI64" s="457"/>
      <c r="AJ64" s="457"/>
      <c r="AK64" s="457"/>
      <c r="AL64" s="457"/>
      <c r="AM64" s="458" t="n">
        <f aca="false">'spliti 4 aplis'!AL64+'spliti 4 aplis'!AK64+'spliti 4 aplis'!AJ64+'spliti 4 aplis'!AI64+'spliti 4 aplis'!AH64+'spliti 4 aplis'!AG64+'spliti 4 aplis'!AF64+'spliti 4 aplis'!AE64+'spliti 4 aplis'!AD64+'spliti 4 aplis'!AC64+'spliti 4 aplis'!AB64+'spliti 4 aplis'!AA64+'spliti 4 aplis'!Z64+'spliti 4 aplis'!Y64+'spliti 4 aplis'!X64+'spliti 4 aplis'!W64+'spliti 4 aplis'!V64+'spliti 4 aplis'!U64+'spliti 4 aplis'!T64+'spliti 4 aplis'!S64+'spliti 4 aplis'!R64+'spliti 4 aplis'!Q64+'spliti 4 aplis'!P64+'spliti 4 aplis'!O64+'spliti 4 aplis'!N64+'spliti 4 aplis'!M64+'spliti 4 aplis'!L64+'spliti 4 aplis'!K64+'spliti 4 aplis'!J64+'spliti 4 aplis'!I64+'spliti 4 aplis'!H64+'spliti 4 aplis'!G64+'spliti 4 aplis'!F64+'spliti 4 aplis'!E64+'spliti 4 aplis'!D64+'spliti 4 aplis'!C64</f>
        <v>17</v>
      </c>
      <c r="AN64" s="459" t="n">
        <f aca="false">'spliti 4 aplis'!AM64*0.3</f>
        <v>5.1</v>
      </c>
      <c r="AO64" s="460" t="n">
        <f aca="false">'spliti 4 aplis'!AN68+'spliti 4 aplis'!AN67+'spliti 4 aplis'!AN66+'spliti 4 aplis'!AN65+'spliti 4 aplis'!AN64</f>
        <v>19.2</v>
      </c>
      <c r="AQ64" s="461" t="s">
        <v>17</v>
      </c>
      <c r="AR64" s="461"/>
      <c r="AS64" s="461"/>
    </row>
    <row r="65" customFormat="false" ht="15" hidden="false" customHeight="true" outlineLevel="0" collapsed="false">
      <c r="A65" s="456" t="str">
        <f aca="false">Rezultati!A88</f>
        <v>NB Jaunie Spēki</v>
      </c>
      <c r="B65" s="456" t="str">
        <f aca="false">Rezultati!B88</f>
        <v>Guntis Andžāns</v>
      </c>
      <c r="C65" s="462" t="n">
        <v>0</v>
      </c>
      <c r="D65" s="462" t="n">
        <v>0</v>
      </c>
      <c r="E65" s="462" t="n">
        <v>1</v>
      </c>
      <c r="F65" s="462" t="n">
        <v>0</v>
      </c>
      <c r="G65" s="462"/>
      <c r="H65" s="462"/>
      <c r="I65" s="462"/>
      <c r="J65" s="462"/>
      <c r="K65" s="462" t="n">
        <v>3</v>
      </c>
      <c r="L65" s="462" t="n">
        <v>1</v>
      </c>
      <c r="M65" s="462" t="n">
        <v>0</v>
      </c>
      <c r="N65" s="462" t="n">
        <v>0</v>
      </c>
      <c r="O65" s="462"/>
      <c r="P65" s="462"/>
      <c r="Q65" s="462"/>
      <c r="R65" s="462"/>
      <c r="S65" s="462" t="n">
        <v>2</v>
      </c>
      <c r="T65" s="462" t="n">
        <v>3</v>
      </c>
      <c r="U65" s="462" t="n">
        <v>0</v>
      </c>
      <c r="V65" s="462" t="n">
        <v>3</v>
      </c>
      <c r="W65" s="341"/>
      <c r="X65" s="341"/>
      <c r="Y65" s="341"/>
      <c r="Z65" s="341"/>
      <c r="AA65" s="462"/>
      <c r="AB65" s="462"/>
      <c r="AC65" s="462"/>
      <c r="AD65" s="462"/>
      <c r="AE65" s="462" t="n">
        <v>1</v>
      </c>
      <c r="AF65" s="462" t="n">
        <v>1</v>
      </c>
      <c r="AG65" s="462" t="n">
        <v>1</v>
      </c>
      <c r="AH65" s="462" t="n">
        <v>1</v>
      </c>
      <c r="AI65" s="462"/>
      <c r="AJ65" s="462"/>
      <c r="AK65" s="462"/>
      <c r="AL65" s="462"/>
      <c r="AM65" s="458" t="n">
        <f aca="false">'spliti 4 aplis'!AL65+'spliti 4 aplis'!AK65+'spliti 4 aplis'!AJ65+'spliti 4 aplis'!AI65+'spliti 4 aplis'!AH65+'spliti 4 aplis'!AG65+'spliti 4 aplis'!AF65+'spliti 4 aplis'!AE65+'spliti 4 aplis'!AD65+'spliti 4 aplis'!AC65+'spliti 4 aplis'!AB65+'spliti 4 aplis'!AA65+'spliti 4 aplis'!Z65+'spliti 4 aplis'!Y65+'spliti 4 aplis'!X65+'spliti 4 aplis'!W65+'spliti 4 aplis'!V65+'spliti 4 aplis'!U65+'spliti 4 aplis'!T65+'spliti 4 aplis'!S65+'spliti 4 aplis'!R65+'spliti 4 aplis'!Q65+'spliti 4 aplis'!P65+'spliti 4 aplis'!O65+'spliti 4 aplis'!N65+'spliti 4 aplis'!M65+'spliti 4 aplis'!L65+'spliti 4 aplis'!K65+'spliti 4 aplis'!J65+'spliti 4 aplis'!I65+'spliti 4 aplis'!H65+'spliti 4 aplis'!G65+'spliti 4 aplis'!F65+'spliti 4 aplis'!E65+'spliti 4 aplis'!D65+'spliti 4 aplis'!C65</f>
        <v>17</v>
      </c>
      <c r="AN65" s="459" t="n">
        <f aca="false">'spliti 4 aplis'!AM65*0.3</f>
        <v>5.1</v>
      </c>
      <c r="AO65" s="460"/>
      <c r="AQ65" s="461"/>
      <c r="AR65" s="461"/>
      <c r="AS65" s="461"/>
    </row>
    <row r="66" customFormat="false" ht="15" hidden="false" customHeight="true" outlineLevel="0" collapsed="false">
      <c r="A66" s="456" t="str">
        <f aca="false">Rezultati!A89</f>
        <v>NB Jaunie Spēki</v>
      </c>
      <c r="B66" s="456" t="str">
        <f aca="false">Rezultati!B89</f>
        <v>Normunds Rabkevičs</v>
      </c>
      <c r="C66" s="463" t="n">
        <v>0</v>
      </c>
      <c r="D66" s="463" t="n">
        <v>1</v>
      </c>
      <c r="E66" s="463" t="n">
        <v>0</v>
      </c>
      <c r="F66" s="463" t="n">
        <v>1</v>
      </c>
      <c r="G66" s="463" t="n">
        <v>2</v>
      </c>
      <c r="H66" s="463" t="n">
        <v>2</v>
      </c>
      <c r="I66" s="463" t="n">
        <v>0</v>
      </c>
      <c r="J66" s="463" t="n">
        <v>1</v>
      </c>
      <c r="K66" s="463" t="n">
        <v>1</v>
      </c>
      <c r="L66" s="463" t="n">
        <v>0</v>
      </c>
      <c r="M66" s="463" t="n">
        <v>0</v>
      </c>
      <c r="N66" s="463" t="n">
        <v>0</v>
      </c>
      <c r="O66" s="463" t="n">
        <v>2</v>
      </c>
      <c r="P66" s="463" t="n">
        <v>1</v>
      </c>
      <c r="Q66" s="463" t="n">
        <v>0</v>
      </c>
      <c r="R66" s="463" t="n">
        <v>1</v>
      </c>
      <c r="S66" s="463" t="n">
        <v>0</v>
      </c>
      <c r="T66" s="463" t="n">
        <v>0</v>
      </c>
      <c r="U66" s="463" t="n">
        <v>1</v>
      </c>
      <c r="V66" s="463" t="n">
        <v>0</v>
      </c>
      <c r="W66" s="344"/>
      <c r="X66" s="344"/>
      <c r="Y66" s="344"/>
      <c r="Z66" s="344"/>
      <c r="AA66" s="463" t="n">
        <v>0</v>
      </c>
      <c r="AB66" s="463" t="n">
        <v>2</v>
      </c>
      <c r="AC66" s="463" t="n">
        <v>1</v>
      </c>
      <c r="AD66" s="463" t="n">
        <v>0</v>
      </c>
      <c r="AE66" s="463"/>
      <c r="AF66" s="463"/>
      <c r="AG66" s="463"/>
      <c r="AH66" s="463"/>
      <c r="AI66" s="463"/>
      <c r="AJ66" s="463"/>
      <c r="AK66" s="463"/>
      <c r="AL66" s="463"/>
      <c r="AM66" s="458" t="n">
        <f aca="false">'spliti 4 aplis'!AL66+'spliti 4 aplis'!AK66+'spliti 4 aplis'!AJ66+'spliti 4 aplis'!AI66+'spliti 4 aplis'!AH66+'spliti 4 aplis'!AG66+'spliti 4 aplis'!AF66+'spliti 4 aplis'!AE66+'spliti 4 aplis'!AD66+'spliti 4 aplis'!AC66+'spliti 4 aplis'!AB66+'spliti 4 aplis'!AA66+'spliti 4 aplis'!Z66+'spliti 4 aplis'!Y66+'spliti 4 aplis'!X66+'spliti 4 aplis'!W66+'spliti 4 aplis'!V66+'spliti 4 aplis'!U66+'spliti 4 aplis'!T66+'spliti 4 aplis'!S66+'spliti 4 aplis'!R66+'spliti 4 aplis'!Q66+'spliti 4 aplis'!P66+'spliti 4 aplis'!O66+'spliti 4 aplis'!N66+'spliti 4 aplis'!M66+'spliti 4 aplis'!L66+'spliti 4 aplis'!K66+'spliti 4 aplis'!J66+'spliti 4 aplis'!I66+'spliti 4 aplis'!H66+'spliti 4 aplis'!G66+'spliti 4 aplis'!F66+'spliti 4 aplis'!E66+'spliti 4 aplis'!D66+'spliti 4 aplis'!C66</f>
        <v>16</v>
      </c>
      <c r="AN66" s="459" t="n">
        <f aca="false">'spliti 4 aplis'!AM66*0.3</f>
        <v>4.8</v>
      </c>
      <c r="AO66" s="460"/>
      <c r="AQ66" s="461"/>
      <c r="AR66" s="461"/>
      <c r="AS66" s="461"/>
    </row>
    <row r="67" customFormat="false" ht="15" hidden="false" customHeight="true" outlineLevel="0" collapsed="false">
      <c r="A67" s="456" t="str">
        <f aca="false">Rezultati!A90</f>
        <v>NB Jaunie Spēki</v>
      </c>
      <c r="B67" s="456" t="str">
        <f aca="false">Rezultati!B90</f>
        <v>Toms Erbss</v>
      </c>
      <c r="C67" s="463"/>
      <c r="D67" s="463"/>
      <c r="E67" s="463"/>
      <c r="F67" s="463"/>
      <c r="G67" s="463" t="n">
        <v>1</v>
      </c>
      <c r="H67" s="463" t="n">
        <v>1</v>
      </c>
      <c r="I67" s="463" t="n">
        <v>1</v>
      </c>
      <c r="J67" s="463" t="n">
        <v>0</v>
      </c>
      <c r="K67" s="463"/>
      <c r="L67" s="463"/>
      <c r="M67" s="463"/>
      <c r="N67" s="463"/>
      <c r="O67" s="463"/>
      <c r="P67" s="463"/>
      <c r="Q67" s="463"/>
      <c r="R67" s="463"/>
      <c r="S67" s="463" t="n">
        <v>0</v>
      </c>
      <c r="T67" s="463" t="n">
        <v>1</v>
      </c>
      <c r="U67" s="463" t="n">
        <v>1</v>
      </c>
      <c r="V67" s="463" t="n">
        <v>0</v>
      </c>
      <c r="W67" s="344"/>
      <c r="X67" s="344"/>
      <c r="Y67" s="344"/>
      <c r="Z67" s="344"/>
      <c r="AA67" s="463"/>
      <c r="AB67" s="463"/>
      <c r="AC67" s="463"/>
      <c r="AD67" s="463"/>
      <c r="AE67" s="463" t="n">
        <v>2</v>
      </c>
      <c r="AF67" s="463" t="n">
        <v>2</v>
      </c>
      <c r="AG67" s="463" t="n">
        <v>1</v>
      </c>
      <c r="AH67" s="463" t="n">
        <v>0</v>
      </c>
      <c r="AI67" s="463"/>
      <c r="AJ67" s="463"/>
      <c r="AK67" s="463"/>
      <c r="AL67" s="463"/>
      <c r="AM67" s="458" t="n">
        <f aca="false">'spliti 4 aplis'!AL67+'spliti 4 aplis'!AK67+'spliti 4 aplis'!AJ67+'spliti 4 aplis'!AI67+'spliti 4 aplis'!AH67+'spliti 4 aplis'!AG67+'spliti 4 aplis'!AF67+'spliti 4 aplis'!AE67+'spliti 4 aplis'!AD67+'spliti 4 aplis'!AC67+'spliti 4 aplis'!AB67+'spliti 4 aplis'!AA67+'spliti 4 aplis'!Z67+'spliti 4 aplis'!Y67+'spliti 4 aplis'!X67+'spliti 4 aplis'!W67+'spliti 4 aplis'!V67+'spliti 4 aplis'!U67+'spliti 4 aplis'!T67+'spliti 4 aplis'!S67+'spliti 4 aplis'!R67+'spliti 4 aplis'!Q67+'spliti 4 aplis'!P67+'spliti 4 aplis'!O67+'spliti 4 aplis'!N67+'spliti 4 aplis'!M67+'spliti 4 aplis'!L67+'spliti 4 aplis'!K67+'spliti 4 aplis'!J67+'spliti 4 aplis'!I67+'spliti 4 aplis'!H67+'spliti 4 aplis'!G67+'spliti 4 aplis'!F67+'spliti 4 aplis'!E67+'spliti 4 aplis'!D67+'spliti 4 aplis'!C67</f>
        <v>10</v>
      </c>
      <c r="AN67" s="459" t="n">
        <f aca="false">'spliti 4 aplis'!AM67*0.3</f>
        <v>3</v>
      </c>
      <c r="AO67" s="460"/>
      <c r="AQ67" s="461"/>
      <c r="AR67" s="461"/>
      <c r="AS67" s="461"/>
    </row>
    <row r="68" customFormat="false" ht="15" hidden="false" customHeight="true" outlineLevel="0" collapsed="false">
      <c r="A68" s="456" t="str">
        <f aca="false">Rezultati!A91</f>
        <v>NB Jaunie Spēki</v>
      </c>
      <c r="B68" s="456" t="str">
        <f aca="false">Rezultati!B92</f>
        <v>Paulis Kalniņš</v>
      </c>
      <c r="C68" s="464"/>
      <c r="D68" s="464"/>
      <c r="E68" s="464"/>
      <c r="F68" s="464"/>
      <c r="G68" s="464" t="n">
        <v>0</v>
      </c>
      <c r="H68" s="464" t="n">
        <v>0</v>
      </c>
      <c r="I68" s="464" t="n">
        <v>0</v>
      </c>
      <c r="J68" s="464" t="n">
        <v>0</v>
      </c>
      <c r="K68" s="464" t="n">
        <v>0</v>
      </c>
      <c r="L68" s="464" t="n">
        <v>1</v>
      </c>
      <c r="M68" s="464" t="n">
        <v>1</v>
      </c>
      <c r="N68" s="464" t="n">
        <v>0</v>
      </c>
      <c r="O68" s="464" t="n">
        <v>0</v>
      </c>
      <c r="P68" s="464" t="n">
        <v>0</v>
      </c>
      <c r="Q68" s="464" t="n">
        <v>1</v>
      </c>
      <c r="R68" s="464" t="n">
        <v>0</v>
      </c>
      <c r="S68" s="464"/>
      <c r="T68" s="464"/>
      <c r="U68" s="464"/>
      <c r="V68" s="464"/>
      <c r="W68" s="352"/>
      <c r="X68" s="352"/>
      <c r="Y68" s="352"/>
      <c r="Z68" s="352"/>
      <c r="AA68" s="464" t="n">
        <v>0</v>
      </c>
      <c r="AB68" s="464" t="n">
        <v>1</v>
      </c>
      <c r="AC68" s="464" t="n">
        <v>0</v>
      </c>
      <c r="AD68" s="464" t="n">
        <v>0</v>
      </c>
      <c r="AE68" s="464"/>
      <c r="AF68" s="464"/>
      <c r="AG68" s="464"/>
      <c r="AH68" s="464"/>
      <c r="AI68" s="464"/>
      <c r="AJ68" s="464"/>
      <c r="AK68" s="464"/>
      <c r="AL68" s="464"/>
      <c r="AM68" s="458" t="n">
        <f aca="false">'spliti 4 aplis'!AL68+'spliti 4 aplis'!AK68+'spliti 4 aplis'!AJ68+'spliti 4 aplis'!AI68+'spliti 4 aplis'!AH68+'spliti 4 aplis'!AG68+'spliti 4 aplis'!AF68+'spliti 4 aplis'!AE68+'spliti 4 aplis'!AD68+'spliti 4 aplis'!AC68+'spliti 4 aplis'!AB68+'spliti 4 aplis'!AA68+'spliti 4 aplis'!Z68+'spliti 4 aplis'!Y68+'spliti 4 aplis'!X68+'spliti 4 aplis'!W68+'spliti 4 aplis'!V68+'spliti 4 aplis'!U68+'spliti 4 aplis'!T68+'spliti 4 aplis'!S68+'spliti 4 aplis'!R68+'spliti 4 aplis'!Q68+'spliti 4 aplis'!P68+'spliti 4 aplis'!O68+'spliti 4 aplis'!N68+'spliti 4 aplis'!M68+'spliti 4 aplis'!L68+'spliti 4 aplis'!K68+'spliti 4 aplis'!J68+'spliti 4 aplis'!I68+'spliti 4 aplis'!H68+'spliti 4 aplis'!G68+'spliti 4 aplis'!F68+'spliti 4 aplis'!E68+'spliti 4 aplis'!D68+'spliti 4 aplis'!C68</f>
        <v>4</v>
      </c>
      <c r="AN68" s="459" t="n">
        <f aca="false">'spliti 4 aplis'!AM68*0.3</f>
        <v>1.2</v>
      </c>
      <c r="AO68" s="460"/>
      <c r="AQ68" s="461"/>
      <c r="AR68" s="461"/>
      <c r="AS68" s="461"/>
    </row>
    <row r="69" customFormat="false" ht="15" hidden="false" customHeight="true" outlineLevel="0" collapsed="false">
      <c r="A69" s="447" t="str">
        <f aca="false">Rezultati!A99</f>
        <v>Wii Fit Plus</v>
      </c>
      <c r="B69" s="447" t="str">
        <f aca="false">Rezultati!B105</f>
        <v>Līva Landmane</v>
      </c>
      <c r="C69" s="448" t="n">
        <v>1</v>
      </c>
      <c r="D69" s="448" t="n">
        <v>0</v>
      </c>
      <c r="E69" s="448" t="n">
        <v>0</v>
      </c>
      <c r="F69" s="448" t="n">
        <v>1</v>
      </c>
      <c r="G69" s="448"/>
      <c r="H69" s="448"/>
      <c r="I69" s="448"/>
      <c r="J69" s="448"/>
      <c r="K69" s="448" t="n">
        <v>1</v>
      </c>
      <c r="L69" s="448" t="n">
        <v>1</v>
      </c>
      <c r="M69" s="448" t="n">
        <v>2</v>
      </c>
      <c r="N69" s="448" t="n">
        <v>0</v>
      </c>
      <c r="O69" s="448"/>
      <c r="P69" s="448"/>
      <c r="Q69" s="448"/>
      <c r="R69" s="448"/>
      <c r="S69" s="449"/>
      <c r="T69" s="449"/>
      <c r="U69" s="449"/>
      <c r="V69" s="449"/>
      <c r="W69" s="448" t="n">
        <v>0</v>
      </c>
      <c r="X69" s="448" t="n">
        <v>0</v>
      </c>
      <c r="Y69" s="448" t="n">
        <v>1</v>
      </c>
      <c r="Z69" s="448" t="n">
        <v>0</v>
      </c>
      <c r="AA69" s="448" t="n">
        <v>0</v>
      </c>
      <c r="AB69" s="448" t="n">
        <v>0</v>
      </c>
      <c r="AC69" s="448" t="n">
        <v>0</v>
      </c>
      <c r="AD69" s="448" t="n">
        <v>1</v>
      </c>
      <c r="AE69" s="448" t="n">
        <v>2</v>
      </c>
      <c r="AF69" s="448" t="n">
        <v>1</v>
      </c>
      <c r="AG69" s="448" t="n">
        <v>0</v>
      </c>
      <c r="AH69" s="448" t="n">
        <v>0</v>
      </c>
      <c r="AI69" s="448"/>
      <c r="AJ69" s="448"/>
      <c r="AK69" s="448"/>
      <c r="AL69" s="448"/>
      <c r="AM69" s="450" t="n">
        <f aca="false">'spliti 4 aplis'!AL69+'spliti 4 aplis'!AK69+'spliti 4 aplis'!AJ69+'spliti 4 aplis'!AI69+'spliti 4 aplis'!AH69+'spliti 4 aplis'!AG69+'spliti 4 aplis'!AF69+'spliti 4 aplis'!AE69+'spliti 4 aplis'!AD69+'spliti 4 aplis'!AC69+'spliti 4 aplis'!AB69+'spliti 4 aplis'!AA69+'spliti 4 aplis'!Z69+'spliti 4 aplis'!Y69+'spliti 4 aplis'!X69+'spliti 4 aplis'!W69+'spliti 4 aplis'!V69+'spliti 4 aplis'!U69+'spliti 4 aplis'!T69+'spliti 4 aplis'!S69+'spliti 4 aplis'!R69+'spliti 4 aplis'!Q69+'spliti 4 aplis'!P69+'spliti 4 aplis'!O69+'spliti 4 aplis'!N69+'spliti 4 aplis'!M69+'spliti 4 aplis'!L69+'spliti 4 aplis'!K69+'spliti 4 aplis'!J69+'spliti 4 aplis'!I69+'spliti 4 aplis'!H69+'spliti 4 aplis'!G69+'spliti 4 aplis'!F69+'spliti 4 aplis'!E69+'spliti 4 aplis'!D69+'spliti 4 aplis'!C69</f>
        <v>11</v>
      </c>
      <c r="AN69" s="451" t="n">
        <f aca="false">'spliti 4 aplis'!AM69*0.3</f>
        <v>3.3</v>
      </c>
      <c r="AO69" s="452" t="n">
        <f aca="false">'spliti 4 aplis'!AN69+'spliti 4 aplis'!AN70+'spliti 4 aplis'!AN71+'spliti 4 aplis'!AN72+'spliti 4 aplis'!AN74+'spliti 4 aplis'!AN73</f>
        <v>17.7</v>
      </c>
      <c r="AQ69" s="461" t="s">
        <v>166</v>
      </c>
      <c r="AR69" s="461"/>
      <c r="AS69" s="461"/>
    </row>
    <row r="70" customFormat="false" ht="15" hidden="false" customHeight="true" outlineLevel="0" collapsed="false">
      <c r="A70" s="447" t="str">
        <f aca="false">Rezultati!A100</f>
        <v>Wii Fit Plus</v>
      </c>
      <c r="B70" s="447" t="str">
        <f aca="false">Rezultati!B100</f>
        <v>Tomass Piternieks</v>
      </c>
      <c r="C70" s="453"/>
      <c r="D70" s="453"/>
      <c r="E70" s="453"/>
      <c r="F70" s="453"/>
      <c r="G70" s="453" t="n">
        <v>0</v>
      </c>
      <c r="H70" s="453" t="n">
        <v>1</v>
      </c>
      <c r="I70" s="453" t="n">
        <v>0</v>
      </c>
      <c r="J70" s="453" t="n">
        <v>1</v>
      </c>
      <c r="K70" s="453" t="n">
        <v>0</v>
      </c>
      <c r="L70" s="453" t="n">
        <v>0</v>
      </c>
      <c r="M70" s="453" t="n">
        <v>0</v>
      </c>
      <c r="N70" s="453" t="n">
        <v>1</v>
      </c>
      <c r="O70" s="453" t="n">
        <v>0</v>
      </c>
      <c r="P70" s="453" t="n">
        <v>0</v>
      </c>
      <c r="Q70" s="453" t="n">
        <v>2</v>
      </c>
      <c r="R70" s="453" t="n">
        <v>2</v>
      </c>
      <c r="S70" s="341"/>
      <c r="T70" s="341"/>
      <c r="U70" s="341"/>
      <c r="V70" s="341"/>
      <c r="W70" s="453" t="n">
        <v>1</v>
      </c>
      <c r="X70" s="453" t="n">
        <v>1</v>
      </c>
      <c r="Y70" s="453" t="n">
        <v>1</v>
      </c>
      <c r="Z70" s="453" t="n">
        <v>1</v>
      </c>
      <c r="AA70" s="453" t="n">
        <v>0</v>
      </c>
      <c r="AB70" s="453" t="n">
        <v>1</v>
      </c>
      <c r="AC70" s="453" t="n">
        <v>0</v>
      </c>
      <c r="AD70" s="453" t="n">
        <v>0</v>
      </c>
      <c r="AE70" s="453" t="n">
        <v>2</v>
      </c>
      <c r="AF70" s="453" t="n">
        <v>1</v>
      </c>
      <c r="AG70" s="453" t="n">
        <v>2</v>
      </c>
      <c r="AH70" s="453" t="n">
        <v>0</v>
      </c>
      <c r="AI70" s="453"/>
      <c r="AJ70" s="453"/>
      <c r="AK70" s="453"/>
      <c r="AL70" s="453"/>
      <c r="AM70" s="450" t="n">
        <f aca="false">'spliti 4 aplis'!AL70+'spliti 4 aplis'!AK70+'spliti 4 aplis'!AJ70+'spliti 4 aplis'!AI70+'spliti 4 aplis'!AH70+'spliti 4 aplis'!AG70+'spliti 4 aplis'!AF70+'spliti 4 aplis'!AE70+'spliti 4 aplis'!AD70+'spliti 4 aplis'!AC70+'spliti 4 aplis'!AB70+'spliti 4 aplis'!AA70+'spliti 4 aplis'!Z70+'spliti 4 aplis'!Y70+'spliti 4 aplis'!X70+'spliti 4 aplis'!W70+'spliti 4 aplis'!V70+'spliti 4 aplis'!U70+'spliti 4 aplis'!T70+'spliti 4 aplis'!S70+'spliti 4 aplis'!R70+'spliti 4 aplis'!Q70+'spliti 4 aplis'!P70+'spliti 4 aplis'!O70+'spliti 4 aplis'!N70+'spliti 4 aplis'!M70+'spliti 4 aplis'!L70+'spliti 4 aplis'!K70+'spliti 4 aplis'!J70+'spliti 4 aplis'!I70+'spliti 4 aplis'!H70+'spliti 4 aplis'!G70+'spliti 4 aplis'!F70+'spliti 4 aplis'!E70+'spliti 4 aplis'!D70+'spliti 4 aplis'!C70</f>
        <v>17</v>
      </c>
      <c r="AN70" s="451" t="n">
        <f aca="false">'spliti 4 aplis'!AM70*0.3</f>
        <v>5.1</v>
      </c>
      <c r="AO70" s="452"/>
      <c r="AQ70" s="461"/>
      <c r="AR70" s="461"/>
      <c r="AS70" s="461"/>
    </row>
    <row r="71" customFormat="false" ht="15" hidden="false" customHeight="true" outlineLevel="0" collapsed="false">
      <c r="A71" s="447" t="str">
        <f aca="false">Rezultati!A101</f>
        <v>Wii Fit Plus</v>
      </c>
      <c r="B71" s="447" t="str">
        <f aca="false">Rezultati!B101</f>
        <v>Rūdolfs Būmanis</v>
      </c>
      <c r="C71" s="454" t="n">
        <v>1</v>
      </c>
      <c r="D71" s="454" t="n">
        <v>1</v>
      </c>
      <c r="E71" s="454" t="n">
        <v>0</v>
      </c>
      <c r="F71" s="454" t="n">
        <v>1</v>
      </c>
      <c r="G71" s="454" t="n">
        <v>0</v>
      </c>
      <c r="H71" s="454" t="n">
        <v>2</v>
      </c>
      <c r="I71" s="454" t="n">
        <v>1</v>
      </c>
      <c r="J71" s="454" t="n">
        <v>1</v>
      </c>
      <c r="K71" s="454" t="n">
        <v>0</v>
      </c>
      <c r="L71" s="454" t="n">
        <v>1</v>
      </c>
      <c r="M71" s="454" t="n">
        <v>1</v>
      </c>
      <c r="N71" s="454" t="n">
        <v>1</v>
      </c>
      <c r="O71" s="454" t="n">
        <v>1</v>
      </c>
      <c r="P71" s="454" t="n">
        <v>0</v>
      </c>
      <c r="Q71" s="454" t="n">
        <v>0</v>
      </c>
      <c r="R71" s="454" t="n">
        <v>1</v>
      </c>
      <c r="S71" s="344"/>
      <c r="T71" s="344"/>
      <c r="U71" s="344"/>
      <c r="V71" s="344"/>
      <c r="W71" s="454" t="n">
        <v>1</v>
      </c>
      <c r="X71" s="454" t="n">
        <v>2</v>
      </c>
      <c r="Y71" s="454" t="n">
        <v>3</v>
      </c>
      <c r="Z71" s="454" t="n">
        <v>0</v>
      </c>
      <c r="AA71" s="454" t="n">
        <v>0</v>
      </c>
      <c r="AB71" s="454" t="n">
        <v>0</v>
      </c>
      <c r="AC71" s="454" t="n">
        <v>2</v>
      </c>
      <c r="AD71" s="454" t="n">
        <v>1</v>
      </c>
      <c r="AE71" s="454" t="n">
        <v>1</v>
      </c>
      <c r="AF71" s="454" t="n">
        <v>0</v>
      </c>
      <c r="AG71" s="454" t="n">
        <v>0</v>
      </c>
      <c r="AH71" s="454" t="n">
        <v>1</v>
      </c>
      <c r="AI71" s="454"/>
      <c r="AJ71" s="454"/>
      <c r="AK71" s="454"/>
      <c r="AL71" s="454"/>
      <c r="AM71" s="450" t="n">
        <f aca="false">'spliti 4 aplis'!AL71+'spliti 4 aplis'!AK71+'spliti 4 aplis'!AJ71+'spliti 4 aplis'!AI71+'spliti 4 aplis'!AH71+'spliti 4 aplis'!AG71+'spliti 4 aplis'!AF71+'spliti 4 aplis'!AE71+'spliti 4 aplis'!AD71+'spliti 4 aplis'!AC71+'spliti 4 aplis'!AB71+'spliti 4 aplis'!AA71+'spliti 4 aplis'!Z71+'spliti 4 aplis'!Y71+'spliti 4 aplis'!X71+'spliti 4 aplis'!W71+'spliti 4 aplis'!V71+'spliti 4 aplis'!U71+'spliti 4 aplis'!T71+'spliti 4 aplis'!S71+'spliti 4 aplis'!R71+'spliti 4 aplis'!Q71+'spliti 4 aplis'!P71+'spliti 4 aplis'!O71+'spliti 4 aplis'!N71+'spliti 4 aplis'!M71+'spliti 4 aplis'!L71+'spliti 4 aplis'!K71+'spliti 4 aplis'!J71+'spliti 4 aplis'!I71+'spliti 4 aplis'!H71+'spliti 4 aplis'!G71+'spliti 4 aplis'!F71+'spliti 4 aplis'!E71+'spliti 4 aplis'!D71+'spliti 4 aplis'!C71</f>
        <v>23</v>
      </c>
      <c r="AN71" s="451" t="n">
        <f aca="false">'spliti 4 aplis'!AM71*0.3</f>
        <v>6.9</v>
      </c>
      <c r="AO71" s="452"/>
      <c r="AP71" s="65"/>
      <c r="AQ71" s="461"/>
      <c r="AR71" s="461"/>
      <c r="AS71" s="461"/>
    </row>
    <row r="72" customFormat="false" ht="15" hidden="false" customHeight="true" outlineLevel="0" collapsed="false">
      <c r="A72" s="447" t="str">
        <f aca="false">Rezultati!A102</f>
        <v>Wii Fit Plus</v>
      </c>
      <c r="B72" s="447" t="str">
        <f aca="false">Rezultati!B102</f>
        <v>Eleonora Gergele</v>
      </c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344"/>
      <c r="T72" s="344"/>
      <c r="U72" s="344"/>
      <c r="V72" s="344"/>
      <c r="W72" s="454"/>
      <c r="X72" s="454"/>
      <c r="Y72" s="454"/>
      <c r="Z72" s="454"/>
      <c r="AA72" s="454"/>
      <c r="AB72" s="454"/>
      <c r="AC72" s="454"/>
      <c r="AD72" s="454"/>
      <c r="AE72" s="454"/>
      <c r="AF72" s="454"/>
      <c r="AG72" s="454"/>
      <c r="AH72" s="454"/>
      <c r="AI72" s="454"/>
      <c r="AJ72" s="454"/>
      <c r="AK72" s="454"/>
      <c r="AL72" s="454"/>
      <c r="AM72" s="450" t="n">
        <f aca="false">'spliti 4 aplis'!AL72+'spliti 4 aplis'!AK72+'spliti 4 aplis'!AJ72+'spliti 4 aplis'!AI72+'spliti 4 aplis'!AH72+'spliti 4 aplis'!AG72+'spliti 4 aplis'!AF72+'spliti 4 aplis'!AE72+'spliti 4 aplis'!AD72+'spliti 4 aplis'!AC72+'spliti 4 aplis'!AB72+'spliti 4 aplis'!AA72+'spliti 4 aplis'!Z72+'spliti 4 aplis'!Y72+'spliti 4 aplis'!X72+'spliti 4 aplis'!W72+'spliti 4 aplis'!V72+'spliti 4 aplis'!U72+'spliti 4 aplis'!T72+'spliti 4 aplis'!S72+'spliti 4 aplis'!R72+'spliti 4 aplis'!Q72+'spliti 4 aplis'!P72+'spliti 4 aplis'!O72+'spliti 4 aplis'!N72+'spliti 4 aplis'!M72+'spliti 4 aplis'!L72+'spliti 4 aplis'!K72+'spliti 4 aplis'!J72+'spliti 4 aplis'!I72+'spliti 4 aplis'!H72+'spliti 4 aplis'!G72+'spliti 4 aplis'!F72+'spliti 4 aplis'!E72+'spliti 4 aplis'!D72+'spliti 4 aplis'!C72</f>
        <v>0</v>
      </c>
      <c r="AN72" s="451" t="n">
        <f aca="false">'spliti 4 aplis'!AM72*0.3</f>
        <v>0</v>
      </c>
      <c r="AO72" s="452"/>
      <c r="AP72" s="65"/>
      <c r="AQ72" s="461"/>
      <c r="AR72" s="461"/>
      <c r="AS72" s="461"/>
    </row>
    <row r="73" customFormat="false" ht="15" hidden="false" customHeight="true" outlineLevel="0" collapsed="false">
      <c r="A73" s="447" t="str">
        <f aca="false">Rezultati!A103</f>
        <v>Wii Fit Plus</v>
      </c>
      <c r="B73" s="447" t="str">
        <f aca="false">Rezultati!B103</f>
        <v>Niks Mežiņš</v>
      </c>
      <c r="C73" s="455"/>
      <c r="D73" s="455"/>
      <c r="E73" s="455"/>
      <c r="F73" s="455"/>
      <c r="G73" s="455"/>
      <c r="H73" s="455"/>
      <c r="I73" s="455"/>
      <c r="J73" s="455"/>
      <c r="K73" s="455"/>
      <c r="L73" s="455"/>
      <c r="M73" s="455"/>
      <c r="N73" s="455"/>
      <c r="O73" s="455"/>
      <c r="P73" s="455"/>
      <c r="Q73" s="455"/>
      <c r="R73" s="455"/>
      <c r="S73" s="352"/>
      <c r="T73" s="352"/>
      <c r="U73" s="352"/>
      <c r="V73" s="352"/>
      <c r="W73" s="455"/>
      <c r="X73" s="455"/>
      <c r="Y73" s="455"/>
      <c r="Z73" s="455"/>
      <c r="AA73" s="455"/>
      <c r="AB73" s="455"/>
      <c r="AC73" s="455"/>
      <c r="AD73" s="455"/>
      <c r="AE73" s="455"/>
      <c r="AF73" s="455"/>
      <c r="AG73" s="455"/>
      <c r="AH73" s="455"/>
      <c r="AI73" s="455"/>
      <c r="AJ73" s="455"/>
      <c r="AK73" s="455"/>
      <c r="AL73" s="455"/>
      <c r="AM73" s="450" t="n">
        <f aca="false">'spliti 4 aplis'!AL73+'spliti 4 aplis'!AK73+'spliti 4 aplis'!AJ73+'spliti 4 aplis'!AI73+'spliti 4 aplis'!AH73+'spliti 4 aplis'!AG73+'spliti 4 aplis'!AF73+'spliti 4 aplis'!AE73+'spliti 4 aplis'!AD73+'spliti 4 aplis'!AC73+'spliti 4 aplis'!AB73+'spliti 4 aplis'!AA73+'spliti 4 aplis'!Z73+'spliti 4 aplis'!Y73+'spliti 4 aplis'!X73+'spliti 4 aplis'!W73+'spliti 4 aplis'!V73+'spliti 4 aplis'!U73+'spliti 4 aplis'!T73+'spliti 4 aplis'!S73+'spliti 4 aplis'!R73+'spliti 4 aplis'!Q73+'spliti 4 aplis'!P73+'spliti 4 aplis'!O73+'spliti 4 aplis'!N73+'spliti 4 aplis'!M73+'spliti 4 aplis'!L73+'spliti 4 aplis'!K73+'spliti 4 aplis'!J73+'spliti 4 aplis'!I73+'spliti 4 aplis'!H73+'spliti 4 aplis'!G73+'spliti 4 aplis'!F73+'spliti 4 aplis'!E73+'spliti 4 aplis'!D73+'spliti 4 aplis'!C73</f>
        <v>0</v>
      </c>
      <c r="AN73" s="451" t="n">
        <f aca="false">'spliti 4 aplis'!AM73*0.3</f>
        <v>0</v>
      </c>
      <c r="AO73" s="452"/>
      <c r="AP73" s="65"/>
      <c r="AQ73" s="461"/>
      <c r="AR73" s="461"/>
      <c r="AS73" s="461"/>
    </row>
    <row r="74" customFormat="false" ht="15" hidden="false" customHeight="true" outlineLevel="0" collapsed="false">
      <c r="A74" s="447" t="str">
        <f aca="false">Rezultati!A104</f>
        <v>Wii Fit Plus</v>
      </c>
      <c r="B74" s="447" t="str">
        <f aca="false">Rezultati!B104</f>
        <v>Raivis Tilga</v>
      </c>
      <c r="C74" s="455"/>
      <c r="D74" s="455"/>
      <c r="E74" s="455"/>
      <c r="F74" s="455"/>
      <c r="G74" s="455" t="n">
        <v>0</v>
      </c>
      <c r="H74" s="455" t="n">
        <v>1</v>
      </c>
      <c r="I74" s="455" t="n">
        <v>1</v>
      </c>
      <c r="J74" s="455" t="n">
        <v>0</v>
      </c>
      <c r="K74" s="455"/>
      <c r="L74" s="455"/>
      <c r="M74" s="455"/>
      <c r="N74" s="455"/>
      <c r="O74" s="455" t="n">
        <v>1</v>
      </c>
      <c r="P74" s="455" t="n">
        <v>1</v>
      </c>
      <c r="Q74" s="455" t="n">
        <v>2</v>
      </c>
      <c r="R74" s="455" t="n">
        <v>1</v>
      </c>
      <c r="S74" s="352"/>
      <c r="T74" s="352"/>
      <c r="U74" s="352"/>
      <c r="V74" s="352"/>
      <c r="W74" s="455"/>
      <c r="X74" s="455"/>
      <c r="Y74" s="455"/>
      <c r="Z74" s="455"/>
      <c r="AA74" s="455" t="n">
        <v>1</v>
      </c>
      <c r="AB74" s="455" t="n">
        <v>0</v>
      </c>
      <c r="AC74" s="455" t="n">
        <v>0</v>
      </c>
      <c r="AD74" s="455" t="n">
        <v>0</v>
      </c>
      <c r="AE74" s="455"/>
      <c r="AF74" s="455"/>
      <c r="AG74" s="455"/>
      <c r="AH74" s="455"/>
      <c r="AI74" s="455"/>
      <c r="AJ74" s="455"/>
      <c r="AK74" s="455"/>
      <c r="AL74" s="455"/>
      <c r="AM74" s="450" t="n">
        <f aca="false">'spliti 4 aplis'!AL74+'spliti 4 aplis'!AK74+'spliti 4 aplis'!AJ74+'spliti 4 aplis'!AI74+'spliti 4 aplis'!AH74+'spliti 4 aplis'!AG74+'spliti 4 aplis'!AF74+'spliti 4 aplis'!AE74+'spliti 4 aplis'!AD74+'spliti 4 aplis'!AC74+'spliti 4 aplis'!AB74+'spliti 4 aplis'!AA74+'spliti 4 aplis'!Z74+'spliti 4 aplis'!Y74+'spliti 4 aplis'!X74+'spliti 4 aplis'!W74+'spliti 4 aplis'!V74+'spliti 4 aplis'!U74+'spliti 4 aplis'!T74+'spliti 4 aplis'!S74+'spliti 4 aplis'!R74+'spliti 4 aplis'!Q74+'spliti 4 aplis'!P74+'spliti 4 aplis'!O74+'spliti 4 aplis'!N74+'spliti 4 aplis'!M74+'spliti 4 aplis'!L74+'spliti 4 aplis'!K74+'spliti 4 aplis'!J74+'spliti 4 aplis'!I74+'spliti 4 aplis'!H74+'spliti 4 aplis'!G74+'spliti 4 aplis'!F74+'spliti 4 aplis'!E74+'spliti 4 aplis'!D74+'spliti 4 aplis'!C74</f>
        <v>8</v>
      </c>
      <c r="AN74" s="451" t="n">
        <f aca="false">'spliti 4 aplis'!AM74*0.3</f>
        <v>2.4</v>
      </c>
      <c r="AO74" s="452"/>
      <c r="AP74" s="65"/>
      <c r="AQ74" s="461"/>
      <c r="AR74" s="461"/>
      <c r="AS74" s="461"/>
    </row>
    <row r="75" customFormat="false" ht="15" hidden="false" customHeight="true" outlineLevel="0" collapsed="false">
      <c r="A75" s="456" t="str">
        <f aca="false">Rezultati!A108</f>
        <v>Zaļie Pumpuri</v>
      </c>
      <c r="B75" s="456" t="str">
        <f aca="false">Rezultati!B108</f>
        <v>Indra Segliņa</v>
      </c>
      <c r="C75" s="457" t="n">
        <v>1</v>
      </c>
      <c r="D75" s="457" t="n">
        <v>0</v>
      </c>
      <c r="E75" s="457" t="n">
        <v>2</v>
      </c>
      <c r="F75" s="457" t="n">
        <v>1</v>
      </c>
      <c r="G75" s="457" t="n">
        <v>2</v>
      </c>
      <c r="H75" s="457" t="n">
        <v>1</v>
      </c>
      <c r="I75" s="457" t="n">
        <v>1</v>
      </c>
      <c r="J75" s="457" t="n">
        <v>1</v>
      </c>
      <c r="K75" s="457" t="n">
        <v>0</v>
      </c>
      <c r="L75" s="457" t="n">
        <v>0</v>
      </c>
      <c r="M75" s="457" t="n">
        <v>0</v>
      </c>
      <c r="N75" s="457" t="n">
        <v>1</v>
      </c>
      <c r="O75" s="457" t="n">
        <v>0</v>
      </c>
      <c r="P75" s="457" t="n">
        <v>0</v>
      </c>
      <c r="Q75" s="457" t="n">
        <v>2</v>
      </c>
      <c r="R75" s="457" t="n">
        <v>1</v>
      </c>
      <c r="S75" s="457" t="n">
        <v>1</v>
      </c>
      <c r="T75" s="457" t="n">
        <v>0</v>
      </c>
      <c r="U75" s="457" t="n">
        <v>0</v>
      </c>
      <c r="V75" s="457" t="n">
        <v>1</v>
      </c>
      <c r="W75" s="457" t="n">
        <v>2</v>
      </c>
      <c r="X75" s="457" t="n">
        <v>0</v>
      </c>
      <c r="Y75" s="457" t="n">
        <v>0</v>
      </c>
      <c r="Z75" s="457" t="n">
        <v>0</v>
      </c>
      <c r="AA75" s="457" t="n">
        <v>1</v>
      </c>
      <c r="AB75" s="457" t="n">
        <v>1</v>
      </c>
      <c r="AC75" s="457" t="n">
        <v>0</v>
      </c>
      <c r="AD75" s="457" t="n">
        <v>1</v>
      </c>
      <c r="AE75" s="457" t="n">
        <v>0</v>
      </c>
      <c r="AF75" s="457" t="n">
        <v>2</v>
      </c>
      <c r="AG75" s="457" t="n">
        <v>0</v>
      </c>
      <c r="AH75" s="457" t="n">
        <v>2</v>
      </c>
      <c r="AI75" s="457"/>
      <c r="AJ75" s="457"/>
      <c r="AK75" s="457"/>
      <c r="AL75" s="457"/>
      <c r="AM75" s="458" t="n">
        <f aca="false">'spliti 4 aplis'!AL75+'spliti 4 aplis'!AK75+'spliti 4 aplis'!AJ75+'spliti 4 aplis'!AI75+'spliti 4 aplis'!AH75+'spliti 4 aplis'!AG75+'spliti 4 aplis'!AF75+'spliti 4 aplis'!AE75+'spliti 4 aplis'!AD75+'spliti 4 aplis'!AC75+'spliti 4 aplis'!AB75+'spliti 4 aplis'!AA75+'spliti 4 aplis'!Z75+'spliti 4 aplis'!Y75+'spliti 4 aplis'!X75+'spliti 4 aplis'!W75+'spliti 4 aplis'!V75+'spliti 4 aplis'!U75+'spliti 4 aplis'!T75+'spliti 4 aplis'!S75+'spliti 4 aplis'!R75+'spliti 4 aplis'!Q75+'spliti 4 aplis'!P75+'spliti 4 aplis'!O75+'spliti 4 aplis'!N75+'spliti 4 aplis'!M75+'spliti 4 aplis'!L75+'spliti 4 aplis'!K75+'spliti 4 aplis'!J75+'spliti 4 aplis'!I75+'spliti 4 aplis'!H75+'spliti 4 aplis'!G75+'spliti 4 aplis'!F75+'spliti 4 aplis'!E75+'spliti 4 aplis'!D75+'spliti 4 aplis'!C75</f>
        <v>24</v>
      </c>
      <c r="AN75" s="459" t="n">
        <f aca="false">'spliti 4 aplis'!AM75*0.3</f>
        <v>7.2</v>
      </c>
      <c r="AO75" s="465" t="n">
        <f aca="false">'spliti 4 aplis'!AN75+'spliti 4 aplis'!AN76+'spliti 4 aplis'!AN77+'spliti 4 aplis'!AN78+'spliti 4 aplis'!AN79</f>
        <v>30.3</v>
      </c>
      <c r="AP75" s="65"/>
      <c r="AQ75" s="65"/>
      <c r="AR75" s="65"/>
      <c r="AS75" s="65"/>
    </row>
    <row r="76" customFormat="false" ht="15" hidden="false" customHeight="true" outlineLevel="0" collapsed="false">
      <c r="A76" s="456" t="str">
        <f aca="false">Rezultati!A109</f>
        <v>Zaļie Pumpuri</v>
      </c>
      <c r="B76" s="456" t="str">
        <f aca="false">Rezultati!B109</f>
        <v>Guna Sedleniece</v>
      </c>
      <c r="C76" s="462" t="n">
        <v>1</v>
      </c>
      <c r="D76" s="462" t="n">
        <v>2</v>
      </c>
      <c r="E76" s="462" t="n">
        <v>0</v>
      </c>
      <c r="F76" s="462" t="n">
        <v>2</v>
      </c>
      <c r="G76" s="462" t="n">
        <v>1</v>
      </c>
      <c r="H76" s="462" t="n">
        <v>0</v>
      </c>
      <c r="I76" s="462" t="n">
        <v>2</v>
      </c>
      <c r="J76" s="462" t="n">
        <v>1</v>
      </c>
      <c r="K76" s="462" t="n">
        <v>3</v>
      </c>
      <c r="L76" s="462" t="n">
        <v>0</v>
      </c>
      <c r="M76" s="462" t="n">
        <v>0</v>
      </c>
      <c r="N76" s="462" t="n">
        <v>2</v>
      </c>
      <c r="O76" s="462" t="n">
        <v>2</v>
      </c>
      <c r="P76" s="462" t="n">
        <v>2</v>
      </c>
      <c r="Q76" s="462" t="n">
        <v>2</v>
      </c>
      <c r="R76" s="462" t="n">
        <v>3</v>
      </c>
      <c r="S76" s="462" t="n">
        <v>1</v>
      </c>
      <c r="T76" s="462" t="n">
        <v>0</v>
      </c>
      <c r="U76" s="462" t="n">
        <v>0</v>
      </c>
      <c r="V76" s="462" t="n">
        <v>0</v>
      </c>
      <c r="W76" s="462" t="n">
        <v>0</v>
      </c>
      <c r="X76" s="462" t="n">
        <v>0</v>
      </c>
      <c r="Y76" s="462" t="n">
        <v>1</v>
      </c>
      <c r="Z76" s="462" t="n">
        <v>2</v>
      </c>
      <c r="AA76" s="462" t="n">
        <v>0</v>
      </c>
      <c r="AB76" s="462" t="n">
        <v>1</v>
      </c>
      <c r="AC76" s="462" t="n">
        <v>0</v>
      </c>
      <c r="AD76" s="462" t="n">
        <v>1</v>
      </c>
      <c r="AE76" s="462"/>
      <c r="AF76" s="462"/>
      <c r="AG76" s="462"/>
      <c r="AH76" s="462"/>
      <c r="AI76" s="462"/>
      <c r="AJ76" s="462"/>
      <c r="AK76" s="462"/>
      <c r="AL76" s="462"/>
      <c r="AM76" s="458" t="n">
        <f aca="false">'spliti 4 aplis'!AL76+'spliti 4 aplis'!AK76+'spliti 4 aplis'!AJ76+'spliti 4 aplis'!AI76+'spliti 4 aplis'!AH76+'spliti 4 aplis'!AG76+'spliti 4 aplis'!AF76+'spliti 4 aplis'!AE76+'spliti 4 aplis'!AD76+'spliti 4 aplis'!AC76+'spliti 4 aplis'!AB76+'spliti 4 aplis'!AA76+'spliti 4 aplis'!Z76+'spliti 4 aplis'!Y76+'spliti 4 aplis'!X76+'spliti 4 aplis'!W76+'spliti 4 aplis'!V76+'spliti 4 aplis'!U76+'spliti 4 aplis'!T76+'spliti 4 aplis'!S76+'spliti 4 aplis'!R76+'spliti 4 aplis'!Q76+'spliti 4 aplis'!P76+'spliti 4 aplis'!O76+'spliti 4 aplis'!N76+'spliti 4 aplis'!M76+'spliti 4 aplis'!L76+'spliti 4 aplis'!K76+'spliti 4 aplis'!J76+'spliti 4 aplis'!I76+'spliti 4 aplis'!H76+'spliti 4 aplis'!G76+'spliti 4 aplis'!F76+'spliti 4 aplis'!E76+'spliti 4 aplis'!D76+'spliti 4 aplis'!C76</f>
        <v>29</v>
      </c>
      <c r="AN76" s="459" t="n">
        <f aca="false">'spliti 4 aplis'!AM76*0.3</f>
        <v>8.7</v>
      </c>
      <c r="AO76" s="465"/>
      <c r="AP76" s="65"/>
      <c r="AQ76" s="65"/>
      <c r="AR76" s="65"/>
      <c r="AS76" s="65"/>
    </row>
    <row r="77" customFormat="false" ht="15" hidden="false" customHeight="true" outlineLevel="0" collapsed="false">
      <c r="A77" s="456" t="str">
        <f aca="false">Rezultati!A110</f>
        <v>Zaļie Pumpuri</v>
      </c>
      <c r="B77" s="456" t="str">
        <f aca="false">Rezultati!B110</f>
        <v>Ainārs Sedlenieks</v>
      </c>
      <c r="C77" s="463" t="n">
        <v>1</v>
      </c>
      <c r="D77" s="463" t="n">
        <v>2</v>
      </c>
      <c r="E77" s="463" t="n">
        <v>3</v>
      </c>
      <c r="F77" s="463" t="n">
        <v>0</v>
      </c>
      <c r="G77" s="463" t="n">
        <v>1</v>
      </c>
      <c r="H77" s="463" t="n">
        <v>2</v>
      </c>
      <c r="I77" s="463" t="n">
        <v>4</v>
      </c>
      <c r="J77" s="463" t="n">
        <v>1</v>
      </c>
      <c r="K77" s="463" t="n">
        <v>0</v>
      </c>
      <c r="L77" s="463" t="n">
        <v>1</v>
      </c>
      <c r="M77" s="463" t="n">
        <v>1</v>
      </c>
      <c r="N77" s="463" t="n">
        <v>2</v>
      </c>
      <c r="O77" s="463" t="n">
        <v>2</v>
      </c>
      <c r="P77" s="463" t="n">
        <v>1</v>
      </c>
      <c r="Q77" s="463" t="n">
        <v>1</v>
      </c>
      <c r="R77" s="463" t="n">
        <v>1</v>
      </c>
      <c r="S77" s="463" t="n">
        <v>0</v>
      </c>
      <c r="T77" s="463" t="n">
        <v>0</v>
      </c>
      <c r="U77" s="463" t="n">
        <v>0</v>
      </c>
      <c r="V77" s="463" t="n">
        <v>1</v>
      </c>
      <c r="W77" s="463" t="n">
        <v>1</v>
      </c>
      <c r="X77" s="463" t="n">
        <v>3</v>
      </c>
      <c r="Y77" s="463" t="n">
        <v>0</v>
      </c>
      <c r="Z77" s="463" t="n">
        <v>1</v>
      </c>
      <c r="AA77" s="463" t="n">
        <v>1</v>
      </c>
      <c r="AB77" s="463" t="n">
        <v>0</v>
      </c>
      <c r="AC77" s="463" t="n">
        <v>1</v>
      </c>
      <c r="AD77" s="463" t="n">
        <v>2</v>
      </c>
      <c r="AE77" s="463"/>
      <c r="AF77" s="463"/>
      <c r="AG77" s="463"/>
      <c r="AH77" s="463"/>
      <c r="AI77" s="463"/>
      <c r="AJ77" s="463"/>
      <c r="AK77" s="463"/>
      <c r="AL77" s="463"/>
      <c r="AM77" s="458" t="n">
        <f aca="false">'spliti 4 aplis'!AL77+'spliti 4 aplis'!AK77+'spliti 4 aplis'!AJ77+'spliti 4 aplis'!AI77+'spliti 4 aplis'!AH77+'spliti 4 aplis'!AG77+'spliti 4 aplis'!AF77+'spliti 4 aplis'!AE77+'spliti 4 aplis'!AD77+'spliti 4 aplis'!AC77+'spliti 4 aplis'!AB77+'spliti 4 aplis'!AA77+'spliti 4 aplis'!Z77+'spliti 4 aplis'!Y77+'spliti 4 aplis'!X77+'spliti 4 aplis'!W77+'spliti 4 aplis'!V77+'spliti 4 aplis'!U77+'spliti 4 aplis'!T77+'spliti 4 aplis'!S77+'spliti 4 aplis'!R77+'spliti 4 aplis'!Q77+'spliti 4 aplis'!P77+'spliti 4 aplis'!O77+'spliti 4 aplis'!N77+'spliti 4 aplis'!M77+'spliti 4 aplis'!L77+'spliti 4 aplis'!K77+'spliti 4 aplis'!J77+'spliti 4 aplis'!I77+'spliti 4 aplis'!H77+'spliti 4 aplis'!G77+'spliti 4 aplis'!F77+'spliti 4 aplis'!E77+'spliti 4 aplis'!D77+'spliti 4 aplis'!C77</f>
        <v>33</v>
      </c>
      <c r="AN77" s="459" t="n">
        <f aca="false">'spliti 4 aplis'!AM77*0.3</f>
        <v>9.9</v>
      </c>
      <c r="AO77" s="465"/>
      <c r="AP77" s="65"/>
      <c r="AQ77" s="65"/>
      <c r="AR77" s="65"/>
      <c r="AS77" s="65"/>
    </row>
    <row r="78" customFormat="false" ht="15" hidden="false" customHeight="true" outlineLevel="0" collapsed="false">
      <c r="A78" s="456" t="str">
        <f aca="false">Rezultati!A111</f>
        <v>Zaļie Pumpuri</v>
      </c>
      <c r="B78" s="456" t="s">
        <v>167</v>
      </c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463"/>
      <c r="AE78" s="463" t="n">
        <v>1</v>
      </c>
      <c r="AF78" s="463" t="n">
        <v>1</v>
      </c>
      <c r="AG78" s="463" t="n">
        <v>2</v>
      </c>
      <c r="AH78" s="463" t="n">
        <v>2</v>
      </c>
      <c r="AI78" s="463"/>
      <c r="AJ78" s="463"/>
      <c r="AK78" s="463"/>
      <c r="AL78" s="463"/>
      <c r="AM78" s="458" t="n">
        <f aca="false">'spliti 4 aplis'!AL78+'spliti 4 aplis'!AK78+'spliti 4 aplis'!AJ78+'spliti 4 aplis'!AI78+'spliti 4 aplis'!AH78+'spliti 4 aplis'!AG78+'spliti 4 aplis'!AF78+'spliti 4 aplis'!AE78+'spliti 4 aplis'!AD78+'spliti 4 aplis'!AC78+'spliti 4 aplis'!AB78+'spliti 4 aplis'!AA78+'spliti 4 aplis'!Z78+'spliti 4 aplis'!Y78+'spliti 4 aplis'!X78+'spliti 4 aplis'!W78+'spliti 4 aplis'!V78+'spliti 4 aplis'!U78+'spliti 4 aplis'!T78+'spliti 4 aplis'!S78+'spliti 4 aplis'!R78+'spliti 4 aplis'!Q78+'spliti 4 aplis'!P78+'spliti 4 aplis'!O78+'spliti 4 aplis'!N78+'spliti 4 aplis'!M78+'spliti 4 aplis'!L78+'spliti 4 aplis'!K78+'spliti 4 aplis'!J78+'spliti 4 aplis'!I78+'spliti 4 aplis'!H78+'spliti 4 aplis'!G78+'spliti 4 aplis'!F78+'spliti 4 aplis'!E78+'spliti 4 aplis'!D78+'spliti 4 aplis'!C78</f>
        <v>6</v>
      </c>
      <c r="AN78" s="459" t="n">
        <f aca="false">'spliti 4 aplis'!AM78*0.3</f>
        <v>1.8</v>
      </c>
      <c r="AO78" s="465"/>
      <c r="AP78" s="65"/>
      <c r="AQ78" s="65"/>
      <c r="AR78" s="65"/>
      <c r="AS78" s="65"/>
    </row>
    <row r="79" customFormat="false" ht="15" hidden="false" customHeight="true" outlineLevel="0" collapsed="false">
      <c r="A79" s="456" t="str">
        <f aca="false">Rezultati!A112</f>
        <v>Zaļie Pumpuri</v>
      </c>
      <c r="B79" s="456" t="str">
        <f aca="false">Rezultati!B112</f>
        <v>Jana Stafecka</v>
      </c>
      <c r="C79" s="464"/>
      <c r="D79" s="464"/>
      <c r="E79" s="464"/>
      <c r="F79" s="464"/>
      <c r="G79" s="464"/>
      <c r="H79" s="464"/>
      <c r="I79" s="464"/>
      <c r="J79" s="464"/>
      <c r="K79" s="464" t="n">
        <v>0</v>
      </c>
      <c r="L79" s="464" t="n">
        <v>0</v>
      </c>
      <c r="M79" s="464" t="n">
        <v>0</v>
      </c>
      <c r="N79" s="464" t="n">
        <v>0</v>
      </c>
      <c r="O79" s="464"/>
      <c r="P79" s="464"/>
      <c r="Q79" s="464"/>
      <c r="R79" s="464"/>
      <c r="S79" s="464" t="n">
        <v>0</v>
      </c>
      <c r="T79" s="464" t="n">
        <v>0</v>
      </c>
      <c r="U79" s="464" t="n">
        <v>1</v>
      </c>
      <c r="V79" s="464" t="n">
        <v>1</v>
      </c>
      <c r="W79" s="464" t="n">
        <v>1</v>
      </c>
      <c r="X79" s="464" t="n">
        <v>0</v>
      </c>
      <c r="Y79" s="464" t="n">
        <v>1</v>
      </c>
      <c r="Z79" s="464" t="n">
        <v>1</v>
      </c>
      <c r="AA79" s="464" t="n">
        <v>0</v>
      </c>
      <c r="AB79" s="464" t="n">
        <v>0</v>
      </c>
      <c r="AC79" s="464" t="n">
        <v>1</v>
      </c>
      <c r="AD79" s="464" t="n">
        <v>0</v>
      </c>
      <c r="AE79" s="464" t="n">
        <v>2</v>
      </c>
      <c r="AF79" s="464" t="n">
        <v>0</v>
      </c>
      <c r="AG79" s="464" t="n">
        <v>1</v>
      </c>
      <c r="AH79" s="464" t="n">
        <v>0</v>
      </c>
      <c r="AI79" s="464"/>
      <c r="AJ79" s="464"/>
      <c r="AK79" s="464"/>
      <c r="AL79" s="464"/>
      <c r="AM79" s="458" t="n">
        <f aca="false">'spliti 4 aplis'!AL79+'spliti 4 aplis'!AK79+'spliti 4 aplis'!AJ79+'spliti 4 aplis'!AI79+'spliti 4 aplis'!AH79+'spliti 4 aplis'!AG79+'spliti 4 aplis'!AF79+'spliti 4 aplis'!AE79+'spliti 4 aplis'!AD79+'spliti 4 aplis'!AC79+'spliti 4 aplis'!AB79+'spliti 4 aplis'!AA79+'spliti 4 aplis'!Z79+'spliti 4 aplis'!Y79+'spliti 4 aplis'!X79+'spliti 4 aplis'!W79+'spliti 4 aplis'!V79+'spliti 4 aplis'!U79+'spliti 4 aplis'!T79+'spliti 4 aplis'!S79+'spliti 4 aplis'!R79+'spliti 4 aplis'!Q79+'spliti 4 aplis'!P79+'spliti 4 aplis'!O79+'spliti 4 aplis'!N79+'spliti 4 aplis'!M79+'spliti 4 aplis'!L79+'spliti 4 aplis'!K79+'spliti 4 aplis'!J79+'spliti 4 aplis'!I79+'spliti 4 aplis'!H79+'spliti 4 aplis'!G79+'spliti 4 aplis'!F79+'spliti 4 aplis'!E79+'spliti 4 aplis'!D79+'spliti 4 aplis'!C79</f>
        <v>9</v>
      </c>
      <c r="AN79" s="459" t="n">
        <f aca="false">'spliti 4 aplis'!AM79*0.3</f>
        <v>2.7</v>
      </c>
      <c r="AO79" s="465"/>
      <c r="AP79" s="65"/>
      <c r="AQ79" s="65"/>
      <c r="AR79" s="65"/>
      <c r="AS79" s="65"/>
    </row>
    <row r="80" customFormat="false" ht="15" hidden="false" customHeight="true" outlineLevel="0" collapsed="false">
      <c r="A80" s="447" t="str">
        <f aca="false">Rezultati!A115</f>
        <v>Bowling Sharks</v>
      </c>
      <c r="B80" s="447" t="str">
        <f aca="false">Rezultati!B115</f>
        <v>Mihails Judins</v>
      </c>
      <c r="C80" s="448" t="n">
        <v>0</v>
      </c>
      <c r="D80" s="448" t="n">
        <v>1</v>
      </c>
      <c r="E80" s="448" t="n">
        <v>2</v>
      </c>
      <c r="F80" s="448" t="n">
        <v>0</v>
      </c>
      <c r="G80" s="448" t="n">
        <v>1</v>
      </c>
      <c r="H80" s="448" t="n">
        <v>1</v>
      </c>
      <c r="I80" s="448" t="n">
        <v>1</v>
      </c>
      <c r="J80" s="448" t="n">
        <v>1</v>
      </c>
      <c r="K80" s="448" t="n">
        <v>1</v>
      </c>
      <c r="L80" s="448" t="n">
        <v>0</v>
      </c>
      <c r="M80" s="448" t="n">
        <v>3</v>
      </c>
      <c r="N80" s="448" t="n">
        <v>2</v>
      </c>
      <c r="O80" s="449"/>
      <c r="P80" s="449"/>
      <c r="Q80" s="449"/>
      <c r="R80" s="449"/>
      <c r="S80" s="448" t="n">
        <v>1</v>
      </c>
      <c r="T80" s="448" t="n">
        <v>2</v>
      </c>
      <c r="U80" s="448" t="n">
        <v>1</v>
      </c>
      <c r="V80" s="448" t="n">
        <v>3</v>
      </c>
      <c r="W80" s="448" t="n">
        <v>0</v>
      </c>
      <c r="X80" s="448" t="n">
        <v>1</v>
      </c>
      <c r="Y80" s="448" t="n">
        <v>0</v>
      </c>
      <c r="Z80" s="448" t="n">
        <v>0</v>
      </c>
      <c r="AA80" s="448" t="n">
        <v>2</v>
      </c>
      <c r="AB80" s="448" t="n">
        <v>0</v>
      </c>
      <c r="AC80" s="448" t="n">
        <v>0</v>
      </c>
      <c r="AD80" s="448" t="n">
        <v>1</v>
      </c>
      <c r="AE80" s="448" t="n">
        <v>0</v>
      </c>
      <c r="AF80" s="448" t="n">
        <v>1</v>
      </c>
      <c r="AG80" s="448" t="n">
        <v>0</v>
      </c>
      <c r="AH80" s="448" t="n">
        <v>1</v>
      </c>
      <c r="AI80" s="448"/>
      <c r="AJ80" s="448"/>
      <c r="AK80" s="448"/>
      <c r="AL80" s="448"/>
      <c r="AM80" s="450" t="n">
        <f aca="false">'spliti 4 aplis'!AL80+'spliti 4 aplis'!AK80+'spliti 4 aplis'!AJ80+'spliti 4 aplis'!AI80+'spliti 4 aplis'!AH80+'spliti 4 aplis'!AG80+'spliti 4 aplis'!AF80+'spliti 4 aplis'!AE80+'spliti 4 aplis'!AD80+'spliti 4 aplis'!AC80+'spliti 4 aplis'!AB80+'spliti 4 aplis'!AA80+'spliti 4 aplis'!Z80+'spliti 4 aplis'!Y80+'spliti 4 aplis'!X80+'spliti 4 aplis'!W80+'spliti 4 aplis'!V80+'spliti 4 aplis'!U80+'spliti 4 aplis'!T80+'spliti 4 aplis'!S80+'spliti 4 aplis'!R80+'spliti 4 aplis'!Q80+'spliti 4 aplis'!P80+'spliti 4 aplis'!O80+'spliti 4 aplis'!N80+'spliti 4 aplis'!M80+'spliti 4 aplis'!L80+'spliti 4 aplis'!K80+'spliti 4 aplis'!J80+'spliti 4 aplis'!I80+'spliti 4 aplis'!H80+'spliti 4 aplis'!G80+'spliti 4 aplis'!F80+'spliti 4 aplis'!E80+'spliti 4 aplis'!D80+'spliti 4 aplis'!C80</f>
        <v>26</v>
      </c>
      <c r="AN80" s="451" t="n">
        <f aca="false">'spliti 4 aplis'!AM80*0.3</f>
        <v>7.8</v>
      </c>
      <c r="AO80" s="467" t="n">
        <f aca="false">'spliti 4 aplis'!AN80+'spliti 4 aplis'!AN81+'spliti 4 aplis'!AN82+'spliti 4 aplis'!AN83+'spliti 4 aplis'!AN84+'spliti 4 aplis'!AN85+'spliti 4 aplis'!AN86</f>
        <v>24.6</v>
      </c>
      <c r="AP80" s="65"/>
      <c r="AQ80" s="65"/>
      <c r="AR80" s="65"/>
      <c r="AS80" s="65"/>
    </row>
    <row r="81" customFormat="false" ht="15" hidden="false" customHeight="true" outlineLevel="0" collapsed="false">
      <c r="A81" s="447" t="str">
        <f aca="false">Rezultati!A116</f>
        <v>Bowling Sharks</v>
      </c>
      <c r="B81" s="447" t="str">
        <f aca="false">Rezultati!B116</f>
        <v>Nikolajs Tkačenko</v>
      </c>
      <c r="C81" s="453" t="n">
        <v>0</v>
      </c>
      <c r="D81" s="453" t="n">
        <v>0</v>
      </c>
      <c r="E81" s="453" t="n">
        <v>1</v>
      </c>
      <c r="F81" s="453" t="n">
        <v>1</v>
      </c>
      <c r="G81" s="453" t="n">
        <v>0</v>
      </c>
      <c r="H81" s="453" t="n">
        <v>1</v>
      </c>
      <c r="I81" s="453" t="n">
        <v>1</v>
      </c>
      <c r="J81" s="453" t="n">
        <v>0</v>
      </c>
      <c r="K81" s="453" t="n">
        <v>0</v>
      </c>
      <c r="L81" s="453" t="n">
        <v>2</v>
      </c>
      <c r="M81" s="453" t="n">
        <v>2</v>
      </c>
      <c r="N81" s="453" t="n">
        <v>4</v>
      </c>
      <c r="O81" s="341"/>
      <c r="P81" s="341"/>
      <c r="Q81" s="341"/>
      <c r="R81" s="341"/>
      <c r="S81" s="453" t="n">
        <v>0</v>
      </c>
      <c r="T81" s="453" t="n">
        <v>1</v>
      </c>
      <c r="U81" s="453" t="n">
        <v>2</v>
      </c>
      <c r="V81" s="453" t="n">
        <v>1</v>
      </c>
      <c r="W81" s="453" t="n">
        <v>0</v>
      </c>
      <c r="X81" s="453" t="n">
        <v>0</v>
      </c>
      <c r="Y81" s="453" t="n">
        <v>2</v>
      </c>
      <c r="Z81" s="453" t="n">
        <v>1</v>
      </c>
      <c r="AA81" s="453" t="n">
        <v>2</v>
      </c>
      <c r="AB81" s="453" t="n">
        <v>0</v>
      </c>
      <c r="AC81" s="453" t="n">
        <v>2</v>
      </c>
      <c r="AD81" s="453" t="n">
        <v>1</v>
      </c>
      <c r="AE81" s="453" t="n">
        <v>1</v>
      </c>
      <c r="AF81" s="453" t="n">
        <v>1</v>
      </c>
      <c r="AG81" s="453" t="n">
        <v>3</v>
      </c>
      <c r="AH81" s="453" t="n">
        <v>0</v>
      </c>
      <c r="AI81" s="453"/>
      <c r="AJ81" s="453"/>
      <c r="AK81" s="453"/>
      <c r="AL81" s="453"/>
      <c r="AM81" s="450" t="n">
        <f aca="false">'spliti 4 aplis'!AL81+'spliti 4 aplis'!AK81+'spliti 4 aplis'!AJ81+'spliti 4 aplis'!AI81+'spliti 4 aplis'!AH81+'spliti 4 aplis'!AG81+'spliti 4 aplis'!AF81+'spliti 4 aplis'!AE81+'spliti 4 aplis'!AD81+'spliti 4 aplis'!AC81+'spliti 4 aplis'!AB81+'spliti 4 aplis'!AA81+'spliti 4 aplis'!Z81+'spliti 4 aplis'!Y81+'spliti 4 aplis'!X81+'spliti 4 aplis'!W81+'spliti 4 aplis'!V81+'spliti 4 aplis'!U81+'spliti 4 aplis'!T81+'spliti 4 aplis'!S81+'spliti 4 aplis'!R81+'spliti 4 aplis'!Q81+'spliti 4 aplis'!P81+'spliti 4 aplis'!O81+'spliti 4 aplis'!N81+'spliti 4 aplis'!M81+'spliti 4 aplis'!L81+'spliti 4 aplis'!K81+'spliti 4 aplis'!J81+'spliti 4 aplis'!I81+'spliti 4 aplis'!H81+'spliti 4 aplis'!G81+'spliti 4 aplis'!F81+'spliti 4 aplis'!E81+'spliti 4 aplis'!D81+'spliti 4 aplis'!C81</f>
        <v>29</v>
      </c>
      <c r="AN81" s="451" t="n">
        <f aca="false">'spliti 4 aplis'!AM81*0.3</f>
        <v>8.7</v>
      </c>
      <c r="AO81" s="467"/>
      <c r="AP81" s="65"/>
      <c r="AQ81" s="65"/>
      <c r="AR81" s="65"/>
      <c r="AS81" s="65"/>
    </row>
    <row r="82" customFormat="false" ht="15" hidden="false" customHeight="true" outlineLevel="0" collapsed="false">
      <c r="A82" s="447" t="str">
        <f aca="false">Rezultati!A117</f>
        <v>Bowling Sharks</v>
      </c>
      <c r="B82" s="447" t="str">
        <f aca="false">Rezultati!B117</f>
        <v>Jurijs Nahodkins</v>
      </c>
      <c r="C82" s="454" t="n">
        <v>0</v>
      </c>
      <c r="D82" s="454" t="n">
        <v>1</v>
      </c>
      <c r="E82" s="454" t="n">
        <v>0</v>
      </c>
      <c r="F82" s="454" t="n">
        <v>1</v>
      </c>
      <c r="G82" s="454" t="n">
        <v>1</v>
      </c>
      <c r="H82" s="454" t="n">
        <v>0</v>
      </c>
      <c r="I82" s="454" t="n">
        <v>0</v>
      </c>
      <c r="J82" s="454" t="n">
        <v>2</v>
      </c>
      <c r="K82" s="454" t="n">
        <v>0</v>
      </c>
      <c r="L82" s="454" t="n">
        <v>1</v>
      </c>
      <c r="M82" s="454" t="n">
        <v>1</v>
      </c>
      <c r="N82" s="454" t="n">
        <v>1</v>
      </c>
      <c r="O82" s="344"/>
      <c r="P82" s="344"/>
      <c r="Q82" s="344"/>
      <c r="R82" s="344"/>
      <c r="S82" s="454" t="n">
        <v>1</v>
      </c>
      <c r="T82" s="454" t="n">
        <v>0</v>
      </c>
      <c r="U82" s="454" t="n">
        <v>2</v>
      </c>
      <c r="V82" s="454" t="n">
        <v>0</v>
      </c>
      <c r="W82" s="454" t="n">
        <v>1</v>
      </c>
      <c r="X82" s="454" t="n">
        <v>0</v>
      </c>
      <c r="Y82" s="454" t="n">
        <v>2</v>
      </c>
      <c r="Z82" s="454" t="n">
        <v>2</v>
      </c>
      <c r="AA82" s="454"/>
      <c r="AB82" s="454"/>
      <c r="AC82" s="454"/>
      <c r="AD82" s="454"/>
      <c r="AE82" s="454"/>
      <c r="AF82" s="454"/>
      <c r="AG82" s="454"/>
      <c r="AH82" s="454"/>
      <c r="AI82" s="454"/>
      <c r="AJ82" s="454"/>
      <c r="AK82" s="454"/>
      <c r="AL82" s="454"/>
      <c r="AM82" s="450" t="n">
        <f aca="false">'spliti 4 aplis'!AL82+'spliti 4 aplis'!AK82+'spliti 4 aplis'!AJ82+'spliti 4 aplis'!AI82+'spliti 4 aplis'!AH82+'spliti 4 aplis'!AG82+'spliti 4 aplis'!AF82+'spliti 4 aplis'!AE82+'spliti 4 aplis'!AD82+'spliti 4 aplis'!AC82+'spliti 4 aplis'!AB82+'spliti 4 aplis'!AA82+'spliti 4 aplis'!Z82+'spliti 4 aplis'!Y82+'spliti 4 aplis'!X82+'spliti 4 aplis'!W82+'spliti 4 aplis'!V82+'spliti 4 aplis'!U82+'spliti 4 aplis'!T82+'spliti 4 aplis'!S82+'spliti 4 aplis'!R82+'spliti 4 aplis'!Q82+'spliti 4 aplis'!P82+'spliti 4 aplis'!O82+'spliti 4 aplis'!N82+'spliti 4 aplis'!M82+'spliti 4 aplis'!L82+'spliti 4 aplis'!K82+'spliti 4 aplis'!J82+'spliti 4 aplis'!I82+'spliti 4 aplis'!H82+'spliti 4 aplis'!G82+'spliti 4 aplis'!F82+'spliti 4 aplis'!E82+'spliti 4 aplis'!D82+'spliti 4 aplis'!C82</f>
        <v>16</v>
      </c>
      <c r="AN82" s="451" t="n">
        <f aca="false">'spliti 4 aplis'!AM82*0.3</f>
        <v>4.8</v>
      </c>
      <c r="AO82" s="467"/>
      <c r="AP82" s="65"/>
      <c r="AQ82" s="65"/>
      <c r="AR82" s="65"/>
      <c r="AS82" s="65"/>
    </row>
    <row r="83" customFormat="false" ht="15" hidden="false" customHeight="true" outlineLevel="0" collapsed="false">
      <c r="A83" s="447" t="str">
        <f aca="false">Rezultati!A118</f>
        <v>Bowling Sharks</v>
      </c>
      <c r="B83" s="447" t="str">
        <f aca="false">Rezultati!B118</f>
        <v>Arkādijs Timčenko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344"/>
      <c r="P83" s="344"/>
      <c r="Q83" s="344"/>
      <c r="R83" s="344"/>
      <c r="S83" s="454"/>
      <c r="T83" s="454"/>
      <c r="U83" s="454"/>
      <c r="V83" s="454"/>
      <c r="W83" s="454"/>
      <c r="X83" s="454"/>
      <c r="Y83" s="454"/>
      <c r="Z83" s="454"/>
      <c r="AA83" s="454" t="n">
        <v>0</v>
      </c>
      <c r="AB83" s="454" t="n">
        <v>1</v>
      </c>
      <c r="AC83" s="454" t="n">
        <v>1</v>
      </c>
      <c r="AD83" s="454" t="n">
        <v>3</v>
      </c>
      <c r="AE83" s="454" t="n">
        <v>2</v>
      </c>
      <c r="AF83" s="454" t="n">
        <v>2</v>
      </c>
      <c r="AG83" s="454" t="n">
        <v>1</v>
      </c>
      <c r="AH83" s="454" t="n">
        <v>1</v>
      </c>
      <c r="AI83" s="454"/>
      <c r="AJ83" s="454"/>
      <c r="AK83" s="454"/>
      <c r="AL83" s="454"/>
      <c r="AM83" s="450" t="n">
        <f aca="false">'spliti 4 aplis'!AL83+'spliti 4 aplis'!AK83+'spliti 4 aplis'!AJ83+'spliti 4 aplis'!AI83+'spliti 4 aplis'!AH83+'spliti 4 aplis'!AG83+'spliti 4 aplis'!AF83+'spliti 4 aplis'!AE83+'spliti 4 aplis'!AD83+'spliti 4 aplis'!AC83+'spliti 4 aplis'!AB83+'spliti 4 aplis'!AA83+'spliti 4 aplis'!Z83+'spliti 4 aplis'!Y83+'spliti 4 aplis'!X83+'spliti 4 aplis'!W83+'spliti 4 aplis'!V83+'spliti 4 aplis'!U83+'spliti 4 aplis'!T83+'spliti 4 aplis'!S83+'spliti 4 aplis'!R83+'spliti 4 aplis'!Q83+'spliti 4 aplis'!P83+'spliti 4 aplis'!O83+'spliti 4 aplis'!N83+'spliti 4 aplis'!M83+'spliti 4 aplis'!L83+'spliti 4 aplis'!K83+'spliti 4 aplis'!J83+'spliti 4 aplis'!I83+'spliti 4 aplis'!H83+'spliti 4 aplis'!G83+'spliti 4 aplis'!F83+'spliti 4 aplis'!E83+'spliti 4 aplis'!D83+'spliti 4 aplis'!C83</f>
        <v>11</v>
      </c>
      <c r="AN83" s="451" t="n">
        <f aca="false">'spliti 4 aplis'!AM83*0.3</f>
        <v>3.3</v>
      </c>
      <c r="AO83" s="467"/>
      <c r="AP83" s="65"/>
      <c r="AQ83" s="65"/>
      <c r="AR83" s="65"/>
      <c r="AS83" s="65"/>
    </row>
    <row r="84" customFormat="false" ht="15" hidden="false" customHeight="true" outlineLevel="0" collapsed="false">
      <c r="A84" s="447" t="str">
        <f aca="false">Rezultati!A119</f>
        <v>Bowling Sharks</v>
      </c>
      <c r="B84" s="447" t="str">
        <f aca="false">Rezultati!B119</f>
        <v>Maksims Jemeljanovs</v>
      </c>
      <c r="C84" s="455"/>
      <c r="D84" s="455"/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352"/>
      <c r="P84" s="352"/>
      <c r="Q84" s="352"/>
      <c r="R84" s="352"/>
      <c r="S84" s="455"/>
      <c r="T84" s="455"/>
      <c r="U84" s="455"/>
      <c r="V84" s="455"/>
      <c r="W84" s="455"/>
      <c r="X84" s="455"/>
      <c r="Y84" s="455"/>
      <c r="Z84" s="455"/>
      <c r="AA84" s="455"/>
      <c r="AB84" s="455"/>
      <c r="AC84" s="455"/>
      <c r="AD84" s="455"/>
      <c r="AE84" s="455"/>
      <c r="AF84" s="455"/>
      <c r="AG84" s="455"/>
      <c r="AH84" s="455"/>
      <c r="AI84" s="455"/>
      <c r="AJ84" s="455"/>
      <c r="AK84" s="455"/>
      <c r="AL84" s="455"/>
      <c r="AM84" s="450" t="n">
        <f aca="false">'spliti 4 aplis'!AL84+'spliti 4 aplis'!AK84+'spliti 4 aplis'!AJ84+'spliti 4 aplis'!AI84+'spliti 4 aplis'!AH84+'spliti 4 aplis'!AG84+'spliti 4 aplis'!AF84+'spliti 4 aplis'!AE84+'spliti 4 aplis'!AD84+'spliti 4 aplis'!AC84+'spliti 4 aplis'!AB84+'spliti 4 aplis'!AA84+'spliti 4 aplis'!Z84+'spliti 4 aplis'!Y84+'spliti 4 aplis'!X84+'spliti 4 aplis'!W84+'spliti 4 aplis'!V84+'spliti 4 aplis'!U84+'spliti 4 aplis'!T84+'spliti 4 aplis'!S84+'spliti 4 aplis'!R84+'spliti 4 aplis'!Q84+'spliti 4 aplis'!P84+'spliti 4 aplis'!O84+'spliti 4 aplis'!N84+'spliti 4 aplis'!M84+'spliti 4 aplis'!L84+'spliti 4 aplis'!K84+'spliti 4 aplis'!J84+'spliti 4 aplis'!I84+'spliti 4 aplis'!H84+'spliti 4 aplis'!G84+'spliti 4 aplis'!F84+'spliti 4 aplis'!E84+'spliti 4 aplis'!D84+'spliti 4 aplis'!C84</f>
        <v>0</v>
      </c>
      <c r="AN84" s="451" t="n">
        <f aca="false">'spliti 4 aplis'!AM84*0.3</f>
        <v>0</v>
      </c>
      <c r="AO84" s="467"/>
      <c r="AP84" s="65"/>
      <c r="AQ84" s="65"/>
      <c r="AR84" s="65"/>
      <c r="AS84" s="65"/>
    </row>
    <row r="85" customFormat="false" ht="15" hidden="false" customHeight="true" outlineLevel="0" collapsed="false">
      <c r="A85" s="447" t="str">
        <f aca="false">Rezultati!A120</f>
        <v>Bowling Sharks</v>
      </c>
      <c r="B85" s="447" t="str">
        <f aca="false">Rezultati!B120</f>
        <v>Svetlana Jemeļjanova</v>
      </c>
      <c r="C85" s="455"/>
      <c r="D85" s="455"/>
      <c r="E85" s="455"/>
      <c r="F85" s="455"/>
      <c r="G85" s="455"/>
      <c r="H85" s="455"/>
      <c r="I85" s="455"/>
      <c r="J85" s="455"/>
      <c r="K85" s="455"/>
      <c r="L85" s="455"/>
      <c r="M85" s="455"/>
      <c r="N85" s="455"/>
      <c r="O85" s="352"/>
      <c r="P85" s="352"/>
      <c r="Q85" s="352"/>
      <c r="R85" s="352"/>
      <c r="S85" s="455"/>
      <c r="T85" s="455"/>
      <c r="U85" s="455"/>
      <c r="V85" s="455"/>
      <c r="W85" s="455"/>
      <c r="X85" s="455"/>
      <c r="Y85" s="455"/>
      <c r="Z85" s="455"/>
      <c r="AA85" s="455"/>
      <c r="AB85" s="455"/>
      <c r="AC85" s="455"/>
      <c r="AD85" s="455"/>
      <c r="AE85" s="455"/>
      <c r="AF85" s="455"/>
      <c r="AG85" s="455"/>
      <c r="AH85" s="455"/>
      <c r="AI85" s="455"/>
      <c r="AJ85" s="455"/>
      <c r="AK85" s="455"/>
      <c r="AL85" s="455"/>
      <c r="AM85" s="450" t="n">
        <f aca="false">'spliti 4 aplis'!AL85+'spliti 4 aplis'!AK85+'spliti 4 aplis'!AJ85+'spliti 4 aplis'!AI85+'spliti 4 aplis'!AH85+'spliti 4 aplis'!AG85+'spliti 4 aplis'!AF85+'spliti 4 aplis'!AE85+'spliti 4 aplis'!AD85+'spliti 4 aplis'!AC85+'spliti 4 aplis'!AB85+'spliti 4 aplis'!AA85+'spliti 4 aplis'!Z85+'spliti 4 aplis'!Y85+'spliti 4 aplis'!X85+'spliti 4 aplis'!W85+'spliti 4 aplis'!V85+'spliti 4 aplis'!U85+'spliti 4 aplis'!T85+'spliti 4 aplis'!S85+'spliti 4 aplis'!R85+'spliti 4 aplis'!Q85+'spliti 4 aplis'!P85+'spliti 4 aplis'!O85+'spliti 4 aplis'!N85+'spliti 4 aplis'!M85+'spliti 4 aplis'!L85+'spliti 4 aplis'!K85+'spliti 4 aplis'!J85+'spliti 4 aplis'!I85+'spliti 4 aplis'!H85+'spliti 4 aplis'!G85+'spliti 4 aplis'!F85+'spliti 4 aplis'!E85+'spliti 4 aplis'!D85+'spliti 4 aplis'!C85</f>
        <v>0</v>
      </c>
      <c r="AN85" s="451" t="n">
        <f aca="false">'spliti 4 aplis'!AM85*0.3</f>
        <v>0</v>
      </c>
      <c r="AO85" s="467"/>
      <c r="AP85" s="65"/>
      <c r="AQ85" s="65"/>
      <c r="AR85" s="65"/>
      <c r="AS85" s="65"/>
    </row>
    <row r="86" customFormat="false" ht="15" hidden="false" customHeight="true" outlineLevel="0" collapsed="false">
      <c r="A86" s="447" t="str">
        <f aca="false">Rezultati!A122</f>
        <v>Bowling Sharks</v>
      </c>
      <c r="B86" s="447" t="n">
        <f aca="false">Rezultati!B121</f>
        <v>0</v>
      </c>
      <c r="C86" s="448"/>
      <c r="D86" s="448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9"/>
      <c r="P86" s="449"/>
      <c r="Q86" s="449"/>
      <c r="R86" s="449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8"/>
      <c r="AL86" s="448"/>
      <c r="AM86" s="450" t="n">
        <f aca="false">'spliti 4 aplis'!AL86+'spliti 4 aplis'!AK86+'spliti 4 aplis'!AJ86+'spliti 4 aplis'!AI86+'spliti 4 aplis'!AH86+'spliti 4 aplis'!AG86+'spliti 4 aplis'!AF86+'spliti 4 aplis'!AE86+'spliti 4 aplis'!AD86+'spliti 4 aplis'!AC86+'spliti 4 aplis'!AB86+'spliti 4 aplis'!AA86+'spliti 4 aplis'!Z86+'spliti 4 aplis'!Y86+'spliti 4 aplis'!X86+'spliti 4 aplis'!W86+'spliti 4 aplis'!V86+'spliti 4 aplis'!U86+'spliti 4 aplis'!T86+'spliti 4 aplis'!S86+'spliti 4 aplis'!R86+'spliti 4 aplis'!Q86+'spliti 4 aplis'!P86+'spliti 4 aplis'!O86+'spliti 4 aplis'!N86+'spliti 4 aplis'!M86+'spliti 4 aplis'!L86+'spliti 4 aplis'!K86+'spliti 4 aplis'!J86+'spliti 4 aplis'!I86+'spliti 4 aplis'!H86+'spliti 4 aplis'!G86+'spliti 4 aplis'!F86+'spliti 4 aplis'!E86+'spliti 4 aplis'!D86+'spliti 4 aplis'!C86</f>
        <v>0</v>
      </c>
      <c r="AN86" s="451" t="n">
        <f aca="false">'spliti 4 aplis'!AM86*0.3</f>
        <v>0</v>
      </c>
      <c r="AO86" s="467"/>
      <c r="AP86" s="65"/>
      <c r="AQ86" s="65"/>
      <c r="AR86" s="65"/>
      <c r="AS86" s="65"/>
    </row>
    <row r="87" customFormat="false" ht="15" hidden="false" customHeight="true" outlineLevel="0" collapsed="false">
      <c r="A87" s="456" t="str">
        <f aca="false">Rezultati!A123</f>
        <v>VissParBoulingu.lv</v>
      </c>
      <c r="B87" s="456" t="str">
        <f aca="false">Rezultati!B123</f>
        <v>Evija Vende-Priekule</v>
      </c>
      <c r="C87" s="462" t="n">
        <v>0</v>
      </c>
      <c r="D87" s="462" t="n">
        <v>3</v>
      </c>
      <c r="E87" s="462" t="n">
        <v>2</v>
      </c>
      <c r="F87" s="462" t="n">
        <v>2</v>
      </c>
      <c r="G87" s="462" t="n">
        <v>1</v>
      </c>
      <c r="H87" s="462" t="n">
        <v>1</v>
      </c>
      <c r="I87" s="462" t="n">
        <v>0</v>
      </c>
      <c r="J87" s="462" t="n">
        <v>3</v>
      </c>
      <c r="K87" s="462"/>
      <c r="L87" s="462"/>
      <c r="M87" s="462"/>
      <c r="N87" s="462"/>
      <c r="O87" s="462" t="n">
        <v>1</v>
      </c>
      <c r="P87" s="462" t="n">
        <v>0</v>
      </c>
      <c r="Q87" s="462" t="n">
        <v>0</v>
      </c>
      <c r="R87" s="462" t="n">
        <v>1</v>
      </c>
      <c r="S87" s="462" t="n">
        <v>1</v>
      </c>
      <c r="T87" s="462" t="n">
        <v>1</v>
      </c>
      <c r="U87" s="462" t="n">
        <v>0</v>
      </c>
      <c r="V87" s="462" t="n">
        <v>2</v>
      </c>
      <c r="W87" s="462" t="n">
        <v>0</v>
      </c>
      <c r="X87" s="462" t="n">
        <v>1</v>
      </c>
      <c r="Y87" s="462" t="n">
        <v>0</v>
      </c>
      <c r="Z87" s="462" t="n">
        <v>3</v>
      </c>
      <c r="AA87" s="341"/>
      <c r="AB87" s="341"/>
      <c r="AC87" s="341"/>
      <c r="AD87" s="341"/>
      <c r="AE87" s="462" t="n">
        <v>1</v>
      </c>
      <c r="AF87" s="462" t="n">
        <v>0</v>
      </c>
      <c r="AG87" s="462" t="n">
        <v>1</v>
      </c>
      <c r="AH87" s="462" t="n">
        <v>0</v>
      </c>
      <c r="AI87" s="462"/>
      <c r="AJ87" s="462"/>
      <c r="AK87" s="462"/>
      <c r="AL87" s="462"/>
      <c r="AM87" s="458" t="n">
        <f aca="false">'spliti 4 aplis'!AL87+'spliti 4 aplis'!AK87+'spliti 4 aplis'!AJ87+'spliti 4 aplis'!AI87+'spliti 4 aplis'!AH87+'spliti 4 aplis'!AG87+'spliti 4 aplis'!AF87+'spliti 4 aplis'!AE87+'spliti 4 aplis'!AD87+'spliti 4 aplis'!AC87+'spliti 4 aplis'!AB87+'spliti 4 aplis'!AA87+'spliti 4 aplis'!Z87+'spliti 4 aplis'!Y87+'spliti 4 aplis'!X87+'spliti 4 aplis'!W87+'spliti 4 aplis'!V87+'spliti 4 aplis'!U87+'spliti 4 aplis'!T87+'spliti 4 aplis'!S87+'spliti 4 aplis'!R87+'spliti 4 aplis'!Q87+'spliti 4 aplis'!P87+'spliti 4 aplis'!O87+'spliti 4 aplis'!N87+'spliti 4 aplis'!M87+'spliti 4 aplis'!L87+'spliti 4 aplis'!K87+'spliti 4 aplis'!J87+'spliti 4 aplis'!I87+'spliti 4 aplis'!H87+'spliti 4 aplis'!G87+'spliti 4 aplis'!F87+'spliti 4 aplis'!E87+'spliti 4 aplis'!D87+'spliti 4 aplis'!C87</f>
        <v>24</v>
      </c>
      <c r="AN87" s="459" t="n">
        <f aca="false">'spliti 4 aplis'!AM87*0.3</f>
        <v>7.2</v>
      </c>
      <c r="AO87" s="460" t="n">
        <f aca="false">'spliti 4 aplis'!AN87+'spliti 4 aplis'!AN88+'spliti 4 aplis'!AN89+'spliti 4 aplis'!AN90+'spliti 4 aplis'!AN92+'spliti 4 aplis'!AN91</f>
        <v>25.8</v>
      </c>
      <c r="AP87" s="65"/>
      <c r="AQ87" s="65"/>
      <c r="AR87" s="65"/>
      <c r="AS87" s="65"/>
    </row>
    <row r="88" customFormat="false" ht="15" hidden="false" customHeight="true" outlineLevel="0" collapsed="false">
      <c r="A88" s="456" t="str">
        <f aca="false">Rezultati!A124</f>
        <v>VissParBoulingu.lv</v>
      </c>
      <c r="B88" s="456" t="str">
        <f aca="false">Rezultati!B124</f>
        <v>Nikolajs Ļevikins</v>
      </c>
      <c r="C88" s="463" t="n">
        <v>0</v>
      </c>
      <c r="D88" s="463" t="n">
        <v>1</v>
      </c>
      <c r="E88" s="463" t="n">
        <v>1</v>
      </c>
      <c r="F88" s="463" t="n">
        <v>0</v>
      </c>
      <c r="G88" s="463" t="n">
        <v>2</v>
      </c>
      <c r="H88" s="463" t="n">
        <v>1</v>
      </c>
      <c r="I88" s="463" t="n">
        <v>0</v>
      </c>
      <c r="J88" s="463" t="n">
        <v>2</v>
      </c>
      <c r="K88" s="463" t="n">
        <v>2</v>
      </c>
      <c r="L88" s="463" t="n">
        <v>1</v>
      </c>
      <c r="M88" s="463" t="n">
        <v>1</v>
      </c>
      <c r="N88" s="463" t="n">
        <v>2</v>
      </c>
      <c r="O88" s="463" t="n">
        <v>1</v>
      </c>
      <c r="P88" s="463" t="n">
        <v>1</v>
      </c>
      <c r="Q88" s="463" t="n">
        <v>0</v>
      </c>
      <c r="R88" s="463" t="n">
        <v>0</v>
      </c>
      <c r="S88" s="463" t="n">
        <v>1</v>
      </c>
      <c r="T88" s="463" t="n">
        <v>0</v>
      </c>
      <c r="U88" s="463" t="n">
        <v>1</v>
      </c>
      <c r="V88" s="463" t="n">
        <v>1</v>
      </c>
      <c r="W88" s="463" t="n">
        <v>1</v>
      </c>
      <c r="X88" s="463" t="n">
        <v>0</v>
      </c>
      <c r="Y88" s="463" t="n">
        <v>2</v>
      </c>
      <c r="Z88" s="463" t="n">
        <v>3</v>
      </c>
      <c r="AA88" s="344"/>
      <c r="AB88" s="344"/>
      <c r="AC88" s="344"/>
      <c r="AD88" s="344"/>
      <c r="AE88" s="463" t="n">
        <v>0</v>
      </c>
      <c r="AF88" s="463" t="n">
        <v>1</v>
      </c>
      <c r="AG88" s="463" t="n">
        <v>1</v>
      </c>
      <c r="AH88" s="463" t="n">
        <v>0</v>
      </c>
      <c r="AI88" s="463"/>
      <c r="AJ88" s="463"/>
      <c r="AK88" s="463"/>
      <c r="AL88" s="463"/>
      <c r="AM88" s="458" t="n">
        <f aca="false">'spliti 4 aplis'!AL88+'spliti 4 aplis'!AK88+'spliti 4 aplis'!AJ88+'spliti 4 aplis'!AI88+'spliti 4 aplis'!AH88+'spliti 4 aplis'!AG88+'spliti 4 aplis'!AF88+'spliti 4 aplis'!AE88+'spliti 4 aplis'!AD88+'spliti 4 aplis'!AC88+'spliti 4 aplis'!AB88+'spliti 4 aplis'!AA88+'spliti 4 aplis'!Z88+'spliti 4 aplis'!Y88+'spliti 4 aplis'!X88+'spliti 4 aplis'!W88+'spliti 4 aplis'!V88+'spliti 4 aplis'!U88+'spliti 4 aplis'!T88+'spliti 4 aplis'!S88+'spliti 4 aplis'!R88+'spliti 4 aplis'!Q88+'spliti 4 aplis'!P88+'spliti 4 aplis'!O88+'spliti 4 aplis'!N88+'spliti 4 aplis'!M88+'spliti 4 aplis'!L88+'spliti 4 aplis'!K88+'spliti 4 aplis'!J88+'spliti 4 aplis'!I88+'spliti 4 aplis'!H88+'spliti 4 aplis'!G88+'spliti 4 aplis'!F88+'spliti 4 aplis'!E88+'spliti 4 aplis'!D88+'spliti 4 aplis'!C88</f>
        <v>26</v>
      </c>
      <c r="AN88" s="459" t="n">
        <f aca="false">'spliti 4 aplis'!AM88*0.3</f>
        <v>7.8</v>
      </c>
      <c r="AO88" s="460"/>
      <c r="AP88" s="65"/>
      <c r="AQ88" s="65"/>
      <c r="AR88" s="65"/>
      <c r="AS88" s="65"/>
    </row>
    <row r="89" customFormat="false" ht="15" hidden="false" customHeight="true" outlineLevel="0" collapsed="false">
      <c r="A89" s="456" t="str">
        <f aca="false">Rezultati!A125</f>
        <v>VissParBoulingu.lv</v>
      </c>
      <c r="B89" s="456" t="str">
        <f aca="false">Rezultati!B125</f>
        <v>Edgars Kobiļuks</v>
      </c>
      <c r="C89" s="464" t="n">
        <v>1</v>
      </c>
      <c r="D89" s="464" t="n">
        <v>1</v>
      </c>
      <c r="E89" s="464" t="n">
        <v>0</v>
      </c>
      <c r="F89" s="464" t="n">
        <v>1</v>
      </c>
      <c r="G89" s="464" t="n">
        <v>0</v>
      </c>
      <c r="H89" s="464" t="n">
        <v>1</v>
      </c>
      <c r="I89" s="464" t="n">
        <v>0</v>
      </c>
      <c r="J89" s="464" t="n">
        <v>4</v>
      </c>
      <c r="K89" s="464" t="n">
        <v>2</v>
      </c>
      <c r="L89" s="464" t="n">
        <v>1</v>
      </c>
      <c r="M89" s="464" t="n">
        <v>2</v>
      </c>
      <c r="N89" s="464" t="n">
        <v>1</v>
      </c>
      <c r="O89" s="464" t="n">
        <v>3</v>
      </c>
      <c r="P89" s="464" t="n">
        <v>0</v>
      </c>
      <c r="Q89" s="464" t="n">
        <v>1</v>
      </c>
      <c r="R89" s="464" t="n">
        <v>0</v>
      </c>
      <c r="S89" s="464" t="n">
        <v>0</v>
      </c>
      <c r="T89" s="464" t="n">
        <v>1</v>
      </c>
      <c r="U89" s="464" t="n">
        <v>2</v>
      </c>
      <c r="V89" s="464" t="n">
        <v>1</v>
      </c>
      <c r="W89" s="464" t="n">
        <v>4</v>
      </c>
      <c r="X89" s="464" t="n">
        <v>0</v>
      </c>
      <c r="Y89" s="464" t="n">
        <v>1</v>
      </c>
      <c r="Z89" s="464" t="n">
        <v>1</v>
      </c>
      <c r="AA89" s="352"/>
      <c r="AB89" s="352"/>
      <c r="AC89" s="352"/>
      <c r="AD89" s="352"/>
      <c r="AE89" s="463" t="n">
        <v>1</v>
      </c>
      <c r="AF89" s="463" t="n">
        <v>1</v>
      </c>
      <c r="AG89" s="463" t="n">
        <v>1</v>
      </c>
      <c r="AH89" s="463" t="n">
        <v>1</v>
      </c>
      <c r="AI89" s="463"/>
      <c r="AJ89" s="463"/>
      <c r="AK89" s="463"/>
      <c r="AL89" s="463"/>
      <c r="AM89" s="458" t="n">
        <f aca="false">'spliti 4 aplis'!AL89+'spliti 4 aplis'!AK89+'spliti 4 aplis'!AJ89+'spliti 4 aplis'!AI89+'spliti 4 aplis'!AH89+'spliti 4 aplis'!AG89+'spliti 4 aplis'!AF89+'spliti 4 aplis'!AE89+'spliti 4 aplis'!AD89+'spliti 4 aplis'!AC89+'spliti 4 aplis'!AB89+'spliti 4 aplis'!AA89+'spliti 4 aplis'!Z89+'spliti 4 aplis'!Y89+'spliti 4 aplis'!X89+'spliti 4 aplis'!W89+'spliti 4 aplis'!V89+'spliti 4 aplis'!U89+'spliti 4 aplis'!T89+'spliti 4 aplis'!S89+'spliti 4 aplis'!R89+'spliti 4 aplis'!Q89+'spliti 4 aplis'!P89+'spliti 4 aplis'!O89+'spliti 4 aplis'!N89+'spliti 4 aplis'!M89+'spliti 4 aplis'!L89+'spliti 4 aplis'!K89+'spliti 4 aplis'!J89+'spliti 4 aplis'!I89+'spliti 4 aplis'!H89+'spliti 4 aplis'!G89+'spliti 4 aplis'!F89+'spliti 4 aplis'!E89+'spliti 4 aplis'!D89+'spliti 4 aplis'!C89</f>
        <v>32</v>
      </c>
      <c r="AN89" s="459" t="n">
        <f aca="false">'spliti 4 aplis'!AM89*0.3</f>
        <v>9.6</v>
      </c>
      <c r="AO89" s="460"/>
      <c r="AP89" s="65"/>
      <c r="AQ89" s="65"/>
      <c r="AR89" s="65"/>
      <c r="AS89" s="65"/>
    </row>
    <row r="90" customFormat="false" ht="15" hidden="false" customHeight="true" outlineLevel="0" collapsed="false">
      <c r="A90" s="456" t="str">
        <f aca="false">Rezultati!A126</f>
        <v>VissParBoulingu.lv</v>
      </c>
      <c r="B90" s="470" t="str">
        <f aca="false">Rezultati!B126</f>
        <v>Jevgenijs Kobiļuks</v>
      </c>
      <c r="C90" s="468"/>
      <c r="D90" s="468"/>
      <c r="E90" s="468"/>
      <c r="F90" s="468"/>
      <c r="G90" s="468"/>
      <c r="H90" s="468"/>
      <c r="I90" s="468"/>
      <c r="J90" s="468"/>
      <c r="K90" s="468"/>
      <c r="L90" s="468"/>
      <c r="M90" s="468"/>
      <c r="N90" s="468"/>
      <c r="O90" s="468"/>
      <c r="P90" s="468"/>
      <c r="Q90" s="468"/>
      <c r="R90" s="468"/>
      <c r="S90" s="468"/>
      <c r="T90" s="468"/>
      <c r="U90" s="468"/>
      <c r="V90" s="468"/>
      <c r="W90" s="468"/>
      <c r="X90" s="468"/>
      <c r="Y90" s="468"/>
      <c r="Z90" s="468"/>
      <c r="AA90" s="343"/>
      <c r="AB90" s="343"/>
      <c r="AC90" s="343"/>
      <c r="AD90" s="343"/>
      <c r="AE90" s="471"/>
      <c r="AF90" s="464"/>
      <c r="AG90" s="464"/>
      <c r="AH90" s="464"/>
      <c r="AI90" s="464"/>
      <c r="AJ90" s="464"/>
      <c r="AK90" s="464"/>
      <c r="AL90" s="464"/>
      <c r="AM90" s="458" t="n">
        <f aca="false">'spliti 4 aplis'!AL90+'spliti 4 aplis'!AK90+'spliti 4 aplis'!AJ90+'spliti 4 aplis'!AI90+'spliti 4 aplis'!AH90+'spliti 4 aplis'!AG90+'spliti 4 aplis'!AF90+'spliti 4 aplis'!AE90+'spliti 4 aplis'!AD90+'spliti 4 aplis'!AC90+'spliti 4 aplis'!AB90+'spliti 4 aplis'!AA90+'spliti 4 aplis'!Z90+'spliti 4 aplis'!Y90+'spliti 4 aplis'!X90+'spliti 4 aplis'!W90+'spliti 4 aplis'!V90+'spliti 4 aplis'!U90+'spliti 4 aplis'!T90+'spliti 4 aplis'!S90+'spliti 4 aplis'!R90+'spliti 4 aplis'!Q90+'spliti 4 aplis'!P90+'spliti 4 aplis'!O90+'spliti 4 aplis'!N90+'spliti 4 aplis'!M90+'spliti 4 aplis'!L90+'spliti 4 aplis'!K90+'spliti 4 aplis'!J90+'spliti 4 aplis'!I90+'spliti 4 aplis'!H90+'spliti 4 aplis'!G90+'spliti 4 aplis'!F90+'spliti 4 aplis'!E90+'spliti 4 aplis'!D90+'spliti 4 aplis'!C90</f>
        <v>0</v>
      </c>
      <c r="AN90" s="459" t="n">
        <f aca="false">'spliti 4 aplis'!AM90*0.3</f>
        <v>0</v>
      </c>
      <c r="AO90" s="460"/>
      <c r="AP90" s="65"/>
      <c r="AQ90" s="65"/>
      <c r="AR90" s="65"/>
      <c r="AS90" s="65"/>
    </row>
    <row r="91" customFormat="false" ht="15" hidden="false" customHeight="true" outlineLevel="0" collapsed="false">
      <c r="A91" s="456" t="str">
        <f aca="false">Rezultati!A130</f>
        <v>VissParBoulingu.lv</v>
      </c>
      <c r="B91" s="456" t="str">
        <f aca="false">Rezultati!B127</f>
        <v>Dainis Mauriņš</v>
      </c>
      <c r="C91" s="472"/>
      <c r="D91" s="472"/>
      <c r="E91" s="472"/>
      <c r="F91" s="472"/>
      <c r="G91" s="472"/>
      <c r="H91" s="472"/>
      <c r="I91" s="472"/>
      <c r="J91" s="472"/>
      <c r="K91" s="472" t="n">
        <v>0</v>
      </c>
      <c r="L91" s="472" t="n">
        <v>1</v>
      </c>
      <c r="M91" s="472" t="n">
        <v>3</v>
      </c>
      <c r="N91" s="472" t="n">
        <v>0</v>
      </c>
      <c r="O91" s="472"/>
      <c r="P91" s="472"/>
      <c r="Q91" s="472"/>
      <c r="R91" s="472"/>
      <c r="S91" s="472"/>
      <c r="T91" s="472"/>
      <c r="U91" s="472"/>
      <c r="V91" s="472"/>
      <c r="W91" s="472"/>
      <c r="X91" s="472"/>
      <c r="Y91" s="472"/>
      <c r="Z91" s="472"/>
      <c r="AA91" s="473"/>
      <c r="AB91" s="473"/>
      <c r="AC91" s="473"/>
      <c r="AD91" s="473"/>
      <c r="AE91" s="472"/>
      <c r="AF91" s="472"/>
      <c r="AG91" s="472"/>
      <c r="AH91" s="472"/>
      <c r="AI91" s="472"/>
      <c r="AJ91" s="472"/>
      <c r="AK91" s="472"/>
      <c r="AL91" s="472"/>
      <c r="AM91" s="458" t="n">
        <f aca="false">'spliti 4 aplis'!AL91+'spliti 4 aplis'!AK91+'spliti 4 aplis'!AJ91+'spliti 4 aplis'!AI91+'spliti 4 aplis'!AH91+'spliti 4 aplis'!AG91+'spliti 4 aplis'!AF91+'spliti 4 aplis'!AE91+'spliti 4 aplis'!AD91+'spliti 4 aplis'!AC91+'spliti 4 aplis'!AB91+'spliti 4 aplis'!AA91+'spliti 4 aplis'!Z91+'spliti 4 aplis'!Y91+'spliti 4 aplis'!X91+'spliti 4 aplis'!W91+'spliti 4 aplis'!V91+'spliti 4 aplis'!U91+'spliti 4 aplis'!T91+'spliti 4 aplis'!S91+'spliti 4 aplis'!R91+'spliti 4 aplis'!Q91+'spliti 4 aplis'!P91+'spliti 4 aplis'!O91+'spliti 4 aplis'!N91+'spliti 4 aplis'!M91+'spliti 4 aplis'!L91+'spliti 4 aplis'!K91+'spliti 4 aplis'!J91+'spliti 4 aplis'!I91+'spliti 4 aplis'!H91+'spliti 4 aplis'!G91+'spliti 4 aplis'!F91+'spliti 4 aplis'!E91+'spliti 4 aplis'!D91+'spliti 4 aplis'!C91</f>
        <v>4</v>
      </c>
      <c r="AN91" s="459" t="n">
        <f aca="false">'spliti 4 aplis'!AM91*0.3</f>
        <v>1.2</v>
      </c>
      <c r="AO91" s="460"/>
      <c r="AP91" s="65"/>
      <c r="AQ91" s="65"/>
      <c r="AR91" s="65"/>
      <c r="AS91" s="65"/>
    </row>
    <row r="92" customFormat="false" ht="15" hidden="false" customHeight="true" outlineLevel="0" collapsed="false">
      <c r="A92" s="456" t="str">
        <f aca="false">Rezultati!A127</f>
        <v>VissParBoulingu.lv</v>
      </c>
      <c r="B92" s="456" t="n">
        <f aca="false">Rezultati!B128</f>
        <v>0</v>
      </c>
      <c r="C92" s="457"/>
      <c r="D92" s="457"/>
      <c r="E92" s="457"/>
      <c r="F92" s="457"/>
      <c r="G92" s="457"/>
      <c r="H92" s="457"/>
      <c r="I92" s="457"/>
      <c r="J92" s="457"/>
      <c r="K92" s="457"/>
      <c r="L92" s="457"/>
      <c r="M92" s="457"/>
      <c r="N92" s="457"/>
      <c r="O92" s="457"/>
      <c r="P92" s="457"/>
      <c r="Q92" s="457"/>
      <c r="R92" s="457"/>
      <c r="S92" s="457"/>
      <c r="T92" s="457"/>
      <c r="U92" s="457"/>
      <c r="V92" s="457"/>
      <c r="W92" s="457"/>
      <c r="X92" s="457"/>
      <c r="Y92" s="457"/>
      <c r="Z92" s="457"/>
      <c r="AA92" s="449"/>
      <c r="AB92" s="449"/>
      <c r="AC92" s="449"/>
      <c r="AD92" s="449"/>
      <c r="AE92" s="457"/>
      <c r="AF92" s="457"/>
      <c r="AG92" s="457"/>
      <c r="AH92" s="457"/>
      <c r="AI92" s="457"/>
      <c r="AJ92" s="457"/>
      <c r="AK92" s="457"/>
      <c r="AL92" s="457"/>
      <c r="AM92" s="458" t="n">
        <f aca="false">'spliti 4 aplis'!AL92+'spliti 4 aplis'!AK92+'spliti 4 aplis'!AJ92+'spliti 4 aplis'!AI92+'spliti 4 aplis'!AH92+'spliti 4 aplis'!AG92+'spliti 4 aplis'!AF92+'spliti 4 aplis'!AE92+'spliti 4 aplis'!AD92+'spliti 4 aplis'!AC92+'spliti 4 aplis'!AB92+'spliti 4 aplis'!AA92+'spliti 4 aplis'!Z92+'spliti 4 aplis'!Y92+'spliti 4 aplis'!X92+'spliti 4 aplis'!W92+'spliti 4 aplis'!V92+'spliti 4 aplis'!U92+'spliti 4 aplis'!T92+'spliti 4 aplis'!S92+'spliti 4 aplis'!R92+'spliti 4 aplis'!Q92+'spliti 4 aplis'!P92+'spliti 4 aplis'!O92+'spliti 4 aplis'!N92+'spliti 4 aplis'!M92+'spliti 4 aplis'!L92+'spliti 4 aplis'!K92+'spliti 4 aplis'!J92+'spliti 4 aplis'!I92+'spliti 4 aplis'!H92+'spliti 4 aplis'!G92+'spliti 4 aplis'!F92+'spliti 4 aplis'!E92+'spliti 4 aplis'!D92+'spliti 4 aplis'!C92</f>
        <v>0</v>
      </c>
      <c r="AN92" s="459" t="n">
        <f aca="false">'spliti 4 aplis'!AM92*0.3</f>
        <v>0</v>
      </c>
      <c r="AO92" s="460"/>
      <c r="AP92" s="65"/>
      <c r="AQ92" s="65"/>
      <c r="AR92" s="65"/>
      <c r="AS92" s="65"/>
    </row>
    <row r="93" customFormat="false" ht="15" hidden="false" customHeight="true" outlineLevel="0" collapsed="false">
      <c r="A93" s="447" t="str">
        <f aca="false">Rezultati!A131</f>
        <v>Nopietni</v>
      </c>
      <c r="B93" s="447" t="str">
        <f aca="false">Rezultati!B131</f>
        <v>Edgars Štubis</v>
      </c>
      <c r="C93" s="341"/>
      <c r="D93" s="341"/>
      <c r="E93" s="341"/>
      <c r="F93" s="341"/>
      <c r="G93" s="453" t="n">
        <v>0</v>
      </c>
      <c r="H93" s="453" t="n">
        <v>1</v>
      </c>
      <c r="I93" s="453" t="n">
        <v>4</v>
      </c>
      <c r="J93" s="453" t="n">
        <v>0</v>
      </c>
      <c r="K93" s="453" t="n">
        <v>0</v>
      </c>
      <c r="L93" s="453" t="n">
        <v>0</v>
      </c>
      <c r="M93" s="453" t="n">
        <v>0</v>
      </c>
      <c r="N93" s="453" t="n">
        <v>1</v>
      </c>
      <c r="O93" s="453" t="n">
        <v>2</v>
      </c>
      <c r="P93" s="453" t="n">
        <v>1</v>
      </c>
      <c r="Q93" s="453" t="n">
        <v>1</v>
      </c>
      <c r="R93" s="453" t="n">
        <v>1</v>
      </c>
      <c r="S93" s="453" t="n">
        <v>0</v>
      </c>
      <c r="T93" s="453" t="n">
        <v>0</v>
      </c>
      <c r="U93" s="453" t="n">
        <v>0</v>
      </c>
      <c r="V93" s="453" t="n">
        <v>2</v>
      </c>
      <c r="W93" s="453" t="n">
        <v>1</v>
      </c>
      <c r="X93" s="453" t="n">
        <v>1</v>
      </c>
      <c r="Y93" s="453" t="n">
        <v>1</v>
      </c>
      <c r="Z93" s="453" t="n">
        <v>0</v>
      </c>
      <c r="AA93" s="453" t="n">
        <v>1</v>
      </c>
      <c r="AB93" s="453" t="n">
        <v>1</v>
      </c>
      <c r="AC93" s="453" t="n">
        <v>1</v>
      </c>
      <c r="AD93" s="453" t="n">
        <v>1</v>
      </c>
      <c r="AE93" s="453" t="n">
        <v>2</v>
      </c>
      <c r="AF93" s="453" t="n">
        <v>6</v>
      </c>
      <c r="AG93" s="453" t="n">
        <v>0</v>
      </c>
      <c r="AH93" s="453" t="n">
        <v>0</v>
      </c>
      <c r="AI93" s="453"/>
      <c r="AJ93" s="453"/>
      <c r="AK93" s="453"/>
      <c r="AL93" s="453"/>
      <c r="AM93" s="450" t="n">
        <f aca="false">'spliti 4 aplis'!AL93+'spliti 4 aplis'!AK93+'spliti 4 aplis'!AJ93+'spliti 4 aplis'!AI93+'spliti 4 aplis'!AH93+'spliti 4 aplis'!AG93+'spliti 4 aplis'!AF93+'spliti 4 aplis'!AE93+'spliti 4 aplis'!AD93+'spliti 4 aplis'!AC93+'spliti 4 aplis'!AB93+'spliti 4 aplis'!AA93+'spliti 4 aplis'!Z93+'spliti 4 aplis'!Y93+'spliti 4 aplis'!X93+'spliti 4 aplis'!W93+'spliti 4 aplis'!V93+'spliti 4 aplis'!U93+'spliti 4 aplis'!T93+'spliti 4 aplis'!S93+'spliti 4 aplis'!R93+'spliti 4 aplis'!Q93+'spliti 4 aplis'!P93+'spliti 4 aplis'!O93+'spliti 4 aplis'!N93+'spliti 4 aplis'!M93+'spliti 4 aplis'!L93+'spliti 4 aplis'!K93+'spliti 4 aplis'!J93+'spliti 4 aplis'!I93+'spliti 4 aplis'!H93+'spliti 4 aplis'!G93+'spliti 4 aplis'!F93+'spliti 4 aplis'!E93+'spliti 4 aplis'!D93+'spliti 4 aplis'!C93</f>
        <v>28</v>
      </c>
      <c r="AN93" s="451" t="n">
        <f aca="false">'spliti 4 aplis'!AM93*0.3</f>
        <v>8.4</v>
      </c>
      <c r="AO93" s="452" t="n">
        <f aca="false">'spliti 4 aplis'!AN93+'spliti 4 aplis'!AN94+'spliti 4 aplis'!AN95+'spliti 4 aplis'!AN96+'spliti 4 aplis'!AN97</f>
        <v>26.7</v>
      </c>
      <c r="AP93" s="65"/>
      <c r="AQ93" s="65"/>
      <c r="AR93" s="65"/>
      <c r="AS93" s="65"/>
    </row>
    <row r="94" customFormat="false" ht="15" hidden="false" customHeight="true" outlineLevel="0" collapsed="false">
      <c r="A94" s="447" t="str">
        <f aca="false">Rezultati!A132</f>
        <v>Nopietni</v>
      </c>
      <c r="B94" s="447" t="str">
        <f aca="false">Rezultati!B132</f>
        <v>Guntars Pugejs</v>
      </c>
      <c r="C94" s="344"/>
      <c r="D94" s="344"/>
      <c r="E94" s="344"/>
      <c r="F94" s="344"/>
      <c r="G94" s="454" t="n">
        <v>2</v>
      </c>
      <c r="H94" s="454" t="n">
        <v>0</v>
      </c>
      <c r="I94" s="454" t="n">
        <v>1</v>
      </c>
      <c r="J94" s="454" t="n">
        <v>2</v>
      </c>
      <c r="K94" s="454" t="n">
        <v>1</v>
      </c>
      <c r="L94" s="454" t="n">
        <v>2</v>
      </c>
      <c r="M94" s="454" t="n">
        <v>1</v>
      </c>
      <c r="N94" s="454" t="n">
        <v>1</v>
      </c>
      <c r="O94" s="454" t="n">
        <v>0</v>
      </c>
      <c r="P94" s="454" t="n">
        <v>1</v>
      </c>
      <c r="Q94" s="454" t="n">
        <v>0</v>
      </c>
      <c r="R94" s="454" t="n">
        <v>1</v>
      </c>
      <c r="S94" s="454" t="n">
        <v>0</v>
      </c>
      <c r="T94" s="454" t="n">
        <v>1</v>
      </c>
      <c r="U94" s="454" t="n">
        <v>0</v>
      </c>
      <c r="V94" s="454" t="n">
        <v>1</v>
      </c>
      <c r="W94" s="454" t="n">
        <v>0</v>
      </c>
      <c r="X94" s="454" t="n">
        <v>0</v>
      </c>
      <c r="Y94" s="454" t="n">
        <v>0</v>
      </c>
      <c r="Z94" s="454" t="n">
        <v>2</v>
      </c>
      <c r="AA94" s="454" t="n">
        <v>2</v>
      </c>
      <c r="AB94" s="454" t="n">
        <v>2</v>
      </c>
      <c r="AC94" s="454" t="n">
        <v>1</v>
      </c>
      <c r="AD94" s="454" t="n">
        <v>1</v>
      </c>
      <c r="AE94" s="454" t="n">
        <v>1</v>
      </c>
      <c r="AF94" s="454" t="n">
        <v>1</v>
      </c>
      <c r="AG94" s="454" t="n">
        <v>0</v>
      </c>
      <c r="AH94" s="454" t="n">
        <v>1</v>
      </c>
      <c r="AI94" s="454"/>
      <c r="AJ94" s="454"/>
      <c r="AK94" s="454"/>
      <c r="AL94" s="454"/>
      <c r="AM94" s="450" t="n">
        <f aca="false">'spliti 4 aplis'!AL94+'spliti 4 aplis'!AK94+'spliti 4 aplis'!AJ94+'spliti 4 aplis'!AI94+'spliti 4 aplis'!AH94+'spliti 4 aplis'!AG94+'spliti 4 aplis'!AF94+'spliti 4 aplis'!AE94+'spliti 4 aplis'!AD94+'spliti 4 aplis'!AC94+'spliti 4 aplis'!AB94+'spliti 4 aplis'!AA94+'spliti 4 aplis'!Z94+'spliti 4 aplis'!Y94+'spliti 4 aplis'!X94+'spliti 4 aplis'!W94+'spliti 4 aplis'!V94+'spliti 4 aplis'!U94+'spliti 4 aplis'!T94+'spliti 4 aplis'!S94+'spliti 4 aplis'!R94+'spliti 4 aplis'!Q94+'spliti 4 aplis'!P94+'spliti 4 aplis'!O94+'spliti 4 aplis'!N94+'spliti 4 aplis'!M94+'spliti 4 aplis'!L94+'spliti 4 aplis'!K94+'spliti 4 aplis'!J94+'spliti 4 aplis'!I94+'spliti 4 aplis'!H94+'spliti 4 aplis'!G94+'spliti 4 aplis'!F94+'spliti 4 aplis'!E94+'spliti 4 aplis'!D94+'spliti 4 aplis'!C94</f>
        <v>25</v>
      </c>
      <c r="AN94" s="451" t="n">
        <f aca="false">'spliti 4 aplis'!AM94*0.3</f>
        <v>7.5</v>
      </c>
      <c r="AO94" s="452"/>
      <c r="AP94" s="65"/>
      <c r="AQ94" s="65"/>
      <c r="AR94" s="65"/>
      <c r="AS94" s="65"/>
    </row>
    <row r="95" customFormat="false" ht="15" hidden="false" customHeight="true" outlineLevel="0" collapsed="false">
      <c r="A95" s="447" t="str">
        <f aca="false">Rezultati!A133</f>
        <v>Nopietni</v>
      </c>
      <c r="B95" s="447" t="str">
        <f aca="false">Rezultati!B133</f>
        <v>Armands Štubis</v>
      </c>
      <c r="C95" s="344"/>
      <c r="D95" s="344"/>
      <c r="E95" s="344"/>
      <c r="F95" s="344"/>
      <c r="G95" s="454" t="n">
        <v>0</v>
      </c>
      <c r="H95" s="454" t="n">
        <v>1</v>
      </c>
      <c r="I95" s="454" t="n">
        <v>0</v>
      </c>
      <c r="J95" s="454" t="n">
        <v>3</v>
      </c>
      <c r="K95" s="454" t="n">
        <v>1</v>
      </c>
      <c r="L95" s="454" t="n">
        <v>1</v>
      </c>
      <c r="M95" s="454" t="n">
        <v>2</v>
      </c>
      <c r="N95" s="454" t="n">
        <v>0</v>
      </c>
      <c r="O95" s="454" t="n">
        <v>2</v>
      </c>
      <c r="P95" s="454" t="n">
        <v>3</v>
      </c>
      <c r="Q95" s="454" t="n">
        <v>2</v>
      </c>
      <c r="R95" s="454" t="n">
        <v>2</v>
      </c>
      <c r="S95" s="454" t="n">
        <v>2</v>
      </c>
      <c r="T95" s="454" t="n">
        <v>0</v>
      </c>
      <c r="U95" s="454" t="n">
        <v>0</v>
      </c>
      <c r="V95" s="454" t="n">
        <v>1</v>
      </c>
      <c r="W95" s="454" t="n">
        <v>1</v>
      </c>
      <c r="X95" s="454" t="n">
        <v>1</v>
      </c>
      <c r="Y95" s="454" t="n">
        <v>1</v>
      </c>
      <c r="Z95" s="454" t="n">
        <v>2</v>
      </c>
      <c r="AA95" s="454" t="n">
        <v>1</v>
      </c>
      <c r="AB95" s="454" t="n">
        <v>0</v>
      </c>
      <c r="AC95" s="454" t="n">
        <v>1</v>
      </c>
      <c r="AD95" s="454" t="n">
        <v>2</v>
      </c>
      <c r="AE95" s="454" t="n">
        <v>2</v>
      </c>
      <c r="AF95" s="454" t="n">
        <v>3</v>
      </c>
      <c r="AG95" s="454" t="n">
        <v>2</v>
      </c>
      <c r="AH95" s="454" t="n">
        <v>0</v>
      </c>
      <c r="AI95" s="454"/>
      <c r="AJ95" s="454"/>
      <c r="AK95" s="454"/>
      <c r="AL95" s="454"/>
      <c r="AM95" s="450" t="n">
        <f aca="false">'spliti 4 aplis'!AL95+'spliti 4 aplis'!AK95+'spliti 4 aplis'!AJ95+'spliti 4 aplis'!AI95+'spliti 4 aplis'!AH95+'spliti 4 aplis'!AG95+'spliti 4 aplis'!AF95+'spliti 4 aplis'!AE95+'spliti 4 aplis'!AD95+'spliti 4 aplis'!AC95+'spliti 4 aplis'!AB95+'spliti 4 aplis'!AA95+'spliti 4 aplis'!Z95+'spliti 4 aplis'!Y95+'spliti 4 aplis'!X95+'spliti 4 aplis'!W95+'spliti 4 aplis'!V95+'spliti 4 aplis'!U95+'spliti 4 aplis'!T95+'spliti 4 aplis'!S95+'spliti 4 aplis'!R95+'spliti 4 aplis'!Q95+'spliti 4 aplis'!P95+'spliti 4 aplis'!O95+'spliti 4 aplis'!N95+'spliti 4 aplis'!M95+'spliti 4 aplis'!L95+'spliti 4 aplis'!K95+'spliti 4 aplis'!J95+'spliti 4 aplis'!I95+'spliti 4 aplis'!H95+'spliti 4 aplis'!G95+'spliti 4 aplis'!F95+'spliti 4 aplis'!E95+'spliti 4 aplis'!D95+'spliti 4 aplis'!C95</f>
        <v>36</v>
      </c>
      <c r="AN95" s="451" t="n">
        <f aca="false">'spliti 4 aplis'!AM95*0.3</f>
        <v>10.8</v>
      </c>
      <c r="AO95" s="452"/>
      <c r="AP95" s="65"/>
      <c r="AQ95" s="65"/>
      <c r="AR95" s="65"/>
      <c r="AS95" s="65"/>
    </row>
    <row r="96" customFormat="false" ht="15" hidden="false" customHeight="true" outlineLevel="0" collapsed="false">
      <c r="A96" s="447" t="str">
        <f aca="false">Rezultati!A134</f>
        <v>Nopietni</v>
      </c>
      <c r="B96" s="447" t="str">
        <f aca="false">Rezultati!B134</f>
        <v>Artūrs Pugejs</v>
      </c>
      <c r="C96" s="352"/>
      <c r="D96" s="352"/>
      <c r="E96" s="352"/>
      <c r="F96" s="352"/>
      <c r="G96" s="455"/>
      <c r="H96" s="455"/>
      <c r="I96" s="455"/>
      <c r="J96" s="455"/>
      <c r="K96" s="455"/>
      <c r="L96" s="455"/>
      <c r="M96" s="455"/>
      <c r="N96" s="455"/>
      <c r="O96" s="455"/>
      <c r="P96" s="455"/>
      <c r="Q96" s="455"/>
      <c r="R96" s="455"/>
      <c r="S96" s="455"/>
      <c r="T96" s="455"/>
      <c r="U96" s="455"/>
      <c r="V96" s="455"/>
      <c r="W96" s="455"/>
      <c r="X96" s="455"/>
      <c r="Y96" s="455"/>
      <c r="Z96" s="455"/>
      <c r="AA96" s="455"/>
      <c r="AB96" s="455"/>
      <c r="AC96" s="455"/>
      <c r="AD96" s="455"/>
      <c r="AE96" s="455"/>
      <c r="AF96" s="455"/>
      <c r="AG96" s="455"/>
      <c r="AH96" s="455"/>
      <c r="AI96" s="455"/>
      <c r="AJ96" s="455"/>
      <c r="AK96" s="455"/>
      <c r="AL96" s="455"/>
      <c r="AM96" s="450" t="n">
        <f aca="false">'spliti 4 aplis'!AL96+'spliti 4 aplis'!AK96+'spliti 4 aplis'!AJ96+'spliti 4 aplis'!AI96+'spliti 4 aplis'!AH96+'spliti 4 aplis'!AG96+'spliti 4 aplis'!AF96+'spliti 4 aplis'!AE96+'spliti 4 aplis'!AD96+'spliti 4 aplis'!AC96+'spliti 4 aplis'!AB96+'spliti 4 aplis'!AA96+'spliti 4 aplis'!Z96+'spliti 4 aplis'!Y96+'spliti 4 aplis'!X96+'spliti 4 aplis'!W96+'spliti 4 aplis'!V96+'spliti 4 aplis'!U96+'spliti 4 aplis'!T96+'spliti 4 aplis'!S96+'spliti 4 aplis'!R96+'spliti 4 aplis'!Q96+'spliti 4 aplis'!P96+'spliti 4 aplis'!O96+'spliti 4 aplis'!N96+'spliti 4 aplis'!M96+'spliti 4 aplis'!L96+'spliti 4 aplis'!K96+'spliti 4 aplis'!J96+'spliti 4 aplis'!I96+'spliti 4 aplis'!H96+'spliti 4 aplis'!G96+'spliti 4 aplis'!F96+'spliti 4 aplis'!E96+'spliti 4 aplis'!D96+'spliti 4 aplis'!C96</f>
        <v>0</v>
      </c>
      <c r="AN96" s="451" t="n">
        <f aca="false">'spliti 4 aplis'!AM96*0.3</f>
        <v>0</v>
      </c>
      <c r="AO96" s="452"/>
      <c r="AP96" s="65"/>
      <c r="AQ96" s="65"/>
      <c r="AR96" s="65"/>
      <c r="AS96" s="65"/>
    </row>
    <row r="97" customFormat="false" ht="15" hidden="false" customHeight="true" outlineLevel="0" collapsed="false">
      <c r="A97" s="447" t="str">
        <f aca="false">Rezultati!A135</f>
        <v>Nopietni</v>
      </c>
      <c r="B97" s="447" t="n">
        <f aca="false">Rezultati!B135</f>
        <v>0</v>
      </c>
      <c r="C97" s="449"/>
      <c r="D97" s="449"/>
      <c r="E97" s="449"/>
      <c r="F97" s="449"/>
      <c r="G97" s="448"/>
      <c r="H97" s="448"/>
      <c r="I97" s="448"/>
      <c r="J97" s="448"/>
      <c r="K97" s="448"/>
      <c r="L97" s="448"/>
      <c r="M97" s="448"/>
      <c r="N97" s="448"/>
      <c r="O97" s="448"/>
      <c r="P97" s="448"/>
      <c r="Q97" s="448"/>
      <c r="R97" s="448"/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  <c r="AD97" s="448"/>
      <c r="AE97" s="448"/>
      <c r="AF97" s="448"/>
      <c r="AG97" s="448"/>
      <c r="AH97" s="448"/>
      <c r="AI97" s="448"/>
      <c r="AJ97" s="448"/>
      <c r="AK97" s="448"/>
      <c r="AL97" s="448"/>
      <c r="AM97" s="450" t="n">
        <f aca="false">'spliti 4 aplis'!AL97+'spliti 4 aplis'!AK97+'spliti 4 aplis'!AJ97+'spliti 4 aplis'!AI97+'spliti 4 aplis'!AH97+'spliti 4 aplis'!AG97+'spliti 4 aplis'!AF97+'spliti 4 aplis'!AE97+'spliti 4 aplis'!AD97+'spliti 4 aplis'!AC97+'spliti 4 aplis'!AB97+'spliti 4 aplis'!AA97+'spliti 4 aplis'!Z97+'spliti 4 aplis'!Y97+'spliti 4 aplis'!X97+'spliti 4 aplis'!W97+'spliti 4 aplis'!V97+'spliti 4 aplis'!U97+'spliti 4 aplis'!T97+'spliti 4 aplis'!S97+'spliti 4 aplis'!R97+'spliti 4 aplis'!Q97+'spliti 4 aplis'!P97+'spliti 4 aplis'!O97+'spliti 4 aplis'!N97+'spliti 4 aplis'!M97+'spliti 4 aplis'!L97+'spliti 4 aplis'!K97+'spliti 4 aplis'!J97+'spliti 4 aplis'!I97+'spliti 4 aplis'!H97+'spliti 4 aplis'!G97+'spliti 4 aplis'!F97+'spliti 4 aplis'!E97+'spliti 4 aplis'!D97+'spliti 4 aplis'!C97</f>
        <v>0</v>
      </c>
      <c r="AN97" s="451" t="n">
        <f aca="false">'spliti 4 aplis'!AM97*0.3</f>
        <v>0</v>
      </c>
      <c r="AO97" s="452"/>
      <c r="AP97" s="65"/>
      <c r="AQ97" s="65"/>
      <c r="AR97" s="65"/>
      <c r="AS97" s="65"/>
    </row>
    <row r="98" customFormat="false" ht="15" hidden="false" customHeight="true" outlineLevel="0" collapsed="false">
      <c r="A98" s="456" t="str">
        <f aca="false">Rezultati!A73</f>
        <v>RTU</v>
      </c>
      <c r="B98" s="456" t="str">
        <f aca="false">Rezultati!B73</f>
        <v>Annija Celmiņa</v>
      </c>
      <c r="C98" s="462" t="n">
        <v>2</v>
      </c>
      <c r="D98" s="462" t="n">
        <v>1</v>
      </c>
      <c r="E98" s="462" t="n">
        <v>2</v>
      </c>
      <c r="F98" s="462" t="n">
        <v>2</v>
      </c>
      <c r="G98" s="341"/>
      <c r="H98" s="341"/>
      <c r="I98" s="341"/>
      <c r="J98" s="341"/>
      <c r="K98" s="462" t="n">
        <v>3</v>
      </c>
      <c r="L98" s="462" t="n">
        <v>4</v>
      </c>
      <c r="M98" s="462" t="n">
        <v>1</v>
      </c>
      <c r="N98" s="462" t="n">
        <v>0</v>
      </c>
      <c r="O98" s="462" t="n">
        <v>1</v>
      </c>
      <c r="P98" s="462" t="n">
        <v>1</v>
      </c>
      <c r="Q98" s="462" t="n">
        <v>0</v>
      </c>
      <c r="R98" s="462" t="n">
        <v>0</v>
      </c>
      <c r="S98" s="462" t="n">
        <v>2</v>
      </c>
      <c r="T98" s="462" t="n">
        <v>1</v>
      </c>
      <c r="U98" s="462" t="n">
        <v>0</v>
      </c>
      <c r="V98" s="462" t="n">
        <v>0</v>
      </c>
      <c r="W98" s="462" t="n">
        <v>1</v>
      </c>
      <c r="X98" s="462" t="n">
        <v>1</v>
      </c>
      <c r="Y98" s="462" t="n">
        <v>0</v>
      </c>
      <c r="Z98" s="462" t="n">
        <v>1</v>
      </c>
      <c r="AA98" s="462"/>
      <c r="AB98" s="462"/>
      <c r="AC98" s="462"/>
      <c r="AD98" s="462"/>
      <c r="AE98" s="462" t="n">
        <v>2</v>
      </c>
      <c r="AF98" s="462" t="n">
        <v>0</v>
      </c>
      <c r="AG98" s="462" t="n">
        <v>0</v>
      </c>
      <c r="AH98" s="462" t="n">
        <v>1</v>
      </c>
      <c r="AI98" s="462"/>
      <c r="AJ98" s="462"/>
      <c r="AK98" s="462"/>
      <c r="AL98" s="462"/>
      <c r="AM98" s="458" t="n">
        <f aca="false">'spliti 4 aplis'!AL98+'spliti 4 aplis'!AK98+'spliti 4 aplis'!AJ98+'spliti 4 aplis'!AI98+'spliti 4 aplis'!AH98+'spliti 4 aplis'!AG98+'spliti 4 aplis'!AF98+'spliti 4 aplis'!AE98+'spliti 4 aplis'!AD98+'spliti 4 aplis'!AC98+'spliti 4 aplis'!AB98+'spliti 4 aplis'!AA98+'spliti 4 aplis'!Z98+'spliti 4 aplis'!Y98+'spliti 4 aplis'!X98+'spliti 4 aplis'!W98+'spliti 4 aplis'!V98+'spliti 4 aplis'!U98+'spliti 4 aplis'!T98+'spliti 4 aplis'!S98+'spliti 4 aplis'!R98+'spliti 4 aplis'!Q98+'spliti 4 aplis'!P98+'spliti 4 aplis'!O98+'spliti 4 aplis'!N98+'spliti 4 aplis'!M98+'spliti 4 aplis'!L98+'spliti 4 aplis'!K98+'spliti 4 aplis'!J98+'spliti 4 aplis'!I98+'spliti 4 aplis'!H98+'spliti 4 aplis'!G98+'spliti 4 aplis'!F98+'spliti 4 aplis'!E98+'spliti 4 aplis'!D98+'spliti 4 aplis'!C98</f>
        <v>26</v>
      </c>
      <c r="AN98" s="459" t="n">
        <f aca="false">'spliti 4 aplis'!AM98*0.3</f>
        <v>7.8</v>
      </c>
      <c r="AO98" s="460" t="n">
        <f aca="false">'spliti 4 aplis'!AN98+'spliti 4 aplis'!AN99+'spliti 4 aplis'!AN100+'spliti 4 aplis'!AN101+'spliti 4 aplis'!AN102</f>
        <v>26.7</v>
      </c>
      <c r="AP98" s="65"/>
      <c r="AQ98" s="65"/>
      <c r="AR98" s="65"/>
      <c r="AS98" s="65"/>
    </row>
    <row r="99" customFormat="false" ht="15" hidden="false" customHeight="true" outlineLevel="0" collapsed="false">
      <c r="A99" s="456" t="str">
        <f aca="false">Rezultati!A74</f>
        <v>RTU</v>
      </c>
      <c r="B99" s="456" t="str">
        <f aca="false">Rezultati!B74</f>
        <v>Gunita Vasiļevska</v>
      </c>
      <c r="C99" s="463" t="n">
        <v>0</v>
      </c>
      <c r="D99" s="463" t="n">
        <v>0</v>
      </c>
      <c r="E99" s="463" t="n">
        <v>1</v>
      </c>
      <c r="F99" s="463" t="n">
        <v>1</v>
      </c>
      <c r="G99" s="344"/>
      <c r="H99" s="344"/>
      <c r="I99" s="344"/>
      <c r="J99" s="344"/>
      <c r="K99" s="463" t="n">
        <v>1</v>
      </c>
      <c r="L99" s="463" t="n">
        <v>1</v>
      </c>
      <c r="M99" s="463" t="n">
        <v>1</v>
      </c>
      <c r="N99" s="463" t="n">
        <v>1</v>
      </c>
      <c r="O99" s="463" t="n">
        <v>0</v>
      </c>
      <c r="P99" s="463" t="n">
        <v>1</v>
      </c>
      <c r="Q99" s="463" t="n">
        <v>0</v>
      </c>
      <c r="R99" s="463" t="n">
        <v>0</v>
      </c>
      <c r="S99" s="463" t="n">
        <v>2</v>
      </c>
      <c r="T99" s="463" t="n">
        <v>2</v>
      </c>
      <c r="U99" s="463" t="n">
        <v>0</v>
      </c>
      <c r="V99" s="463" t="n">
        <v>0</v>
      </c>
      <c r="W99" s="463" t="n">
        <v>0</v>
      </c>
      <c r="X99" s="463" t="n">
        <v>1</v>
      </c>
      <c r="Y99" s="463" t="n">
        <v>2</v>
      </c>
      <c r="Z99" s="463" t="n">
        <v>0</v>
      </c>
      <c r="AA99" s="463" t="n">
        <v>1</v>
      </c>
      <c r="AB99" s="463" t="n">
        <v>0</v>
      </c>
      <c r="AC99" s="463" t="n">
        <v>1</v>
      </c>
      <c r="AD99" s="463" t="n">
        <v>0</v>
      </c>
      <c r="AE99" s="463" t="n">
        <v>2</v>
      </c>
      <c r="AF99" s="463" t="n">
        <v>0</v>
      </c>
      <c r="AG99" s="463" t="n">
        <v>1</v>
      </c>
      <c r="AH99" s="463" t="n">
        <v>1</v>
      </c>
      <c r="AI99" s="463"/>
      <c r="AJ99" s="463"/>
      <c r="AK99" s="463"/>
      <c r="AL99" s="463"/>
      <c r="AM99" s="458" t="n">
        <f aca="false">'spliti 4 aplis'!AL99+'spliti 4 aplis'!AK99+'spliti 4 aplis'!AJ99+'spliti 4 aplis'!AI99+'spliti 4 aplis'!AH99+'spliti 4 aplis'!AG99+'spliti 4 aplis'!AF99+'spliti 4 aplis'!AE99+'spliti 4 aplis'!AD99+'spliti 4 aplis'!AC99+'spliti 4 aplis'!AB99+'spliti 4 aplis'!AA99+'spliti 4 aplis'!Z99+'spliti 4 aplis'!Y99+'spliti 4 aplis'!X99+'spliti 4 aplis'!W99+'spliti 4 aplis'!V99+'spliti 4 aplis'!U99+'spliti 4 aplis'!T99+'spliti 4 aplis'!S99+'spliti 4 aplis'!R99+'spliti 4 aplis'!Q99+'spliti 4 aplis'!P99+'spliti 4 aplis'!O99+'spliti 4 aplis'!N99+'spliti 4 aplis'!M99+'spliti 4 aplis'!L99+'spliti 4 aplis'!K99+'spliti 4 aplis'!J99+'spliti 4 aplis'!I99+'spliti 4 aplis'!H99+'spliti 4 aplis'!G99+'spliti 4 aplis'!F99+'spliti 4 aplis'!E99+'spliti 4 aplis'!D99+'spliti 4 aplis'!C99</f>
        <v>20</v>
      </c>
      <c r="AN99" s="459" t="n">
        <f aca="false">'spliti 4 aplis'!AM99*0.3</f>
        <v>6</v>
      </c>
      <c r="AO99" s="460"/>
      <c r="AP99" s="65"/>
      <c r="AQ99" s="65"/>
      <c r="AR99" s="65"/>
      <c r="AS99" s="65"/>
    </row>
    <row r="100" customFormat="false" ht="15" hidden="false" customHeight="true" outlineLevel="0" collapsed="false">
      <c r="A100" s="456" t="str">
        <f aca="false">Rezultati!A75</f>
        <v>RTU</v>
      </c>
      <c r="B100" s="456" t="str">
        <f aca="false">Rezultati!B75</f>
        <v>Māris Umbraško</v>
      </c>
      <c r="C100" s="463" t="n">
        <v>1</v>
      </c>
      <c r="D100" s="463" t="n">
        <v>1</v>
      </c>
      <c r="E100" s="463" t="n">
        <v>3</v>
      </c>
      <c r="F100" s="463" t="n">
        <v>3</v>
      </c>
      <c r="G100" s="344"/>
      <c r="H100" s="344"/>
      <c r="I100" s="344"/>
      <c r="J100" s="344"/>
      <c r="K100" s="463" t="n">
        <v>1</v>
      </c>
      <c r="L100" s="463" t="n">
        <v>1</v>
      </c>
      <c r="M100" s="463" t="n">
        <v>0</v>
      </c>
      <c r="N100" s="463" t="n">
        <v>2</v>
      </c>
      <c r="O100" s="463"/>
      <c r="P100" s="463"/>
      <c r="Q100" s="463"/>
      <c r="R100" s="463"/>
      <c r="S100" s="463"/>
      <c r="T100" s="463"/>
      <c r="U100" s="463"/>
      <c r="V100" s="463"/>
      <c r="W100" s="463"/>
      <c r="X100" s="463"/>
      <c r="Y100" s="463"/>
      <c r="Z100" s="463"/>
      <c r="AA100" s="463"/>
      <c r="AB100" s="463"/>
      <c r="AC100" s="463"/>
      <c r="AD100" s="463"/>
      <c r="AE100" s="463"/>
      <c r="AF100" s="463"/>
      <c r="AG100" s="463"/>
      <c r="AH100" s="463"/>
      <c r="AI100" s="463"/>
      <c r="AJ100" s="463"/>
      <c r="AK100" s="463"/>
      <c r="AL100" s="463"/>
      <c r="AM100" s="458" t="n">
        <f aca="false">'spliti 4 aplis'!AL100+'spliti 4 aplis'!AK100+'spliti 4 aplis'!AJ100+'spliti 4 aplis'!AI100+'spliti 4 aplis'!AH100+'spliti 4 aplis'!AG100+'spliti 4 aplis'!AF100+'spliti 4 aplis'!AE100+'spliti 4 aplis'!AD100+'spliti 4 aplis'!AC100+'spliti 4 aplis'!AB100+'spliti 4 aplis'!AA100+'spliti 4 aplis'!Z100+'spliti 4 aplis'!Y100+'spliti 4 aplis'!X100+'spliti 4 aplis'!W100+'spliti 4 aplis'!V100+'spliti 4 aplis'!U100+'spliti 4 aplis'!T100+'spliti 4 aplis'!S100+'spliti 4 aplis'!R100+'spliti 4 aplis'!Q100+'spliti 4 aplis'!P100+'spliti 4 aplis'!O100+'spliti 4 aplis'!N100+'spliti 4 aplis'!M100+'spliti 4 aplis'!L100+'spliti 4 aplis'!K100+'spliti 4 aplis'!J100+'spliti 4 aplis'!I100+'spliti 4 aplis'!H100+'spliti 4 aplis'!G100+'spliti 4 aplis'!F100+'spliti 4 aplis'!E100+'spliti 4 aplis'!D100+'spliti 4 aplis'!C100</f>
        <v>12</v>
      </c>
      <c r="AN100" s="459" t="n">
        <f aca="false">'spliti 4 aplis'!AM100*0.3</f>
        <v>3.6</v>
      </c>
      <c r="AO100" s="460"/>
      <c r="AP100" s="65"/>
      <c r="AQ100" s="65"/>
      <c r="AR100" s="65"/>
      <c r="AS100" s="65"/>
    </row>
    <row r="101" customFormat="false" ht="15" hidden="false" customHeight="true" outlineLevel="0" collapsed="false">
      <c r="A101" s="456" t="str">
        <f aca="false">Rezultati!A76</f>
        <v>RTU</v>
      </c>
      <c r="B101" s="456" t="str">
        <f aca="false">Rezultati!B76</f>
        <v>Zanda Zariņa</v>
      </c>
      <c r="C101" s="464"/>
      <c r="D101" s="464"/>
      <c r="E101" s="464"/>
      <c r="F101" s="464"/>
      <c r="G101" s="352"/>
      <c r="H101" s="352"/>
      <c r="I101" s="352"/>
      <c r="J101" s="352"/>
      <c r="K101" s="464"/>
      <c r="L101" s="464"/>
      <c r="M101" s="464"/>
      <c r="N101" s="464"/>
      <c r="O101" s="464"/>
      <c r="P101" s="464"/>
      <c r="Q101" s="464"/>
      <c r="R101" s="464"/>
      <c r="S101" s="464"/>
      <c r="T101" s="464"/>
      <c r="U101" s="464"/>
      <c r="V101" s="464"/>
      <c r="W101" s="464"/>
      <c r="X101" s="464"/>
      <c r="Y101" s="464"/>
      <c r="Z101" s="464"/>
      <c r="AA101" s="464"/>
      <c r="AB101" s="464"/>
      <c r="AC101" s="464"/>
      <c r="AD101" s="464"/>
      <c r="AE101" s="464"/>
      <c r="AF101" s="464"/>
      <c r="AG101" s="464"/>
      <c r="AH101" s="464"/>
      <c r="AI101" s="464"/>
      <c r="AJ101" s="464"/>
      <c r="AK101" s="464"/>
      <c r="AL101" s="464"/>
      <c r="AM101" s="458" t="n">
        <f aca="false">'spliti 4 aplis'!AL101+'spliti 4 aplis'!AK101+'spliti 4 aplis'!AJ101+'spliti 4 aplis'!AI101+'spliti 4 aplis'!AH101+'spliti 4 aplis'!AG101+'spliti 4 aplis'!AF101+'spliti 4 aplis'!AE101+'spliti 4 aplis'!AD101+'spliti 4 aplis'!AC101+'spliti 4 aplis'!AB101+'spliti 4 aplis'!AA101+'spliti 4 aplis'!Z101+'spliti 4 aplis'!Y101+'spliti 4 aplis'!X101+'spliti 4 aplis'!W101+'spliti 4 aplis'!V101+'spliti 4 aplis'!U101+'spliti 4 aplis'!T101+'spliti 4 aplis'!S101+'spliti 4 aplis'!R101+'spliti 4 aplis'!Q101+'spliti 4 aplis'!P101+'spliti 4 aplis'!O101+'spliti 4 aplis'!N101+'spliti 4 aplis'!M101+'spliti 4 aplis'!L101+'spliti 4 aplis'!K101+'spliti 4 aplis'!J101+'spliti 4 aplis'!I101+'spliti 4 aplis'!H101+'spliti 4 aplis'!G101+'spliti 4 aplis'!F101+'spliti 4 aplis'!E101+'spliti 4 aplis'!D101+'spliti 4 aplis'!C101</f>
        <v>0</v>
      </c>
      <c r="AN101" s="459" t="n">
        <f aca="false">'spliti 4 aplis'!AM101*0.3</f>
        <v>0</v>
      </c>
      <c r="AO101" s="460"/>
      <c r="AP101" s="65"/>
      <c r="AQ101" s="65"/>
      <c r="AR101" s="65"/>
      <c r="AS101" s="65"/>
    </row>
    <row r="102" customFormat="false" ht="15" hidden="false" customHeight="true" outlineLevel="0" collapsed="false">
      <c r="A102" s="456" t="str">
        <f aca="false">Rezultati!A77</f>
        <v>RTU</v>
      </c>
      <c r="B102" s="456" t="str">
        <f aca="false">Rezultati!B77</f>
        <v>Pieaicinātajs spēlētājs</v>
      </c>
      <c r="C102" s="457"/>
      <c r="D102" s="457"/>
      <c r="E102" s="457"/>
      <c r="F102" s="457"/>
      <c r="G102" s="449"/>
      <c r="H102" s="449"/>
      <c r="I102" s="449"/>
      <c r="J102" s="449"/>
      <c r="K102" s="457"/>
      <c r="L102" s="457"/>
      <c r="M102" s="457"/>
      <c r="N102" s="457"/>
      <c r="O102" s="457" t="n">
        <v>0</v>
      </c>
      <c r="P102" s="457" t="n">
        <v>0</v>
      </c>
      <c r="Q102" s="457" t="n">
        <v>1</v>
      </c>
      <c r="R102" s="457" t="n">
        <v>1</v>
      </c>
      <c r="S102" s="457" t="n">
        <v>1</v>
      </c>
      <c r="T102" s="457" t="n">
        <v>2</v>
      </c>
      <c r="U102" s="457" t="n">
        <v>3</v>
      </c>
      <c r="V102" s="457" t="n">
        <v>1</v>
      </c>
      <c r="W102" s="457" t="n">
        <v>1</v>
      </c>
      <c r="X102" s="457" t="n">
        <v>0</v>
      </c>
      <c r="Y102" s="457" t="n">
        <v>1</v>
      </c>
      <c r="Z102" s="457" t="n">
        <v>1</v>
      </c>
      <c r="AA102" s="457" t="n">
        <v>2</v>
      </c>
      <c r="AB102" s="457" t="n">
        <v>2</v>
      </c>
      <c r="AC102" s="457" t="n">
        <v>3</v>
      </c>
      <c r="AD102" s="457" t="n">
        <v>4</v>
      </c>
      <c r="AE102" s="457" t="n">
        <v>3</v>
      </c>
      <c r="AF102" s="457" t="n">
        <v>1</v>
      </c>
      <c r="AG102" s="457" t="n">
        <v>2</v>
      </c>
      <c r="AH102" s="457" t="n">
        <v>2</v>
      </c>
      <c r="AI102" s="457"/>
      <c r="AJ102" s="457"/>
      <c r="AK102" s="457"/>
      <c r="AL102" s="457"/>
      <c r="AM102" s="458" t="n">
        <f aca="false">'spliti 4 aplis'!AL102+'spliti 4 aplis'!AK102+'spliti 4 aplis'!AJ102+'spliti 4 aplis'!AI102+'spliti 4 aplis'!AH102+'spliti 4 aplis'!AG102+'spliti 4 aplis'!AF102+'spliti 4 aplis'!AE102+'spliti 4 aplis'!AD102+'spliti 4 aplis'!AC102+'spliti 4 aplis'!AB102+'spliti 4 aplis'!AA102+'spliti 4 aplis'!Z102+'spliti 4 aplis'!Y102+'spliti 4 aplis'!X102+'spliti 4 aplis'!W102+'spliti 4 aplis'!V102+'spliti 4 aplis'!U102+'spliti 4 aplis'!T102+'spliti 4 aplis'!S102+'spliti 4 aplis'!R102+'spliti 4 aplis'!Q102+'spliti 4 aplis'!P102+'spliti 4 aplis'!O102+'spliti 4 aplis'!N102+'spliti 4 aplis'!M102+'spliti 4 aplis'!L102+'spliti 4 aplis'!K102+'spliti 4 aplis'!J102+'spliti 4 aplis'!I102+'spliti 4 aplis'!H102+'spliti 4 aplis'!G102+'spliti 4 aplis'!F102+'spliti 4 aplis'!E102+'spliti 4 aplis'!D102+'spliti 4 aplis'!C102</f>
        <v>31</v>
      </c>
      <c r="AN102" s="459" t="n">
        <f aca="false">'spliti 4 aplis'!AM102*0.3</f>
        <v>9.3</v>
      </c>
      <c r="AO102" s="460"/>
      <c r="AP102" s="65"/>
      <c r="AQ102" s="65"/>
      <c r="AR102" s="65"/>
      <c r="AS102" s="65"/>
    </row>
    <row r="103" customFormat="false" ht="15" hidden="false" customHeight="false" outlineLevel="0" collapsed="false">
      <c r="A103" s="447" t="str">
        <f aca="false">Rezultati!A140</f>
        <v>Simple People (Molotov)</v>
      </c>
      <c r="B103" s="447" t="str">
        <f aca="false">Rezultati!B140</f>
        <v>Edgars Cimdiņš</v>
      </c>
      <c r="C103" s="448" t="n">
        <v>4</v>
      </c>
      <c r="D103" s="448" t="n">
        <v>0</v>
      </c>
      <c r="E103" s="448" t="n">
        <v>0</v>
      </c>
      <c r="F103" s="448" t="n">
        <v>1</v>
      </c>
      <c r="G103" s="448" t="n">
        <v>0</v>
      </c>
      <c r="H103" s="448" t="n">
        <v>2</v>
      </c>
      <c r="I103" s="448" t="n">
        <v>3</v>
      </c>
      <c r="J103" s="448" t="n">
        <v>2</v>
      </c>
      <c r="K103" s="449"/>
      <c r="L103" s="449"/>
      <c r="M103" s="449"/>
      <c r="N103" s="449"/>
      <c r="O103" s="448" t="n">
        <v>1</v>
      </c>
      <c r="P103" s="448" t="n">
        <v>3</v>
      </c>
      <c r="Q103" s="448" t="n">
        <v>0</v>
      </c>
      <c r="R103" s="448" t="n">
        <v>0</v>
      </c>
      <c r="S103" s="448" t="n">
        <v>1</v>
      </c>
      <c r="T103" s="448" t="n">
        <v>1</v>
      </c>
      <c r="U103" s="448" t="n">
        <v>0</v>
      </c>
      <c r="V103" s="448" t="n">
        <v>2</v>
      </c>
      <c r="W103" s="448" t="n">
        <v>1</v>
      </c>
      <c r="X103" s="448" t="n">
        <v>0</v>
      </c>
      <c r="Y103" s="448" t="n">
        <v>0</v>
      </c>
      <c r="Z103" s="448" t="n">
        <v>1</v>
      </c>
      <c r="AA103" s="448" t="n">
        <v>1</v>
      </c>
      <c r="AB103" s="448" t="n">
        <v>0</v>
      </c>
      <c r="AC103" s="448" t="n">
        <v>0</v>
      </c>
      <c r="AD103" s="448" t="n">
        <v>0</v>
      </c>
      <c r="AE103" s="448" t="n">
        <v>1</v>
      </c>
      <c r="AF103" s="448" t="n">
        <v>2</v>
      </c>
      <c r="AG103" s="448" t="n">
        <v>0</v>
      </c>
      <c r="AH103" s="448" t="n">
        <v>1</v>
      </c>
      <c r="AI103" s="448"/>
      <c r="AJ103" s="448"/>
      <c r="AK103" s="448"/>
      <c r="AL103" s="448"/>
      <c r="AM103" s="450" t="n">
        <f aca="false">'spliti 4 aplis'!AL103+'spliti 4 aplis'!AK103+'spliti 4 aplis'!AJ103+'spliti 4 aplis'!AI103+'spliti 4 aplis'!AH103+'spliti 4 aplis'!AG103+'spliti 4 aplis'!AF103+'spliti 4 aplis'!AE103+'spliti 4 aplis'!AD103+'spliti 4 aplis'!AC103+'spliti 4 aplis'!AB103+'spliti 4 aplis'!AA103+'spliti 4 aplis'!Z103+'spliti 4 aplis'!Y103+'spliti 4 aplis'!X103+'spliti 4 aplis'!W103+'spliti 4 aplis'!V103+'spliti 4 aplis'!U103+'spliti 4 aplis'!T103+'spliti 4 aplis'!S103+'spliti 4 aplis'!R103+'spliti 4 aplis'!Q103+'spliti 4 aplis'!P103+'spliti 4 aplis'!O103+'spliti 4 aplis'!N103+'spliti 4 aplis'!M103+'spliti 4 aplis'!L103+'spliti 4 aplis'!K103+'spliti 4 aplis'!J103+'spliti 4 aplis'!I103+'spliti 4 aplis'!H103+'spliti 4 aplis'!G103+'spliti 4 aplis'!F103+'spliti 4 aplis'!E103+'spliti 4 aplis'!D103+'spliti 4 aplis'!C103</f>
        <v>27</v>
      </c>
      <c r="AN103" s="451" t="n">
        <f aca="false">'spliti 4 aplis'!AM103*0.3</f>
        <v>8.1</v>
      </c>
      <c r="AO103" s="467" t="n">
        <f aca="false">'spliti 4 aplis'!AN103+'spliti 4 aplis'!AN104+'spliti 4 aplis'!AN105+'spliti 4 aplis'!AN106+'spliti 4 aplis'!AN107+'spliti 4 aplis'!AN108+'spliti 4 aplis'!AN112</f>
        <v>26.4</v>
      </c>
    </row>
    <row r="104" customFormat="false" ht="15" hidden="false" customHeight="false" outlineLevel="0" collapsed="false">
      <c r="A104" s="447" t="str">
        <f aca="false">Rezultati!A141</f>
        <v>Simple People (Molotov)</v>
      </c>
      <c r="B104" s="447" t="str">
        <f aca="false">Rezultati!B141</f>
        <v>Tomass Ozols</v>
      </c>
      <c r="C104" s="453" t="n">
        <v>0</v>
      </c>
      <c r="D104" s="453" t="n">
        <v>1</v>
      </c>
      <c r="E104" s="453" t="n">
        <v>1</v>
      </c>
      <c r="F104" s="453" t="n">
        <v>1</v>
      </c>
      <c r="G104" s="453" t="n">
        <v>1</v>
      </c>
      <c r="H104" s="453" t="n">
        <v>2</v>
      </c>
      <c r="I104" s="453" t="n">
        <v>2</v>
      </c>
      <c r="J104" s="453" t="n">
        <v>0</v>
      </c>
      <c r="K104" s="341"/>
      <c r="L104" s="341"/>
      <c r="M104" s="341"/>
      <c r="N104" s="341"/>
      <c r="O104" s="453" t="n">
        <v>1</v>
      </c>
      <c r="P104" s="453" t="n">
        <v>2</v>
      </c>
      <c r="Q104" s="453" t="n">
        <v>2</v>
      </c>
      <c r="R104" s="453" t="n">
        <v>0</v>
      </c>
      <c r="S104" s="453" t="n">
        <v>0</v>
      </c>
      <c r="T104" s="453" t="n">
        <v>1</v>
      </c>
      <c r="U104" s="453" t="n">
        <v>0</v>
      </c>
      <c r="V104" s="453" t="n">
        <v>0</v>
      </c>
      <c r="W104" s="453" t="n">
        <v>0</v>
      </c>
      <c r="X104" s="453" t="n">
        <v>2</v>
      </c>
      <c r="Y104" s="453" t="n">
        <v>0</v>
      </c>
      <c r="Z104" s="453" t="n">
        <v>1</v>
      </c>
      <c r="AA104" s="453"/>
      <c r="AB104" s="453"/>
      <c r="AC104" s="453"/>
      <c r="AD104" s="453"/>
      <c r="AE104" s="453" t="n">
        <v>1</v>
      </c>
      <c r="AF104" s="453" t="n">
        <v>1</v>
      </c>
      <c r="AG104" s="453" t="n">
        <v>2</v>
      </c>
      <c r="AH104" s="453" t="n">
        <v>2</v>
      </c>
      <c r="AI104" s="453"/>
      <c r="AJ104" s="453"/>
      <c r="AK104" s="453"/>
      <c r="AL104" s="453"/>
      <c r="AM104" s="450" t="n">
        <f aca="false">'spliti 4 aplis'!AL104+'spliti 4 aplis'!AK104+'spliti 4 aplis'!AJ104+'spliti 4 aplis'!AI104+'spliti 4 aplis'!AH104+'spliti 4 aplis'!AG104+'spliti 4 aplis'!AF104+'spliti 4 aplis'!AE104+'spliti 4 aplis'!AD104+'spliti 4 aplis'!AC104+'spliti 4 aplis'!AB104+'spliti 4 aplis'!AA104+'spliti 4 aplis'!Z104+'spliti 4 aplis'!Y104+'spliti 4 aplis'!X104+'spliti 4 aplis'!W104+'spliti 4 aplis'!V104+'spliti 4 aplis'!U104+'spliti 4 aplis'!T104+'spliti 4 aplis'!S104+'spliti 4 aplis'!R104+'spliti 4 aplis'!Q104+'spliti 4 aplis'!P104+'spliti 4 aplis'!O104+'spliti 4 aplis'!N104+'spliti 4 aplis'!M104+'spliti 4 aplis'!L104+'spliti 4 aplis'!K104+'spliti 4 aplis'!J104+'spliti 4 aplis'!I104+'spliti 4 aplis'!H104+'spliti 4 aplis'!G104+'spliti 4 aplis'!F104+'spliti 4 aplis'!E104+'spliti 4 aplis'!D104+'spliti 4 aplis'!C104</f>
        <v>23</v>
      </c>
      <c r="AN104" s="451" t="n">
        <f aca="false">'spliti 4 aplis'!AM104*0.3</f>
        <v>6.9</v>
      </c>
      <c r="AO104" s="467"/>
    </row>
    <row r="105" customFormat="false" ht="15" hidden="false" customHeight="false" outlineLevel="0" collapsed="false">
      <c r="A105" s="447" t="str">
        <f aca="false">Rezultati!A142</f>
        <v>Simple People (Molotov)</v>
      </c>
      <c r="B105" s="447" t="str">
        <f aca="false">Rezultati!B142</f>
        <v>Artūrs Pugejs</v>
      </c>
      <c r="C105" s="454" t="n">
        <v>0</v>
      </c>
      <c r="D105" s="454" t="n">
        <v>3</v>
      </c>
      <c r="E105" s="454" t="n">
        <v>2</v>
      </c>
      <c r="F105" s="454" t="n">
        <v>0</v>
      </c>
      <c r="G105" s="454" t="n">
        <v>2</v>
      </c>
      <c r="H105" s="454" t="n">
        <v>1</v>
      </c>
      <c r="I105" s="454" t="n">
        <v>2</v>
      </c>
      <c r="J105" s="454" t="n">
        <v>0</v>
      </c>
      <c r="K105" s="344"/>
      <c r="L105" s="344"/>
      <c r="M105" s="344"/>
      <c r="N105" s="344"/>
      <c r="O105" s="454" t="n">
        <v>3</v>
      </c>
      <c r="P105" s="454" t="n">
        <v>2</v>
      </c>
      <c r="Q105" s="454" t="n">
        <v>1</v>
      </c>
      <c r="R105" s="454" t="n">
        <v>0</v>
      </c>
      <c r="S105" s="454" t="n">
        <v>3</v>
      </c>
      <c r="T105" s="454" t="n">
        <v>1</v>
      </c>
      <c r="U105" s="454" t="n">
        <v>4</v>
      </c>
      <c r="V105" s="454" t="n">
        <v>0</v>
      </c>
      <c r="W105" s="454" t="n">
        <v>1</v>
      </c>
      <c r="X105" s="454" t="n">
        <v>2</v>
      </c>
      <c r="Y105" s="454" t="n">
        <v>2</v>
      </c>
      <c r="Z105" s="454" t="n">
        <v>1</v>
      </c>
      <c r="AA105" s="454"/>
      <c r="AB105" s="454"/>
      <c r="AC105" s="454"/>
      <c r="AD105" s="454"/>
      <c r="AE105" s="454" t="n">
        <v>1</v>
      </c>
      <c r="AF105" s="454" t="n">
        <v>0</v>
      </c>
      <c r="AG105" s="454" t="n">
        <v>1</v>
      </c>
      <c r="AH105" s="454" t="n">
        <v>1</v>
      </c>
      <c r="AI105" s="454"/>
      <c r="AJ105" s="454"/>
      <c r="AK105" s="454"/>
      <c r="AL105" s="454"/>
      <c r="AM105" s="450" t="n">
        <f aca="false">'spliti 4 aplis'!AL105+'spliti 4 aplis'!AK105+'spliti 4 aplis'!AJ105+'spliti 4 aplis'!AI105+'spliti 4 aplis'!AH105+'spliti 4 aplis'!AG105+'spliti 4 aplis'!AF105+'spliti 4 aplis'!AE105+'spliti 4 aplis'!AD105+'spliti 4 aplis'!AC105+'spliti 4 aplis'!AB105+'spliti 4 aplis'!AA105+'spliti 4 aplis'!Z105+'spliti 4 aplis'!Y105+'spliti 4 aplis'!X105+'spliti 4 aplis'!W105+'spliti 4 aplis'!V105+'spliti 4 aplis'!U105+'spliti 4 aplis'!T105+'spliti 4 aplis'!S105+'spliti 4 aplis'!R105+'spliti 4 aplis'!Q105+'spliti 4 aplis'!P105+'spliti 4 aplis'!O105+'spliti 4 aplis'!N105+'spliti 4 aplis'!M105+'spliti 4 aplis'!L105+'spliti 4 aplis'!K105+'spliti 4 aplis'!J105+'spliti 4 aplis'!I105+'spliti 4 aplis'!H105+'spliti 4 aplis'!G105+'spliti 4 aplis'!F105+'spliti 4 aplis'!E105+'spliti 4 aplis'!D105+'spliti 4 aplis'!C105</f>
        <v>33</v>
      </c>
      <c r="AN105" s="451" t="n">
        <f aca="false">'spliti 4 aplis'!AM105*0.3</f>
        <v>9.9</v>
      </c>
      <c r="AO105" s="467"/>
    </row>
    <row r="106" customFormat="false" ht="15" hidden="false" customHeight="false" outlineLevel="0" collapsed="false">
      <c r="A106" s="447" t="str">
        <f aca="false">Rezultati!A143</f>
        <v>Simple People (Molotov)</v>
      </c>
      <c r="B106" s="447" t="str">
        <f aca="false">Rezultati!B143</f>
        <v>Artūrs Žigulins</v>
      </c>
      <c r="C106" s="454"/>
      <c r="D106" s="454"/>
      <c r="E106" s="454"/>
      <c r="F106" s="454"/>
      <c r="G106" s="454"/>
      <c r="H106" s="454"/>
      <c r="I106" s="454"/>
      <c r="J106" s="454"/>
      <c r="K106" s="344"/>
      <c r="L106" s="344"/>
      <c r="M106" s="344"/>
      <c r="N106" s="34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 t="n">
        <v>2</v>
      </c>
      <c r="AB106" s="454" t="n">
        <v>1</v>
      </c>
      <c r="AC106" s="454" t="n">
        <v>1</v>
      </c>
      <c r="AD106" s="454" t="n">
        <v>1</v>
      </c>
      <c r="AE106" s="454"/>
      <c r="AF106" s="454"/>
      <c r="AG106" s="454"/>
      <c r="AH106" s="454"/>
      <c r="AI106" s="454"/>
      <c r="AJ106" s="454"/>
      <c r="AK106" s="454"/>
      <c r="AL106" s="454"/>
      <c r="AM106" s="450" t="n">
        <f aca="false">'spliti 4 aplis'!AL106+'spliti 4 aplis'!AK106+'spliti 4 aplis'!AJ106+'spliti 4 aplis'!AI106+'spliti 4 aplis'!AH106+'spliti 4 aplis'!AG106+'spliti 4 aplis'!AF106+'spliti 4 aplis'!AE106+'spliti 4 aplis'!AD106+'spliti 4 aplis'!AC106+'spliti 4 aplis'!AB106+'spliti 4 aplis'!AA106+'spliti 4 aplis'!Z106+'spliti 4 aplis'!Y106+'spliti 4 aplis'!X106+'spliti 4 aplis'!W106+'spliti 4 aplis'!V106+'spliti 4 aplis'!U106+'spliti 4 aplis'!T106+'spliti 4 aplis'!S106+'spliti 4 aplis'!R106+'spliti 4 aplis'!Q106+'spliti 4 aplis'!P106+'spliti 4 aplis'!O106+'spliti 4 aplis'!N106+'spliti 4 aplis'!M106+'spliti 4 aplis'!L106+'spliti 4 aplis'!K106+'spliti 4 aplis'!J106+'spliti 4 aplis'!I106+'spliti 4 aplis'!H106+'spliti 4 aplis'!G106+'spliti 4 aplis'!F106+'spliti 4 aplis'!E106+'spliti 4 aplis'!D106+'spliti 4 aplis'!C106</f>
        <v>5</v>
      </c>
      <c r="AN106" s="451" t="n">
        <f aca="false">'spliti 4 aplis'!AM106*0.3</f>
        <v>1.5</v>
      </c>
      <c r="AO106" s="467"/>
    </row>
    <row r="107" customFormat="false" ht="15" hidden="false" customHeight="false" outlineLevel="0" collapsed="false">
      <c r="A107" s="447" t="str">
        <f aca="false">Rezultati!A144</f>
        <v>Simple People (Molotov)</v>
      </c>
      <c r="B107" s="447" t="str">
        <f aca="false">Rezultati!B144</f>
        <v>Vlad</v>
      </c>
      <c r="C107" s="455"/>
      <c r="D107" s="455"/>
      <c r="E107" s="455"/>
      <c r="F107" s="455"/>
      <c r="G107" s="455"/>
      <c r="H107" s="455"/>
      <c r="I107" s="455"/>
      <c r="J107" s="455"/>
      <c r="K107" s="352"/>
      <c r="L107" s="352"/>
      <c r="M107" s="352"/>
      <c r="N107" s="352"/>
      <c r="O107" s="455"/>
      <c r="P107" s="455"/>
      <c r="Q107" s="455"/>
      <c r="R107" s="455"/>
      <c r="S107" s="455"/>
      <c r="T107" s="455"/>
      <c r="U107" s="455"/>
      <c r="V107" s="455"/>
      <c r="W107" s="455"/>
      <c r="X107" s="455"/>
      <c r="Y107" s="455"/>
      <c r="Z107" s="455"/>
      <c r="AA107" s="455"/>
      <c r="AB107" s="455"/>
      <c r="AC107" s="455"/>
      <c r="AD107" s="455"/>
      <c r="AE107" s="455"/>
      <c r="AF107" s="455"/>
      <c r="AG107" s="455"/>
      <c r="AH107" s="455"/>
      <c r="AI107" s="455"/>
      <c r="AJ107" s="455"/>
      <c r="AK107" s="455"/>
      <c r="AL107" s="455"/>
      <c r="AM107" s="450" t="n">
        <f aca="false">'spliti 4 aplis'!AL107+'spliti 4 aplis'!AK107+'spliti 4 aplis'!AJ107+'spliti 4 aplis'!AI107+'spliti 4 aplis'!AH107+'spliti 4 aplis'!AG107+'spliti 4 aplis'!AF107+'spliti 4 aplis'!AE107+'spliti 4 aplis'!AD107+'spliti 4 aplis'!AC107+'spliti 4 aplis'!AB107+'spliti 4 aplis'!AA107+'spliti 4 aplis'!Z107+'spliti 4 aplis'!Y107+'spliti 4 aplis'!X107+'spliti 4 aplis'!W107+'spliti 4 aplis'!V107+'spliti 4 aplis'!U107+'spliti 4 aplis'!T107+'spliti 4 aplis'!S107+'spliti 4 aplis'!R107+'spliti 4 aplis'!Q107+'spliti 4 aplis'!P107+'spliti 4 aplis'!O107+'spliti 4 aplis'!N107+'spliti 4 aplis'!M107+'spliti 4 aplis'!L107+'spliti 4 aplis'!K107+'spliti 4 aplis'!J107+'spliti 4 aplis'!I107+'spliti 4 aplis'!H107+'spliti 4 aplis'!G107+'spliti 4 aplis'!F107+'spliti 4 aplis'!E107+'spliti 4 aplis'!D107+'spliti 4 aplis'!C107</f>
        <v>0</v>
      </c>
      <c r="AN107" s="451" t="n">
        <f aca="false">'spliti 4 aplis'!AM107*0.3</f>
        <v>0</v>
      </c>
      <c r="AO107" s="467"/>
    </row>
    <row r="108" customFormat="false" ht="15" hidden="false" customHeight="false" outlineLevel="0" collapsed="false">
      <c r="A108" s="447" t="str">
        <f aca="false">Rezultati!A145</f>
        <v>Simple People (Molotov)</v>
      </c>
      <c r="B108" s="447" t="str">
        <f aca="false">Rezultati!B145</f>
        <v>Sabīne Koļesnikova</v>
      </c>
      <c r="C108" s="455"/>
      <c r="D108" s="455"/>
      <c r="E108" s="455"/>
      <c r="F108" s="455"/>
      <c r="G108" s="455"/>
      <c r="H108" s="455"/>
      <c r="I108" s="455"/>
      <c r="J108" s="455"/>
      <c r="K108" s="352"/>
      <c r="L108" s="352"/>
      <c r="M108" s="352"/>
      <c r="N108" s="352"/>
      <c r="O108" s="455"/>
      <c r="P108" s="455"/>
      <c r="Q108" s="455"/>
      <c r="R108" s="455"/>
      <c r="S108" s="455"/>
      <c r="T108" s="455"/>
      <c r="U108" s="455"/>
      <c r="V108" s="455"/>
      <c r="W108" s="455"/>
      <c r="X108" s="455"/>
      <c r="Y108" s="455"/>
      <c r="Z108" s="455"/>
      <c r="AA108" s="455"/>
      <c r="AB108" s="455"/>
      <c r="AC108" s="455"/>
      <c r="AD108" s="455"/>
      <c r="AE108" s="455"/>
      <c r="AF108" s="455"/>
      <c r="AG108" s="455"/>
      <c r="AH108" s="455"/>
      <c r="AI108" s="455"/>
      <c r="AJ108" s="455"/>
      <c r="AK108" s="455"/>
      <c r="AL108" s="455"/>
      <c r="AM108" s="450" t="n">
        <f aca="false">'spliti 4 aplis'!AL108+'spliti 4 aplis'!AK108+'spliti 4 aplis'!AJ108+'spliti 4 aplis'!AI108+'spliti 4 aplis'!AH108+'spliti 4 aplis'!AG108+'spliti 4 aplis'!AF108+'spliti 4 aplis'!AE108+'spliti 4 aplis'!AD108+'spliti 4 aplis'!AC108+'spliti 4 aplis'!AB108+'spliti 4 aplis'!AA108+'spliti 4 aplis'!Z108+'spliti 4 aplis'!Y108+'spliti 4 aplis'!X108+'spliti 4 aplis'!W108+'spliti 4 aplis'!V108+'spliti 4 aplis'!U108+'spliti 4 aplis'!T108+'spliti 4 aplis'!S108+'spliti 4 aplis'!R108+'spliti 4 aplis'!Q108+'spliti 4 aplis'!P108+'spliti 4 aplis'!O108+'spliti 4 aplis'!N108+'spliti 4 aplis'!M108+'spliti 4 aplis'!L108+'spliti 4 aplis'!K108+'spliti 4 aplis'!J108+'spliti 4 aplis'!I108+'spliti 4 aplis'!H108+'spliti 4 aplis'!G108+'spliti 4 aplis'!F108+'spliti 4 aplis'!E108+'spliti 4 aplis'!D108+'spliti 4 aplis'!C108</f>
        <v>0</v>
      </c>
      <c r="AN108" s="451" t="n">
        <f aca="false">'spliti 4 aplis'!AM108*0.3</f>
        <v>0</v>
      </c>
      <c r="AO108" s="467"/>
    </row>
    <row r="109" customFormat="false" ht="15" hidden="false" customHeight="false" outlineLevel="0" collapsed="false">
      <c r="A109" s="447" t="str">
        <f aca="false">Rezultati!A146</f>
        <v>Simple People (Molotov)</v>
      </c>
      <c r="B109" s="447" t="str">
        <f aca="false">Rezultati!B146</f>
        <v>Marta Kāne</v>
      </c>
      <c r="C109" s="455"/>
      <c r="D109" s="455"/>
      <c r="E109" s="455"/>
      <c r="F109" s="455"/>
      <c r="G109" s="455"/>
      <c r="H109" s="455"/>
      <c r="I109" s="455"/>
      <c r="J109" s="455"/>
      <c r="K109" s="352"/>
      <c r="L109" s="352"/>
      <c r="M109" s="352"/>
      <c r="N109" s="352"/>
      <c r="O109" s="455"/>
      <c r="P109" s="455"/>
      <c r="Q109" s="455"/>
      <c r="R109" s="455"/>
      <c r="S109" s="455"/>
      <c r="T109" s="455"/>
      <c r="U109" s="455"/>
      <c r="V109" s="455"/>
      <c r="W109" s="455"/>
      <c r="X109" s="455"/>
      <c r="Y109" s="455"/>
      <c r="Z109" s="455"/>
      <c r="AA109" s="455"/>
      <c r="AB109" s="455"/>
      <c r="AC109" s="455"/>
      <c r="AD109" s="455"/>
      <c r="AE109" s="455"/>
      <c r="AF109" s="455"/>
      <c r="AG109" s="455"/>
      <c r="AH109" s="455"/>
      <c r="AI109" s="455"/>
      <c r="AJ109" s="455"/>
      <c r="AK109" s="455"/>
      <c r="AL109" s="455"/>
      <c r="AM109" s="450" t="n">
        <f aca="false">'spliti 4 aplis'!AL109+'spliti 4 aplis'!AK109+'spliti 4 aplis'!AJ109+'spliti 4 aplis'!AI109+'spliti 4 aplis'!AH109+'spliti 4 aplis'!AG109+'spliti 4 aplis'!AF109+'spliti 4 aplis'!AE109+'spliti 4 aplis'!AD109+'spliti 4 aplis'!AC109+'spliti 4 aplis'!AB109+'spliti 4 aplis'!AA109+'spliti 4 aplis'!Z109+'spliti 4 aplis'!Y109+'spliti 4 aplis'!X109+'spliti 4 aplis'!W109+'spliti 4 aplis'!V109+'spliti 4 aplis'!U109+'spliti 4 aplis'!T109+'spliti 4 aplis'!S109+'spliti 4 aplis'!R109+'spliti 4 aplis'!Q109+'spliti 4 aplis'!P109+'spliti 4 aplis'!O109+'spliti 4 aplis'!N109+'spliti 4 aplis'!M109+'spliti 4 aplis'!L109+'spliti 4 aplis'!K109+'spliti 4 aplis'!J109+'spliti 4 aplis'!I109+'spliti 4 aplis'!H109+'spliti 4 aplis'!G109+'spliti 4 aplis'!F109+'spliti 4 aplis'!E109+'spliti 4 aplis'!D109+'spliti 4 aplis'!C109</f>
        <v>0</v>
      </c>
      <c r="AN109" s="451" t="n">
        <f aca="false">'spliti 4 aplis'!AM109*0.3</f>
        <v>0</v>
      </c>
      <c r="AO109" s="467"/>
    </row>
    <row r="110" customFormat="false" ht="15" hidden="false" customHeight="false" outlineLevel="0" collapsed="false">
      <c r="A110" s="447" t="str">
        <f aca="false">Rezultati!A147</f>
        <v>Simple People (Molotov)</v>
      </c>
      <c r="B110" s="447" t="str">
        <f aca="false">Rezultati!B147</f>
        <v>Jānis Cimdiņš</v>
      </c>
      <c r="C110" s="455"/>
      <c r="D110" s="455"/>
      <c r="E110" s="455"/>
      <c r="F110" s="455"/>
      <c r="G110" s="455"/>
      <c r="H110" s="455"/>
      <c r="I110" s="455"/>
      <c r="J110" s="455"/>
      <c r="K110" s="352"/>
      <c r="L110" s="352"/>
      <c r="M110" s="352"/>
      <c r="N110" s="352"/>
      <c r="O110" s="455"/>
      <c r="P110" s="455"/>
      <c r="Q110" s="455"/>
      <c r="R110" s="455"/>
      <c r="S110" s="455"/>
      <c r="T110" s="455"/>
      <c r="U110" s="455"/>
      <c r="V110" s="455"/>
      <c r="W110" s="455"/>
      <c r="X110" s="455"/>
      <c r="Y110" s="455"/>
      <c r="Z110" s="455"/>
      <c r="AA110" s="455" t="n">
        <v>0</v>
      </c>
      <c r="AB110" s="455" t="n">
        <v>1</v>
      </c>
      <c r="AC110" s="455" t="n">
        <v>0</v>
      </c>
      <c r="AD110" s="455" t="n">
        <v>0</v>
      </c>
      <c r="AE110" s="455"/>
      <c r="AF110" s="455"/>
      <c r="AG110" s="455"/>
      <c r="AH110" s="455"/>
      <c r="AI110" s="455"/>
      <c r="AJ110" s="455"/>
      <c r="AK110" s="455"/>
      <c r="AL110" s="455"/>
      <c r="AM110" s="450" t="n">
        <f aca="false">'spliti 4 aplis'!AL110+'spliti 4 aplis'!AK110+'spliti 4 aplis'!AJ110+'spliti 4 aplis'!AI110+'spliti 4 aplis'!AH110+'spliti 4 aplis'!AG110+'spliti 4 aplis'!AF110+'spliti 4 aplis'!AE110+'spliti 4 aplis'!AD110+'spliti 4 aplis'!AC110+'spliti 4 aplis'!AB110+'spliti 4 aplis'!AA110+'spliti 4 aplis'!Z110+'spliti 4 aplis'!Y110+'spliti 4 aplis'!X110+'spliti 4 aplis'!W110+'spliti 4 aplis'!V110+'spliti 4 aplis'!U110+'spliti 4 aplis'!T110+'spliti 4 aplis'!S110+'spliti 4 aplis'!R110+'spliti 4 aplis'!Q110+'spliti 4 aplis'!P110+'spliti 4 aplis'!O110+'spliti 4 aplis'!N110+'spliti 4 aplis'!M110+'spliti 4 aplis'!L110+'spliti 4 aplis'!K110+'spliti 4 aplis'!J110+'spliti 4 aplis'!I110+'spliti 4 aplis'!H110+'spliti 4 aplis'!G110+'spliti 4 aplis'!F110+'spliti 4 aplis'!E110+'spliti 4 aplis'!D110+'spliti 4 aplis'!C110</f>
        <v>1</v>
      </c>
      <c r="AN110" s="451" t="n">
        <f aca="false">'spliti 4 aplis'!AM110*0.3</f>
        <v>0.3</v>
      </c>
      <c r="AO110" s="467"/>
    </row>
    <row r="111" customFormat="false" ht="15" hidden="false" customHeight="false" outlineLevel="0" collapsed="false">
      <c r="A111" s="447" t="str">
        <f aca="false">Rezultati!A148</f>
        <v>Simple People (Molotov)</v>
      </c>
      <c r="B111" s="447" t="str">
        <f aca="false">Rezultati!B148</f>
        <v>Ivars Priedītis</v>
      </c>
      <c r="C111" s="455"/>
      <c r="D111" s="455"/>
      <c r="E111" s="455"/>
      <c r="F111" s="455"/>
      <c r="G111" s="455"/>
      <c r="H111" s="455"/>
      <c r="I111" s="455"/>
      <c r="J111" s="455"/>
      <c r="K111" s="352"/>
      <c r="L111" s="352"/>
      <c r="M111" s="352"/>
      <c r="N111" s="352"/>
      <c r="O111" s="455"/>
      <c r="P111" s="455"/>
      <c r="Q111" s="455"/>
      <c r="R111" s="455"/>
      <c r="S111" s="455"/>
      <c r="T111" s="455"/>
      <c r="U111" s="455"/>
      <c r="V111" s="455"/>
      <c r="W111" s="455"/>
      <c r="X111" s="455"/>
      <c r="Y111" s="455"/>
      <c r="Z111" s="455"/>
      <c r="AA111" s="455"/>
      <c r="AB111" s="455"/>
      <c r="AC111" s="455"/>
      <c r="AD111" s="455"/>
      <c r="AE111" s="455"/>
      <c r="AF111" s="455"/>
      <c r="AG111" s="455"/>
      <c r="AH111" s="455"/>
      <c r="AI111" s="455"/>
      <c r="AJ111" s="455"/>
      <c r="AK111" s="455"/>
      <c r="AL111" s="455"/>
      <c r="AM111" s="450" t="n">
        <f aca="false">'spliti 4 aplis'!AL111+'spliti 4 aplis'!AK111+'spliti 4 aplis'!AJ111+'spliti 4 aplis'!AI111+'spliti 4 aplis'!AH111+'spliti 4 aplis'!AG111+'spliti 4 aplis'!AF111+'spliti 4 aplis'!AE111+'spliti 4 aplis'!AD111+'spliti 4 aplis'!AC111+'spliti 4 aplis'!AB111+'spliti 4 aplis'!AA111+'spliti 4 aplis'!Z111+'spliti 4 aplis'!Y111+'spliti 4 aplis'!X111+'spliti 4 aplis'!W111+'spliti 4 aplis'!V111+'spliti 4 aplis'!U111+'spliti 4 aplis'!T111+'spliti 4 aplis'!S111+'spliti 4 aplis'!R111+'spliti 4 aplis'!Q111+'spliti 4 aplis'!P111+'spliti 4 aplis'!O111+'spliti 4 aplis'!N111+'spliti 4 aplis'!M111+'spliti 4 aplis'!L111+'spliti 4 aplis'!K111+'spliti 4 aplis'!J111+'spliti 4 aplis'!I111+'spliti 4 aplis'!H111+'spliti 4 aplis'!G111+'spliti 4 aplis'!F111+'spliti 4 aplis'!E111+'spliti 4 aplis'!D111+'spliti 4 aplis'!C111</f>
        <v>0</v>
      </c>
      <c r="AN111" s="451" t="n">
        <f aca="false">'spliti 4 aplis'!AM111*0.3</f>
        <v>0</v>
      </c>
      <c r="AO111" s="467"/>
    </row>
    <row r="112" customFormat="false" ht="15" hidden="false" customHeight="false" outlineLevel="0" collapsed="false">
      <c r="A112" s="447" t="n">
        <f aca="false">Rezultati!A149</f>
        <v>0</v>
      </c>
      <c r="B112" s="447" t="n">
        <f aca="false">Rezultati!B149</f>
        <v>0</v>
      </c>
      <c r="C112" s="448"/>
      <c r="D112" s="448"/>
      <c r="E112" s="448"/>
      <c r="F112" s="448"/>
      <c r="G112" s="448"/>
      <c r="H112" s="448"/>
      <c r="I112" s="448"/>
      <c r="J112" s="448"/>
      <c r="K112" s="449"/>
      <c r="L112" s="449"/>
      <c r="M112" s="449"/>
      <c r="N112" s="449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  <c r="AD112" s="448"/>
      <c r="AE112" s="448"/>
      <c r="AF112" s="448"/>
      <c r="AG112" s="448"/>
      <c r="AH112" s="448"/>
      <c r="AI112" s="448"/>
      <c r="AJ112" s="448"/>
      <c r="AK112" s="448"/>
      <c r="AL112" s="448"/>
      <c r="AM112" s="450" t="n">
        <f aca="false">'spliti 4 aplis'!AL112+'spliti 4 aplis'!AK112+'spliti 4 aplis'!AJ112+'spliti 4 aplis'!AI112+'spliti 4 aplis'!AH112+'spliti 4 aplis'!AG112+'spliti 4 aplis'!AF112+'spliti 4 aplis'!AE112+'spliti 4 aplis'!AD112+'spliti 4 aplis'!AC112+'spliti 4 aplis'!AB112+'spliti 4 aplis'!AA112+'spliti 4 aplis'!Z112+'spliti 4 aplis'!Y112+'spliti 4 aplis'!X112+'spliti 4 aplis'!W112+'spliti 4 aplis'!V112+'spliti 4 aplis'!U112+'spliti 4 aplis'!T112+'spliti 4 aplis'!S112+'spliti 4 aplis'!R112+'spliti 4 aplis'!Q112+'spliti 4 aplis'!P112+'spliti 4 aplis'!O112+'spliti 4 aplis'!N112+'spliti 4 aplis'!M112+'spliti 4 aplis'!L112+'spliti 4 aplis'!K112+'spliti 4 aplis'!J112+'spliti 4 aplis'!I112+'spliti 4 aplis'!H112+'spliti 4 aplis'!G112+'spliti 4 aplis'!F112+'spliti 4 aplis'!E112+'spliti 4 aplis'!D112+'spliti 4 aplis'!C112</f>
        <v>0</v>
      </c>
      <c r="AN112" s="451" t="n">
        <f aca="false">'spliti 4 aplis'!AM112*0.3</f>
        <v>0</v>
      </c>
      <c r="AO112" s="467"/>
    </row>
  </sheetData>
  <mergeCells count="42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0:AO14"/>
    <mergeCell ref="AQ10:AS14"/>
    <mergeCell ref="AO15:AO20"/>
    <mergeCell ref="AQ15:AS20"/>
    <mergeCell ref="AO21:AO25"/>
    <mergeCell ref="AO26:AO32"/>
    <mergeCell ref="AO33:AO37"/>
    <mergeCell ref="AO38:AO42"/>
    <mergeCell ref="AO43:AO47"/>
    <mergeCell ref="AO48:AO54"/>
    <mergeCell ref="A58:B58"/>
    <mergeCell ref="C58:F58"/>
    <mergeCell ref="G58:J58"/>
    <mergeCell ref="K58:N58"/>
    <mergeCell ref="O58:R58"/>
    <mergeCell ref="S58:V58"/>
    <mergeCell ref="W58:Z58"/>
    <mergeCell ref="AA58:AD58"/>
    <mergeCell ref="AE58:AH58"/>
    <mergeCell ref="AI58:AL58"/>
    <mergeCell ref="AO59:AO63"/>
    <mergeCell ref="AO64:AO68"/>
    <mergeCell ref="AQ64:AS68"/>
    <mergeCell ref="AO69:AO74"/>
    <mergeCell ref="AQ69:AS74"/>
    <mergeCell ref="AO75:AO79"/>
    <mergeCell ref="AO80:AO86"/>
    <mergeCell ref="AO87:AO92"/>
    <mergeCell ref="AO93:AO97"/>
    <mergeCell ref="AO98:AO102"/>
    <mergeCell ref="AO103:AO11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2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2019-01-21T17:37:27Z</dcterms:created>
  <dc:creator>Нюша</dc:creator>
  <dc:language>lv-LV</dc:language>
  <cp:lastPrinted>2020-09-14T19:32:19Z</cp:lastPrinted>
  <dcterms:modified xsi:type="dcterms:W3CDTF">2022-06-09T14:15:56Z</dcterms:modified>
  <cp:revision>217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