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ABL\17.ABL\1.kārta\"/>
    </mc:Choice>
  </mc:AlternateContent>
  <xr:revisionPtr revIDLastSave="0" documentId="8_{2663B918-A04F-45AB-B06B-B01A403B1D2B}" xr6:coauthVersionLast="47" xr6:coauthVersionMax="47" xr10:uidLastSave="{00000000-0000-0000-0000-000000000000}"/>
  <workbookProtection lockWindows="1"/>
  <bookViews>
    <workbookView xWindow="-108" yWindow="-108" windowWidth="23256" windowHeight="12576" tabRatio="858" xr2:uid="{00000000-000D-0000-FFFF-FFFF00000000}"/>
  </bookViews>
  <sheets>
    <sheet name="Kom.reitings" sheetId="1" r:id="rId1"/>
    <sheet name="Individ reitings Silver" sheetId="2" r:id="rId2"/>
    <sheet name="Individ reitings Bronze" sheetId="3" r:id="rId3"/>
    <sheet name="Punkti" sheetId="4" r:id="rId4"/>
    <sheet name="Rezultati" sheetId="5" r:id="rId5"/>
  </sheets>
  <definedNames>
    <definedName name="Excel_BuiltIn__FilterDatabase" localSheetId="1">'Individ reitings Silver'!$C$3:$G$40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125" i="5" l="1"/>
  <c r="BR125" i="5"/>
  <c r="D125" i="5" s="1"/>
  <c r="BQ125" i="5"/>
  <c r="BV124" i="5"/>
  <c r="BT124" i="5"/>
  <c r="BR124" i="5"/>
  <c r="D124" i="5" s="1"/>
  <c r="BQ124" i="5"/>
  <c r="BV123" i="5"/>
  <c r="BT123" i="5"/>
  <c r="BR123" i="5"/>
  <c r="BQ123" i="5"/>
  <c r="D123" i="5"/>
  <c r="BV122" i="5"/>
  <c r="BR122" i="5"/>
  <c r="BQ122" i="5"/>
  <c r="BT122" i="5" s="1"/>
  <c r="S51" i="3" s="1"/>
  <c r="D122" i="5"/>
  <c r="BV121" i="5"/>
  <c r="BR121" i="5"/>
  <c r="D121" i="5" s="1"/>
  <c r="BQ121" i="5"/>
  <c r="BT121" i="5" s="1"/>
  <c r="BV120" i="5"/>
  <c r="BR120" i="5"/>
  <c r="D120" i="5" s="1"/>
  <c r="BQ120" i="5"/>
  <c r="BT120" i="5" s="1"/>
  <c r="M45" i="3" s="1"/>
  <c r="BV119" i="5"/>
  <c r="BR119" i="5"/>
  <c r="BQ119" i="5"/>
  <c r="BT119" i="5" s="1"/>
  <c r="S50" i="3" s="1"/>
  <c r="D119" i="5"/>
  <c r="BV118" i="5"/>
  <c r="BR118" i="5"/>
  <c r="BQ118" i="5"/>
  <c r="BT118" i="5" s="1"/>
  <c r="D118" i="5"/>
  <c r="BV117" i="5"/>
  <c r="BS117" i="5"/>
  <c r="BR117" i="5"/>
  <c r="BQ117" i="5"/>
  <c r="BT117" i="5" s="1"/>
  <c r="M65" i="3" s="1"/>
  <c r="D117" i="5"/>
  <c r="A117" i="5"/>
  <c r="BM2" i="5" s="1"/>
  <c r="BU117" i="5" s="1"/>
  <c r="C51" i="3" s="1"/>
  <c r="BV116" i="5"/>
  <c r="BR116" i="5"/>
  <c r="D116" i="5" s="1"/>
  <c r="BQ116" i="5"/>
  <c r="BV115" i="5"/>
  <c r="BR115" i="5"/>
  <c r="D115" i="5" s="1"/>
  <c r="BQ115" i="5"/>
  <c r="BV114" i="5"/>
  <c r="BT114" i="5"/>
  <c r="M56" i="3" s="1"/>
  <c r="BR114" i="5"/>
  <c r="BQ114" i="5"/>
  <c r="D114" i="5"/>
  <c r="BV113" i="5"/>
  <c r="BR113" i="5"/>
  <c r="BQ113" i="5"/>
  <c r="BT113" i="5" s="1"/>
  <c r="D113" i="5"/>
  <c r="BV112" i="5"/>
  <c r="BR112" i="5"/>
  <c r="D112" i="5" s="1"/>
  <c r="BQ112" i="5"/>
  <c r="BT112" i="5" s="1"/>
  <c r="BV111" i="5"/>
  <c r="BR111" i="5"/>
  <c r="D111" i="5" s="1"/>
  <c r="BQ111" i="5"/>
  <c r="BV110" i="5"/>
  <c r="BR110" i="5"/>
  <c r="D110" i="5" s="1"/>
  <c r="BQ110" i="5"/>
  <c r="BV109" i="5"/>
  <c r="BR109" i="5"/>
  <c r="D109" i="5" s="1"/>
  <c r="BQ109" i="5"/>
  <c r="A109" i="5"/>
  <c r="BV108" i="5"/>
  <c r="BR108" i="5"/>
  <c r="D108" i="5" s="1"/>
  <c r="BQ108" i="5"/>
  <c r="BV107" i="5"/>
  <c r="BR107" i="5"/>
  <c r="BQ107" i="5"/>
  <c r="BV106" i="5"/>
  <c r="BR106" i="5"/>
  <c r="D106" i="5" s="1"/>
  <c r="BQ106" i="5"/>
  <c r="BT106" i="5" s="1"/>
  <c r="M73" i="3" s="1"/>
  <c r="BV105" i="5"/>
  <c r="BR105" i="5"/>
  <c r="D105" i="5" s="1"/>
  <c r="BQ105" i="5"/>
  <c r="BV104" i="5"/>
  <c r="BT104" i="5"/>
  <c r="BR104" i="5"/>
  <c r="BQ104" i="5"/>
  <c r="D104" i="5"/>
  <c r="BV103" i="5"/>
  <c r="BR103" i="5"/>
  <c r="BQ103" i="5"/>
  <c r="BT103" i="5" s="1"/>
  <c r="M58" i="3" s="1"/>
  <c r="D103" i="5"/>
  <c r="BV102" i="5"/>
  <c r="BR102" i="5"/>
  <c r="D102" i="5" s="1"/>
  <c r="BQ102" i="5"/>
  <c r="BT102" i="5" s="1"/>
  <c r="BV101" i="5"/>
  <c r="BR101" i="5"/>
  <c r="D101" i="5" s="1"/>
  <c r="BQ101" i="5"/>
  <c r="BT101" i="5" s="1"/>
  <c r="M10" i="3" s="1"/>
  <c r="A101" i="5"/>
  <c r="BV100" i="5"/>
  <c r="BR100" i="5"/>
  <c r="D100" i="5" s="1"/>
  <c r="BQ100" i="5"/>
  <c r="BV99" i="5"/>
  <c r="BR99" i="5"/>
  <c r="BQ99" i="5"/>
  <c r="BT99" i="5" s="1"/>
  <c r="M67" i="3" s="1"/>
  <c r="D99" i="5"/>
  <c r="BV98" i="5"/>
  <c r="BR98" i="5"/>
  <c r="BQ98" i="5"/>
  <c r="BT98" i="5" s="1"/>
  <c r="M40" i="3" s="1"/>
  <c r="D98" i="5"/>
  <c r="BV97" i="5"/>
  <c r="BR97" i="5"/>
  <c r="D97" i="5" s="1"/>
  <c r="BQ97" i="5"/>
  <c r="BT97" i="5" s="1"/>
  <c r="BV96" i="5"/>
  <c r="BR96" i="5"/>
  <c r="D96" i="5" s="1"/>
  <c r="BQ96" i="5"/>
  <c r="BV95" i="5"/>
  <c r="BR95" i="5"/>
  <c r="D95" i="5" s="1"/>
  <c r="BQ95" i="5"/>
  <c r="R74" i="3" s="1"/>
  <c r="BV94" i="5"/>
  <c r="BR94" i="5"/>
  <c r="D94" i="5" s="1"/>
  <c r="BQ94" i="5"/>
  <c r="L75" i="3" s="1"/>
  <c r="U75" i="3" s="1"/>
  <c r="A94" i="5"/>
  <c r="BV93" i="5"/>
  <c r="BR93" i="5"/>
  <c r="D93" i="5" s="1"/>
  <c r="BQ93" i="5"/>
  <c r="BT93" i="5" s="1"/>
  <c r="M87" i="3" s="1"/>
  <c r="BV92" i="5"/>
  <c r="BR92" i="5"/>
  <c r="D92" i="5" s="1"/>
  <c r="BQ92" i="5"/>
  <c r="BT92" i="5" s="1"/>
  <c r="BV91" i="5"/>
  <c r="BR91" i="5"/>
  <c r="D91" i="5" s="1"/>
  <c r="BQ91" i="5"/>
  <c r="BV90" i="5"/>
  <c r="BR90" i="5"/>
  <c r="BQ90" i="5"/>
  <c r="BT90" i="5" s="1"/>
  <c r="M21" i="3" s="1"/>
  <c r="D90" i="5"/>
  <c r="BV89" i="5"/>
  <c r="BR89" i="5"/>
  <c r="D89" i="5" s="1"/>
  <c r="BQ89" i="5"/>
  <c r="BV88" i="5"/>
  <c r="BR88" i="5"/>
  <c r="D88" i="5" s="1"/>
  <c r="BQ88" i="5"/>
  <c r="BV87" i="5"/>
  <c r="BR87" i="5"/>
  <c r="D87" i="5" s="1"/>
  <c r="BQ87" i="5"/>
  <c r="R18" i="3" s="1"/>
  <c r="BV86" i="5"/>
  <c r="BR86" i="5"/>
  <c r="D86" i="5" s="1"/>
  <c r="BQ86" i="5"/>
  <c r="BT86" i="5" s="1"/>
  <c r="A86" i="5"/>
  <c r="BV85" i="5"/>
  <c r="BR85" i="5"/>
  <c r="D85" i="5" s="1"/>
  <c r="BQ85" i="5"/>
  <c r="BV84" i="5"/>
  <c r="BR84" i="5"/>
  <c r="D84" i="5" s="1"/>
  <c r="BQ84" i="5"/>
  <c r="BT84" i="5" s="1"/>
  <c r="M63" i="3" s="1"/>
  <c r="BV83" i="5"/>
  <c r="BR83" i="5"/>
  <c r="D83" i="5" s="1"/>
  <c r="BQ83" i="5"/>
  <c r="BT83" i="5" s="1"/>
  <c r="M78" i="3" s="1"/>
  <c r="BV82" i="5"/>
  <c r="BR82" i="5"/>
  <c r="BQ82" i="5"/>
  <c r="D82" i="5"/>
  <c r="BV81" i="5"/>
  <c r="BR81" i="5"/>
  <c r="D81" i="5" s="1"/>
  <c r="BQ81" i="5"/>
  <c r="BV80" i="5"/>
  <c r="BR80" i="5"/>
  <c r="D80" i="5" s="1"/>
  <c r="BQ80" i="5"/>
  <c r="BV79" i="5"/>
  <c r="BU79" i="5"/>
  <c r="BR79" i="5"/>
  <c r="K14" i="3" s="1"/>
  <c r="T14" i="3" s="1"/>
  <c r="BQ79" i="5"/>
  <c r="A79" i="5"/>
  <c r="BV78" i="5"/>
  <c r="BR78" i="5"/>
  <c r="D78" i="5" s="1"/>
  <c r="BQ78" i="5"/>
  <c r="BT78" i="5" s="1"/>
  <c r="M60" i="3" s="1"/>
  <c r="BV77" i="5"/>
  <c r="BR77" i="5"/>
  <c r="BT77" i="5" s="1"/>
  <c r="BQ77" i="5"/>
  <c r="D77" i="5"/>
  <c r="BV76" i="5"/>
  <c r="BQ76" i="5"/>
  <c r="L16" i="3" s="1"/>
  <c r="U16" i="3" s="1"/>
  <c r="BG76" i="5"/>
  <c r="BR76" i="5" s="1"/>
  <c r="BV75" i="5"/>
  <c r="BR75" i="5"/>
  <c r="D75" i="5" s="1"/>
  <c r="BQ75" i="5"/>
  <c r="R6" i="3" s="1"/>
  <c r="BV74" i="5"/>
  <c r="BR74" i="5"/>
  <c r="BQ74" i="5"/>
  <c r="BT74" i="5" s="1"/>
  <c r="M32" i="3" s="1"/>
  <c r="D74" i="5"/>
  <c r="BV73" i="5"/>
  <c r="BR73" i="5"/>
  <c r="D73" i="5" s="1"/>
  <c r="BQ73" i="5"/>
  <c r="BT73" i="5" s="1"/>
  <c r="M12" i="3" s="1"/>
  <c r="BV72" i="5"/>
  <c r="BR72" i="5"/>
  <c r="BQ72" i="5"/>
  <c r="BT72" i="5" s="1"/>
  <c r="M85" i="3" s="1"/>
  <c r="D72" i="5"/>
  <c r="A72" i="5"/>
  <c r="BV71" i="5"/>
  <c r="BR71" i="5"/>
  <c r="K43" i="3" s="1"/>
  <c r="T43" i="3" s="1"/>
  <c r="BQ71" i="5"/>
  <c r="BV70" i="5"/>
  <c r="BR70" i="5"/>
  <c r="D70" i="5" s="1"/>
  <c r="BQ70" i="5"/>
  <c r="BT70" i="5" s="1"/>
  <c r="M22" i="3" s="1"/>
  <c r="BV69" i="5"/>
  <c r="BR69" i="5"/>
  <c r="BQ69" i="5"/>
  <c r="D69" i="5"/>
  <c r="BV68" i="5"/>
  <c r="BR68" i="5"/>
  <c r="D68" i="5" s="1"/>
  <c r="BQ68" i="5"/>
  <c r="BV67" i="5"/>
  <c r="BR67" i="5"/>
  <c r="BQ67" i="5"/>
  <c r="BV66" i="5"/>
  <c r="BR66" i="5"/>
  <c r="D66" i="5" s="1"/>
  <c r="BQ66" i="5"/>
  <c r="L17" i="3" s="1"/>
  <c r="U17" i="3" s="1"/>
  <c r="BV65" i="5"/>
  <c r="BR65" i="5"/>
  <c r="BQ65" i="5"/>
  <c r="L80" i="3" s="1"/>
  <c r="U80" i="3" s="1"/>
  <c r="A65" i="5"/>
  <c r="C80" i="3" s="1"/>
  <c r="BV64" i="5"/>
  <c r="BR64" i="5"/>
  <c r="BQ64" i="5"/>
  <c r="BT64" i="5" s="1"/>
  <c r="M63" i="2" s="1"/>
  <c r="D64" i="5"/>
  <c r="BV63" i="5"/>
  <c r="BR63" i="5"/>
  <c r="D63" i="5" s="1"/>
  <c r="BQ63" i="5"/>
  <c r="BV62" i="5"/>
  <c r="BR62" i="5"/>
  <c r="BQ62" i="5"/>
  <c r="L15" i="2" s="1"/>
  <c r="U15" i="2" s="1"/>
  <c r="BV61" i="5"/>
  <c r="BR61" i="5"/>
  <c r="D61" i="5" s="1"/>
  <c r="BQ61" i="5"/>
  <c r="BV60" i="5"/>
  <c r="BR60" i="5"/>
  <c r="D60" i="5" s="1"/>
  <c r="BQ60" i="5"/>
  <c r="BT60" i="5" s="1"/>
  <c r="BV59" i="5"/>
  <c r="BR59" i="5"/>
  <c r="D59" i="5" s="1"/>
  <c r="BQ59" i="5"/>
  <c r="BT59" i="5" s="1"/>
  <c r="M9" i="2" s="1"/>
  <c r="BV58" i="5"/>
  <c r="BR58" i="5"/>
  <c r="D58" i="5" s="1"/>
  <c r="BQ58" i="5"/>
  <c r="BT58" i="5" s="1"/>
  <c r="M34" i="2" s="1"/>
  <c r="A58" i="5"/>
  <c r="BV57" i="5"/>
  <c r="BR57" i="5"/>
  <c r="K60" i="2" s="1"/>
  <c r="T60" i="2" s="1"/>
  <c r="BQ57" i="5"/>
  <c r="BV56" i="5"/>
  <c r="BR56" i="5"/>
  <c r="K36" i="2" s="1"/>
  <c r="T36" i="2" s="1"/>
  <c r="BQ56" i="5"/>
  <c r="BV55" i="5"/>
  <c r="BR55" i="5"/>
  <c r="D55" i="5" s="1"/>
  <c r="BQ55" i="5"/>
  <c r="BV54" i="5"/>
  <c r="BR54" i="5"/>
  <c r="D54" i="5" s="1"/>
  <c r="BQ54" i="5"/>
  <c r="BV53" i="5"/>
  <c r="BR53" i="5"/>
  <c r="K18" i="2" s="1"/>
  <c r="T18" i="2" s="1"/>
  <c r="BQ53" i="5"/>
  <c r="L18" i="2" s="1"/>
  <c r="U18" i="2" s="1"/>
  <c r="BV52" i="5"/>
  <c r="BR52" i="5"/>
  <c r="D52" i="5" s="1"/>
  <c r="BQ52" i="5"/>
  <c r="BV51" i="5"/>
  <c r="BR51" i="5"/>
  <c r="K17" i="2" s="1"/>
  <c r="T17" i="2" s="1"/>
  <c r="BQ51" i="5"/>
  <c r="L17" i="2" s="1"/>
  <c r="U17" i="2" s="1"/>
  <c r="A51" i="5"/>
  <c r="C17" i="2" s="1"/>
  <c r="BV50" i="5"/>
  <c r="BR50" i="5"/>
  <c r="BQ50" i="5"/>
  <c r="BT50" i="5" s="1"/>
  <c r="D50" i="5"/>
  <c r="BV49" i="5"/>
  <c r="BR49" i="5"/>
  <c r="BQ49" i="5"/>
  <c r="BT49" i="5" s="1"/>
  <c r="BV48" i="5"/>
  <c r="BR48" i="5"/>
  <c r="D48" i="5" s="1"/>
  <c r="BQ48" i="5"/>
  <c r="BV47" i="5"/>
  <c r="BR47" i="5"/>
  <c r="BQ47" i="5"/>
  <c r="L25" i="2" s="1"/>
  <c r="U25" i="2" s="1"/>
  <c r="BV46" i="5"/>
  <c r="BR46" i="5"/>
  <c r="BQ46" i="5"/>
  <c r="D46" i="5"/>
  <c r="BV45" i="5"/>
  <c r="BR45" i="5"/>
  <c r="BQ45" i="5"/>
  <c r="BT45" i="5" s="1"/>
  <c r="M6" i="2" s="1"/>
  <c r="D45" i="5"/>
  <c r="BV44" i="5"/>
  <c r="BR44" i="5"/>
  <c r="D44" i="5" s="1"/>
  <c r="BQ44" i="5"/>
  <c r="A44" i="5"/>
  <c r="Y2" i="5" s="1"/>
  <c r="BU44" i="5" s="1"/>
  <c r="BV43" i="5"/>
  <c r="BR43" i="5"/>
  <c r="D43" i="5" s="1"/>
  <c r="BQ43" i="5"/>
  <c r="BV42" i="5"/>
  <c r="BR42" i="5"/>
  <c r="BQ42" i="5"/>
  <c r="BV41" i="5"/>
  <c r="BR41" i="5"/>
  <c r="K85" i="2" s="1"/>
  <c r="T85" i="2" s="1"/>
  <c r="BQ41" i="5"/>
  <c r="BV40" i="5"/>
  <c r="BR40" i="5"/>
  <c r="K33" i="2" s="1"/>
  <c r="T33" i="2" s="1"/>
  <c r="BQ40" i="5"/>
  <c r="BV39" i="5"/>
  <c r="BR39" i="5"/>
  <c r="K37" i="2" s="1"/>
  <c r="T37" i="2" s="1"/>
  <c r="BQ39" i="5"/>
  <c r="BV38" i="5"/>
  <c r="BR38" i="5"/>
  <c r="D38" i="5" s="1"/>
  <c r="BQ38" i="5"/>
  <c r="BV37" i="5"/>
  <c r="BR37" i="5"/>
  <c r="K19" i="2" s="1"/>
  <c r="T19" i="2" s="1"/>
  <c r="BQ37" i="5"/>
  <c r="L19" i="2" s="1"/>
  <c r="U19" i="2" s="1"/>
  <c r="BV36" i="5"/>
  <c r="BR36" i="5"/>
  <c r="D36" i="5" s="1"/>
  <c r="BQ36" i="5"/>
  <c r="A36" i="5"/>
  <c r="BV35" i="5"/>
  <c r="BR35" i="5"/>
  <c r="D35" i="5" s="1"/>
  <c r="BQ35" i="5"/>
  <c r="BV34" i="5"/>
  <c r="BR34" i="5"/>
  <c r="K41" i="2" s="1"/>
  <c r="T41" i="2" s="1"/>
  <c r="BQ34" i="5"/>
  <c r="BV33" i="5"/>
  <c r="BR33" i="5"/>
  <c r="D33" i="5" s="1"/>
  <c r="BQ33" i="5"/>
  <c r="BV32" i="5"/>
  <c r="BR32" i="5"/>
  <c r="K16" i="2" s="1"/>
  <c r="T16" i="2" s="1"/>
  <c r="BQ32" i="5"/>
  <c r="BV31" i="5"/>
  <c r="BR31" i="5"/>
  <c r="D31" i="5" s="1"/>
  <c r="BQ31" i="5"/>
  <c r="L73" i="2" s="1"/>
  <c r="U73" i="2" s="1"/>
  <c r="BV30" i="5"/>
  <c r="BR30" i="5"/>
  <c r="BQ30" i="5"/>
  <c r="D30" i="5"/>
  <c r="BV29" i="5"/>
  <c r="BR29" i="5"/>
  <c r="D29" i="5" s="1"/>
  <c r="BQ29" i="5"/>
  <c r="A29" i="5"/>
  <c r="C8" i="2" s="1"/>
  <c r="BV28" i="5"/>
  <c r="BR28" i="5"/>
  <c r="D28" i="5" s="1"/>
  <c r="BQ28" i="5"/>
  <c r="BV27" i="5"/>
  <c r="BR27" i="5"/>
  <c r="BQ27" i="5"/>
  <c r="BV26" i="5"/>
  <c r="BR26" i="5"/>
  <c r="BT26" i="5" s="1"/>
  <c r="M75" i="2" s="1"/>
  <c r="BQ26" i="5"/>
  <c r="BV25" i="5"/>
  <c r="BR25" i="5"/>
  <c r="K70" i="2" s="1"/>
  <c r="T70" i="2" s="1"/>
  <c r="BQ25" i="5"/>
  <c r="L70" i="2" s="1"/>
  <c r="U70" i="2" s="1"/>
  <c r="BV24" i="5"/>
  <c r="BR24" i="5"/>
  <c r="D24" i="5" s="1"/>
  <c r="BQ24" i="5"/>
  <c r="BT24" i="5" s="1"/>
  <c r="M68" i="2" s="1"/>
  <c r="BV23" i="5"/>
  <c r="BR23" i="5"/>
  <c r="K71" i="2" s="1"/>
  <c r="T71" i="2" s="1"/>
  <c r="BQ23" i="5"/>
  <c r="L71" i="2" s="1"/>
  <c r="U71" i="2" s="1"/>
  <c r="BV22" i="5"/>
  <c r="BR22" i="5"/>
  <c r="D22" i="5" s="1"/>
  <c r="BQ22" i="5"/>
  <c r="L74" i="2" s="1"/>
  <c r="U74" i="2" s="1"/>
  <c r="A22" i="5"/>
  <c r="M2" i="5" s="1"/>
  <c r="BU22" i="5" s="1"/>
  <c r="BV21" i="5"/>
  <c r="BR21" i="5"/>
  <c r="D21" i="5" s="1"/>
  <c r="BQ21" i="5"/>
  <c r="BT21" i="5" s="1"/>
  <c r="M51" i="2" s="1"/>
  <c r="BV20" i="5"/>
  <c r="BR20" i="5"/>
  <c r="D20" i="5" s="1"/>
  <c r="BQ20" i="5"/>
  <c r="L26" i="2" s="1"/>
  <c r="U26" i="2" s="1"/>
  <c r="BV19" i="5"/>
  <c r="BR19" i="5"/>
  <c r="D19" i="5" s="1"/>
  <c r="BQ19" i="5"/>
  <c r="BV18" i="5"/>
  <c r="BR18" i="5"/>
  <c r="BQ18" i="5"/>
  <c r="BV17" i="5"/>
  <c r="BT17" i="5"/>
  <c r="BR17" i="5"/>
  <c r="BQ17" i="5"/>
  <c r="D17" i="5"/>
  <c r="BV16" i="5"/>
  <c r="BR16" i="5"/>
  <c r="BQ16" i="5"/>
  <c r="D16" i="5"/>
  <c r="BV15" i="5"/>
  <c r="BR15" i="5"/>
  <c r="K27" i="2" s="1"/>
  <c r="T27" i="2" s="1"/>
  <c r="BQ15" i="5"/>
  <c r="A15" i="5"/>
  <c r="I2" i="5" s="1"/>
  <c r="BU15" i="5" s="1"/>
  <c r="BV14" i="5"/>
  <c r="BR14" i="5"/>
  <c r="D14" i="5" s="1"/>
  <c r="BQ14" i="5"/>
  <c r="BV13" i="5"/>
  <c r="BR13" i="5"/>
  <c r="K47" i="2" s="1"/>
  <c r="BQ13" i="5"/>
  <c r="BV12" i="5"/>
  <c r="BR12" i="5"/>
  <c r="BT12" i="5" s="1"/>
  <c r="BQ12" i="5"/>
  <c r="BV11" i="5"/>
  <c r="BR11" i="5"/>
  <c r="D11" i="5" s="1"/>
  <c r="BQ11" i="5"/>
  <c r="BV10" i="5"/>
  <c r="BR10" i="5"/>
  <c r="D10" i="5" s="1"/>
  <c r="BQ10" i="5"/>
  <c r="BV9" i="5"/>
  <c r="BR9" i="5"/>
  <c r="K1005" i="2" s="1"/>
  <c r="T1005" i="2" s="1"/>
  <c r="BQ9" i="5"/>
  <c r="BV8" i="5"/>
  <c r="BR8" i="5"/>
  <c r="D8" i="5" s="1"/>
  <c r="BQ8" i="5"/>
  <c r="L88" i="2" s="1"/>
  <c r="U88" i="2" s="1"/>
  <c r="BV7" i="5"/>
  <c r="BR7" i="5"/>
  <c r="D7" i="5" s="1"/>
  <c r="BQ7" i="5"/>
  <c r="BT7" i="5" s="1"/>
  <c r="M20" i="2" s="1"/>
  <c r="BV6" i="5"/>
  <c r="BR6" i="5"/>
  <c r="D6" i="5" s="1"/>
  <c r="BQ6" i="5"/>
  <c r="L10" i="2" s="1"/>
  <c r="U10" i="2" s="1"/>
  <c r="BV5" i="5"/>
  <c r="BR5" i="5"/>
  <c r="K5" i="2" s="1"/>
  <c r="T5" i="2" s="1"/>
  <c r="BQ5" i="5"/>
  <c r="L5" i="2" s="1"/>
  <c r="U5" i="2" s="1"/>
  <c r="BV4" i="5"/>
  <c r="BR4" i="5"/>
  <c r="D4" i="5" s="1"/>
  <c r="BQ4" i="5"/>
  <c r="L14" i="2" s="1"/>
  <c r="U14" i="2" s="1"/>
  <c r="A4" i="5"/>
  <c r="E2" i="5" s="1"/>
  <c r="BU4" i="5" s="1"/>
  <c r="C52" i="2" s="1"/>
  <c r="BI2" i="5"/>
  <c r="BU109" i="5" s="1"/>
  <c r="BE2" i="5"/>
  <c r="BU101" i="5" s="1"/>
  <c r="BA2" i="5"/>
  <c r="BU94" i="5" s="1"/>
  <c r="AW2" i="5"/>
  <c r="BU86" i="5" s="1"/>
  <c r="AS2" i="5"/>
  <c r="AO2" i="5"/>
  <c r="BU72" i="5" s="1"/>
  <c r="AK2" i="5"/>
  <c r="BU65" i="5" s="1"/>
  <c r="AG2" i="5"/>
  <c r="BU58" i="5" s="1"/>
  <c r="U2" i="5"/>
  <c r="BU36" i="5" s="1"/>
  <c r="Q2" i="5"/>
  <c r="BU29" i="5" s="1"/>
  <c r="BP50" i="4"/>
  <c r="N18" i="1" s="1"/>
  <c r="P18" i="1" s="1"/>
  <c r="BO50" i="4"/>
  <c r="BN50" i="4"/>
  <c r="BP47" i="4"/>
  <c r="BO47" i="4"/>
  <c r="BN47" i="4"/>
  <c r="BP44" i="4"/>
  <c r="BO44" i="4"/>
  <c r="M12" i="1" s="1"/>
  <c r="BN44" i="4"/>
  <c r="BP41" i="4"/>
  <c r="N17" i="1" s="1"/>
  <c r="BO41" i="4"/>
  <c r="M17" i="1" s="1"/>
  <c r="BN41" i="4"/>
  <c r="BP38" i="4"/>
  <c r="N15" i="1" s="1"/>
  <c r="BO38" i="4"/>
  <c r="M15" i="1" s="1"/>
  <c r="BN38" i="4"/>
  <c r="BP35" i="4"/>
  <c r="N14" i="1" s="1"/>
  <c r="BO35" i="4"/>
  <c r="M14" i="1" s="1"/>
  <c r="BN35" i="4"/>
  <c r="BP32" i="4"/>
  <c r="BO32" i="4"/>
  <c r="BN32" i="4"/>
  <c r="BP29" i="4"/>
  <c r="N16" i="1" s="1"/>
  <c r="BO29" i="4"/>
  <c r="BN29" i="4"/>
  <c r="BP26" i="4"/>
  <c r="E16" i="1" s="1"/>
  <c r="BO26" i="4"/>
  <c r="D16" i="1" s="1"/>
  <c r="BN26" i="4"/>
  <c r="BP23" i="4"/>
  <c r="BO23" i="4"/>
  <c r="D14" i="1" s="1"/>
  <c r="BN23" i="4"/>
  <c r="BP20" i="4"/>
  <c r="BO20" i="4"/>
  <c r="D13" i="1" s="1"/>
  <c r="BN20" i="4"/>
  <c r="BP17" i="4"/>
  <c r="E17" i="1" s="1"/>
  <c r="BO17" i="4"/>
  <c r="BN17" i="4"/>
  <c r="BP14" i="4"/>
  <c r="E15" i="1" s="1"/>
  <c r="BO14" i="4"/>
  <c r="D15" i="1" s="1"/>
  <c r="BN14" i="4"/>
  <c r="BP11" i="4"/>
  <c r="E18" i="1" s="1"/>
  <c r="BO11" i="4"/>
  <c r="D18" i="1" s="1"/>
  <c r="BN11" i="4"/>
  <c r="BP8" i="4"/>
  <c r="BO8" i="4"/>
  <c r="D19" i="1" s="1"/>
  <c r="BN8" i="4"/>
  <c r="BP5" i="4"/>
  <c r="E12" i="1" s="1"/>
  <c r="BO5" i="4"/>
  <c r="D12" i="1" s="1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L87" i="3"/>
  <c r="U87" i="3" s="1"/>
  <c r="K87" i="3"/>
  <c r="T87" i="3" s="1"/>
  <c r="J87" i="3"/>
  <c r="G87" i="3"/>
  <c r="D87" i="3"/>
  <c r="C87" i="3"/>
  <c r="T86" i="3"/>
  <c r="S86" i="3"/>
  <c r="R86" i="3"/>
  <c r="Q86" i="3"/>
  <c r="P86" i="3"/>
  <c r="M86" i="3"/>
  <c r="L86" i="3"/>
  <c r="U86" i="3" s="1"/>
  <c r="K86" i="3"/>
  <c r="J86" i="3"/>
  <c r="D86" i="3"/>
  <c r="C86" i="3"/>
  <c r="K85" i="3"/>
  <c r="T85" i="3" s="1"/>
  <c r="J85" i="3"/>
  <c r="G85" i="3"/>
  <c r="D85" i="3"/>
  <c r="C85" i="3"/>
  <c r="T84" i="3"/>
  <c r="M84" i="3"/>
  <c r="L84" i="3"/>
  <c r="U84" i="3" s="1"/>
  <c r="K84" i="3"/>
  <c r="J84" i="3"/>
  <c r="G84" i="3"/>
  <c r="D84" i="3"/>
  <c r="C84" i="3"/>
  <c r="J80" i="3"/>
  <c r="G80" i="3"/>
  <c r="D80" i="3"/>
  <c r="M79" i="3"/>
  <c r="L79" i="3"/>
  <c r="U79" i="3" s="1"/>
  <c r="K79" i="3"/>
  <c r="T79" i="3" s="1"/>
  <c r="J79" i="3"/>
  <c r="G79" i="3"/>
  <c r="D79" i="3"/>
  <c r="C79" i="3"/>
  <c r="L78" i="3"/>
  <c r="U78" i="3" s="1"/>
  <c r="K78" i="3"/>
  <c r="T78" i="3" s="1"/>
  <c r="J78" i="3"/>
  <c r="G78" i="3"/>
  <c r="D78" i="3"/>
  <c r="C78" i="3"/>
  <c r="J75" i="3"/>
  <c r="G75" i="3"/>
  <c r="D75" i="3"/>
  <c r="C75" i="3"/>
  <c r="P74" i="3"/>
  <c r="J74" i="3"/>
  <c r="D74" i="3"/>
  <c r="C74" i="3"/>
  <c r="K73" i="3"/>
  <c r="T73" i="3" s="1"/>
  <c r="J73" i="3"/>
  <c r="G73" i="3"/>
  <c r="D73" i="3"/>
  <c r="C73" i="3"/>
  <c r="L69" i="3"/>
  <c r="U69" i="3" s="1"/>
  <c r="J69" i="3"/>
  <c r="G69" i="3"/>
  <c r="D69" i="3"/>
  <c r="C69" i="3"/>
  <c r="U67" i="3"/>
  <c r="L67" i="3"/>
  <c r="K67" i="3"/>
  <c r="T67" i="3" s="1"/>
  <c r="J67" i="3"/>
  <c r="G67" i="3"/>
  <c r="D67" i="3"/>
  <c r="C67" i="3"/>
  <c r="T65" i="3"/>
  <c r="L65" i="3"/>
  <c r="U65" i="3" s="1"/>
  <c r="K65" i="3"/>
  <c r="J65" i="3"/>
  <c r="G65" i="3"/>
  <c r="D65" i="3"/>
  <c r="L63" i="3"/>
  <c r="U63" i="3" s="1"/>
  <c r="V63" i="3" s="1"/>
  <c r="K63" i="3"/>
  <c r="T63" i="3" s="1"/>
  <c r="J63" i="3"/>
  <c r="G63" i="3"/>
  <c r="D63" i="3"/>
  <c r="C63" i="3"/>
  <c r="T60" i="3"/>
  <c r="L60" i="3"/>
  <c r="U60" i="3" s="1"/>
  <c r="K60" i="3"/>
  <c r="J60" i="3"/>
  <c r="G60" i="3"/>
  <c r="D60" i="3"/>
  <c r="C60" i="3"/>
  <c r="L58" i="3"/>
  <c r="U58" i="3" s="1"/>
  <c r="V58" i="3" s="1"/>
  <c r="K58" i="3"/>
  <c r="T58" i="3" s="1"/>
  <c r="J58" i="3"/>
  <c r="G58" i="3"/>
  <c r="D58" i="3"/>
  <c r="C58" i="3"/>
  <c r="L57" i="3"/>
  <c r="U57" i="3" s="1"/>
  <c r="K57" i="3"/>
  <c r="T57" i="3" s="1"/>
  <c r="J57" i="3"/>
  <c r="G57" i="3"/>
  <c r="D57" i="3"/>
  <c r="C57" i="3"/>
  <c r="L56" i="3"/>
  <c r="U56" i="3" s="1"/>
  <c r="K56" i="3"/>
  <c r="T56" i="3" s="1"/>
  <c r="J56" i="3"/>
  <c r="G56" i="3"/>
  <c r="D56" i="3"/>
  <c r="C56" i="3"/>
  <c r="T55" i="3"/>
  <c r="L55" i="3"/>
  <c r="U55" i="3" s="1"/>
  <c r="K55" i="3"/>
  <c r="J55" i="3"/>
  <c r="G55" i="3"/>
  <c r="D55" i="3"/>
  <c r="C55" i="3"/>
  <c r="M54" i="3"/>
  <c r="L54" i="3"/>
  <c r="U54" i="3" s="1"/>
  <c r="V54" i="3" s="1"/>
  <c r="K54" i="3"/>
  <c r="T54" i="3" s="1"/>
  <c r="J54" i="3"/>
  <c r="G54" i="3"/>
  <c r="D54" i="3"/>
  <c r="C54" i="3"/>
  <c r="L53" i="3"/>
  <c r="U53" i="3" s="1"/>
  <c r="K53" i="3"/>
  <c r="T53" i="3" s="1"/>
  <c r="J53" i="3"/>
  <c r="G53" i="3"/>
  <c r="D53" i="3"/>
  <c r="C53" i="3"/>
  <c r="L52" i="3"/>
  <c r="U52" i="3" s="1"/>
  <c r="K52" i="3"/>
  <c r="T52" i="3" s="1"/>
  <c r="D52" i="3"/>
  <c r="C52" i="3"/>
  <c r="R51" i="3"/>
  <c r="U51" i="3" s="1"/>
  <c r="V51" i="3" s="1"/>
  <c r="Q51" i="3"/>
  <c r="T51" i="3" s="1"/>
  <c r="P51" i="3"/>
  <c r="M51" i="3"/>
  <c r="J51" i="3"/>
  <c r="D51" i="3"/>
  <c r="U50" i="3"/>
  <c r="R50" i="3"/>
  <c r="Q50" i="3"/>
  <c r="P50" i="3"/>
  <c r="L50" i="3"/>
  <c r="K50" i="3"/>
  <c r="T50" i="3" s="1"/>
  <c r="J50" i="3"/>
  <c r="D50" i="3"/>
  <c r="C50" i="3"/>
  <c r="S49" i="3"/>
  <c r="R49" i="3"/>
  <c r="Q49" i="3"/>
  <c r="P49" i="3"/>
  <c r="L49" i="3"/>
  <c r="K49" i="3"/>
  <c r="T49" i="3" s="1"/>
  <c r="J49" i="3"/>
  <c r="D49" i="3"/>
  <c r="C49" i="3"/>
  <c r="M48" i="3"/>
  <c r="L48" i="3"/>
  <c r="U48" i="3" s="1"/>
  <c r="K48" i="3"/>
  <c r="T48" i="3" s="1"/>
  <c r="J48" i="3"/>
  <c r="G48" i="3"/>
  <c r="D48" i="3"/>
  <c r="C48" i="3"/>
  <c r="U46" i="3"/>
  <c r="T46" i="3"/>
  <c r="L46" i="3"/>
  <c r="K46" i="3"/>
  <c r="J46" i="3"/>
  <c r="G46" i="3"/>
  <c r="D46" i="3"/>
  <c r="C46" i="3"/>
  <c r="L45" i="3"/>
  <c r="U45" i="3" s="1"/>
  <c r="V45" i="3" s="1"/>
  <c r="K45" i="3"/>
  <c r="T45" i="3" s="1"/>
  <c r="J45" i="3"/>
  <c r="G45" i="3"/>
  <c r="D45" i="3"/>
  <c r="C45" i="3"/>
  <c r="K44" i="3"/>
  <c r="T44" i="3" s="1"/>
  <c r="J44" i="3"/>
  <c r="G44" i="3"/>
  <c r="D44" i="3"/>
  <c r="C44" i="3"/>
  <c r="L43" i="3"/>
  <c r="U43" i="3" s="1"/>
  <c r="J43" i="3"/>
  <c r="G43" i="3"/>
  <c r="D43" i="3"/>
  <c r="C43" i="3"/>
  <c r="U42" i="3"/>
  <c r="V42" i="3" s="1"/>
  <c r="L42" i="3"/>
  <c r="K42" i="3"/>
  <c r="T42" i="3" s="1"/>
  <c r="J42" i="3"/>
  <c r="G42" i="3"/>
  <c r="D42" i="3"/>
  <c r="C42" i="3"/>
  <c r="U41" i="3"/>
  <c r="V41" i="3" s="1"/>
  <c r="L41" i="3"/>
  <c r="K41" i="3"/>
  <c r="T41" i="3" s="1"/>
  <c r="J41" i="3"/>
  <c r="G41" i="3"/>
  <c r="D41" i="3"/>
  <c r="C41" i="3"/>
  <c r="U40" i="3"/>
  <c r="V40" i="3" s="1"/>
  <c r="L40" i="3"/>
  <c r="K40" i="3"/>
  <c r="T40" i="3" s="1"/>
  <c r="J40" i="3"/>
  <c r="G40" i="3"/>
  <c r="D40" i="3"/>
  <c r="C40" i="3"/>
  <c r="T39" i="3"/>
  <c r="V39" i="3" s="1"/>
  <c r="S39" i="3"/>
  <c r="R39" i="3"/>
  <c r="Q39" i="3"/>
  <c r="P39" i="3"/>
  <c r="M39" i="3"/>
  <c r="L39" i="3"/>
  <c r="U39" i="3" s="1"/>
  <c r="K39" i="3"/>
  <c r="J39" i="3"/>
  <c r="D39" i="3"/>
  <c r="C39" i="3"/>
  <c r="U38" i="3"/>
  <c r="L38" i="3"/>
  <c r="K38" i="3"/>
  <c r="T38" i="3" s="1"/>
  <c r="J38" i="3"/>
  <c r="G38" i="3"/>
  <c r="D38" i="3"/>
  <c r="C38" i="3"/>
  <c r="M36" i="3"/>
  <c r="L36" i="3"/>
  <c r="U36" i="3" s="1"/>
  <c r="V36" i="3" s="1"/>
  <c r="K36" i="3"/>
  <c r="T36" i="3" s="1"/>
  <c r="J36" i="3"/>
  <c r="G36" i="3"/>
  <c r="D36" i="3"/>
  <c r="C36" i="3"/>
  <c r="K35" i="3"/>
  <c r="T35" i="3" s="1"/>
  <c r="J35" i="3"/>
  <c r="G35" i="3"/>
  <c r="D35" i="3"/>
  <c r="C35" i="3"/>
  <c r="K32" i="3"/>
  <c r="T32" i="3" s="1"/>
  <c r="J32" i="3"/>
  <c r="G32" i="3"/>
  <c r="D32" i="3"/>
  <c r="C32" i="3"/>
  <c r="U30" i="3"/>
  <c r="M30" i="3"/>
  <c r="L30" i="3"/>
  <c r="K30" i="3"/>
  <c r="T30" i="3" s="1"/>
  <c r="J30" i="3"/>
  <c r="G30" i="3"/>
  <c r="D30" i="3"/>
  <c r="C30" i="3"/>
  <c r="M29" i="3"/>
  <c r="L29" i="3"/>
  <c r="U29" i="3" s="1"/>
  <c r="K29" i="3"/>
  <c r="T29" i="3" s="1"/>
  <c r="J29" i="3"/>
  <c r="G29" i="3"/>
  <c r="D29" i="3"/>
  <c r="C29" i="3"/>
  <c r="U28" i="3"/>
  <c r="L28" i="3"/>
  <c r="K28" i="3"/>
  <c r="T28" i="3" s="1"/>
  <c r="J28" i="3"/>
  <c r="G28" i="3"/>
  <c r="D28" i="3"/>
  <c r="C28" i="3"/>
  <c r="M23" i="3"/>
  <c r="L23" i="3"/>
  <c r="U23" i="3" s="1"/>
  <c r="K23" i="3"/>
  <c r="T23" i="3" s="1"/>
  <c r="J23" i="3"/>
  <c r="G23" i="3"/>
  <c r="D23" i="3"/>
  <c r="C23" i="3"/>
  <c r="L22" i="3"/>
  <c r="U22" i="3" s="1"/>
  <c r="K22" i="3"/>
  <c r="T22" i="3" s="1"/>
  <c r="J22" i="3"/>
  <c r="G22" i="3"/>
  <c r="D22" i="3"/>
  <c r="C22" i="3"/>
  <c r="L21" i="3"/>
  <c r="U21" i="3" s="1"/>
  <c r="K21" i="3"/>
  <c r="T21" i="3" s="1"/>
  <c r="J21" i="3"/>
  <c r="G21" i="3"/>
  <c r="D21" i="3"/>
  <c r="C21" i="3"/>
  <c r="L20" i="3"/>
  <c r="U20" i="3" s="1"/>
  <c r="K20" i="3"/>
  <c r="T20" i="3" s="1"/>
  <c r="J20" i="3"/>
  <c r="G20" i="3"/>
  <c r="D20" i="3"/>
  <c r="C20" i="3"/>
  <c r="L19" i="3"/>
  <c r="U19" i="3" s="1"/>
  <c r="K19" i="3"/>
  <c r="T19" i="3" s="1"/>
  <c r="J19" i="3"/>
  <c r="G19" i="3"/>
  <c r="D19" i="3"/>
  <c r="C19" i="3"/>
  <c r="P18" i="3"/>
  <c r="L18" i="3"/>
  <c r="U18" i="3" s="1"/>
  <c r="J18" i="3"/>
  <c r="D18" i="3"/>
  <c r="C18" i="3"/>
  <c r="J17" i="3"/>
  <c r="G17" i="3"/>
  <c r="D17" i="3"/>
  <c r="C17" i="3"/>
  <c r="J16" i="3"/>
  <c r="G16" i="3"/>
  <c r="D16" i="3"/>
  <c r="C16" i="3"/>
  <c r="L15" i="3"/>
  <c r="U15" i="3" s="1"/>
  <c r="J15" i="3"/>
  <c r="G15" i="3"/>
  <c r="D15" i="3"/>
  <c r="C15" i="3"/>
  <c r="L13" i="3"/>
  <c r="U13" i="3" s="1"/>
  <c r="K13" i="3"/>
  <c r="T13" i="3" s="1"/>
  <c r="J13" i="3"/>
  <c r="G13" i="3"/>
  <c r="D13" i="3"/>
  <c r="C13" i="3"/>
  <c r="L14" i="3"/>
  <c r="U14" i="3" s="1"/>
  <c r="J14" i="3"/>
  <c r="G14" i="3"/>
  <c r="D14" i="3"/>
  <c r="C14" i="3"/>
  <c r="J12" i="3"/>
  <c r="G12" i="3"/>
  <c r="D12" i="3"/>
  <c r="C12" i="3"/>
  <c r="L11" i="3"/>
  <c r="U11" i="3" s="1"/>
  <c r="J11" i="3"/>
  <c r="G11" i="3"/>
  <c r="D11" i="3"/>
  <c r="C11" i="3"/>
  <c r="L10" i="3"/>
  <c r="U10" i="3" s="1"/>
  <c r="K10" i="3"/>
  <c r="T10" i="3" s="1"/>
  <c r="J10" i="3"/>
  <c r="G10" i="3"/>
  <c r="D10" i="3"/>
  <c r="C10" i="3"/>
  <c r="M8" i="3"/>
  <c r="L8" i="3"/>
  <c r="U8" i="3" s="1"/>
  <c r="K8" i="3"/>
  <c r="T8" i="3" s="1"/>
  <c r="J8" i="3"/>
  <c r="G8" i="3"/>
  <c r="D8" i="3"/>
  <c r="C8" i="3"/>
  <c r="L9" i="3"/>
  <c r="U9" i="3" s="1"/>
  <c r="J9" i="3"/>
  <c r="G9" i="3"/>
  <c r="D9" i="3"/>
  <c r="C9" i="3"/>
  <c r="P6" i="3"/>
  <c r="J6" i="3"/>
  <c r="D6" i="3"/>
  <c r="C6" i="3"/>
  <c r="K7" i="3"/>
  <c r="T7" i="3" s="1"/>
  <c r="J7" i="3"/>
  <c r="G7" i="3"/>
  <c r="D7" i="3"/>
  <c r="C7" i="3"/>
  <c r="L5" i="3"/>
  <c r="U5" i="3" s="1"/>
  <c r="K5" i="3"/>
  <c r="T5" i="3" s="1"/>
  <c r="J5" i="3"/>
  <c r="G5" i="3"/>
  <c r="D5" i="3"/>
  <c r="C5" i="3"/>
  <c r="L1005" i="2"/>
  <c r="U1005" i="2" s="1"/>
  <c r="J1005" i="2"/>
  <c r="G1005" i="2"/>
  <c r="D1005" i="2"/>
  <c r="C1005" i="2"/>
  <c r="J88" i="2"/>
  <c r="G88" i="2"/>
  <c r="D88" i="2"/>
  <c r="C88" i="2"/>
  <c r="U87" i="2"/>
  <c r="V87" i="2" s="1"/>
  <c r="L87" i="2"/>
  <c r="K87" i="2"/>
  <c r="T87" i="2" s="1"/>
  <c r="J87" i="2"/>
  <c r="G87" i="2"/>
  <c r="D87" i="2"/>
  <c r="C87" i="2"/>
  <c r="L85" i="2"/>
  <c r="U85" i="2" s="1"/>
  <c r="J85" i="2"/>
  <c r="G85" i="2"/>
  <c r="D85" i="2"/>
  <c r="C85" i="2"/>
  <c r="K84" i="2"/>
  <c r="T84" i="2" s="1"/>
  <c r="J84" i="2"/>
  <c r="G84" i="2"/>
  <c r="D84" i="2"/>
  <c r="C84" i="2"/>
  <c r="U83" i="2"/>
  <c r="L83" i="2"/>
  <c r="J83" i="2"/>
  <c r="G83" i="2"/>
  <c r="D83" i="2"/>
  <c r="C83" i="2"/>
  <c r="U75" i="2"/>
  <c r="L75" i="2"/>
  <c r="J75" i="2"/>
  <c r="G75" i="2"/>
  <c r="D75" i="2"/>
  <c r="C75" i="2"/>
  <c r="J72" i="2"/>
  <c r="G72" i="2"/>
  <c r="D72" i="2"/>
  <c r="C72" i="2"/>
  <c r="J73" i="2"/>
  <c r="G73" i="2"/>
  <c r="D73" i="2"/>
  <c r="C73" i="2"/>
  <c r="J74" i="2"/>
  <c r="G74" i="2"/>
  <c r="D74" i="2"/>
  <c r="J71" i="2"/>
  <c r="G71" i="2"/>
  <c r="D71" i="2"/>
  <c r="C71" i="2"/>
  <c r="J70" i="2"/>
  <c r="G70" i="2"/>
  <c r="D70" i="2"/>
  <c r="C70" i="2"/>
  <c r="L69" i="2"/>
  <c r="U69" i="2" s="1"/>
  <c r="J69" i="2"/>
  <c r="G69" i="2"/>
  <c r="D69" i="2"/>
  <c r="C69" i="2"/>
  <c r="K68" i="2"/>
  <c r="T68" i="2" s="1"/>
  <c r="J68" i="2"/>
  <c r="G68" i="2"/>
  <c r="D68" i="2"/>
  <c r="C68" i="2"/>
  <c r="L67" i="2"/>
  <c r="U67" i="2" s="1"/>
  <c r="J67" i="2"/>
  <c r="G67" i="2"/>
  <c r="D67" i="2"/>
  <c r="K63" i="2"/>
  <c r="T63" i="2" s="1"/>
  <c r="J63" i="2"/>
  <c r="G63" i="2"/>
  <c r="D63" i="2"/>
  <c r="C63" i="2"/>
  <c r="L60" i="2"/>
  <c r="U60" i="2" s="1"/>
  <c r="J60" i="2"/>
  <c r="G60" i="2"/>
  <c r="D60" i="2"/>
  <c r="C60" i="2"/>
  <c r="U59" i="2"/>
  <c r="L59" i="2"/>
  <c r="J59" i="2"/>
  <c r="G59" i="2"/>
  <c r="D59" i="2"/>
  <c r="C59" i="2"/>
  <c r="U58" i="2"/>
  <c r="M58" i="2"/>
  <c r="L58" i="2"/>
  <c r="K58" i="2"/>
  <c r="T58" i="2" s="1"/>
  <c r="J58" i="2"/>
  <c r="G58" i="2"/>
  <c r="D58" i="2"/>
  <c r="C58" i="2"/>
  <c r="U57" i="2"/>
  <c r="L57" i="2"/>
  <c r="J57" i="2"/>
  <c r="G57" i="2"/>
  <c r="D57" i="2"/>
  <c r="C57" i="2"/>
  <c r="L55" i="2"/>
  <c r="U55" i="2" s="1"/>
  <c r="K55" i="2"/>
  <c r="T55" i="2" s="1"/>
  <c r="J55" i="2"/>
  <c r="G55" i="2"/>
  <c r="D55" i="2"/>
  <c r="C55" i="2"/>
  <c r="L54" i="2"/>
  <c r="U54" i="2" s="1"/>
  <c r="K54" i="2"/>
  <c r="T54" i="2" s="1"/>
  <c r="J54" i="2"/>
  <c r="G54" i="2"/>
  <c r="D54" i="2"/>
  <c r="C54" i="2"/>
  <c r="L52" i="2"/>
  <c r="U52" i="2" s="1"/>
  <c r="K52" i="2"/>
  <c r="T52" i="2" s="1"/>
  <c r="J52" i="2"/>
  <c r="G52" i="2"/>
  <c r="D52" i="2"/>
  <c r="L51" i="2"/>
  <c r="U51" i="2" s="1"/>
  <c r="K51" i="2"/>
  <c r="T51" i="2" s="1"/>
  <c r="J51" i="2"/>
  <c r="G51" i="2"/>
  <c r="D51" i="2"/>
  <c r="C51" i="2"/>
  <c r="L48" i="2"/>
  <c r="U48" i="2" s="1"/>
  <c r="J48" i="2"/>
  <c r="G48" i="2"/>
  <c r="D48" i="2"/>
  <c r="C48" i="2"/>
  <c r="L47" i="2"/>
  <c r="J47" i="2"/>
  <c r="G47" i="2"/>
  <c r="D47" i="2"/>
  <c r="C47" i="2"/>
  <c r="K46" i="2"/>
  <c r="T46" i="2" s="1"/>
  <c r="J46" i="2"/>
  <c r="G46" i="2"/>
  <c r="D46" i="2"/>
  <c r="C46" i="2"/>
  <c r="T45" i="2"/>
  <c r="K45" i="2"/>
  <c r="J45" i="2"/>
  <c r="G45" i="2"/>
  <c r="D45" i="2"/>
  <c r="C45" i="2"/>
  <c r="L41" i="2"/>
  <c r="U41" i="2" s="1"/>
  <c r="V41" i="2" s="1"/>
  <c r="J41" i="2"/>
  <c r="G41" i="2"/>
  <c r="D41" i="2"/>
  <c r="C41" i="2"/>
  <c r="K40" i="2"/>
  <c r="T40" i="2" s="1"/>
  <c r="J40" i="2"/>
  <c r="G40" i="2"/>
  <c r="D40" i="2"/>
  <c r="C40" i="2"/>
  <c r="L38" i="2"/>
  <c r="U38" i="2" s="1"/>
  <c r="K38" i="2"/>
  <c r="T38" i="2" s="1"/>
  <c r="J38" i="2"/>
  <c r="G38" i="2"/>
  <c r="D38" i="2"/>
  <c r="C38" i="2"/>
  <c r="L37" i="2"/>
  <c r="U37" i="2" s="1"/>
  <c r="J37" i="2"/>
  <c r="G37" i="2"/>
  <c r="D37" i="2"/>
  <c r="C37" i="2"/>
  <c r="L36" i="2"/>
  <c r="U36" i="2" s="1"/>
  <c r="V36" i="2" s="1"/>
  <c r="J36" i="2"/>
  <c r="G36" i="2"/>
  <c r="D36" i="2"/>
  <c r="C36" i="2"/>
  <c r="M35" i="2"/>
  <c r="J35" i="2"/>
  <c r="G35" i="2"/>
  <c r="D35" i="2"/>
  <c r="C35" i="2"/>
  <c r="L34" i="2"/>
  <c r="U34" i="2" s="1"/>
  <c r="J34" i="2"/>
  <c r="G34" i="2"/>
  <c r="D34" i="2"/>
  <c r="C34" i="2"/>
  <c r="L33" i="2"/>
  <c r="U33" i="2" s="1"/>
  <c r="J33" i="2"/>
  <c r="G33" i="2"/>
  <c r="D33" i="2"/>
  <c r="C33" i="2"/>
  <c r="T31" i="2"/>
  <c r="M31" i="2"/>
  <c r="L31" i="2"/>
  <c r="U31" i="2" s="1"/>
  <c r="K31" i="2"/>
  <c r="J31" i="2"/>
  <c r="G31" i="2"/>
  <c r="D31" i="2"/>
  <c r="C31" i="2"/>
  <c r="U30" i="2"/>
  <c r="T30" i="2"/>
  <c r="L30" i="2"/>
  <c r="K30" i="2"/>
  <c r="J30" i="2"/>
  <c r="D30" i="2"/>
  <c r="C30" i="2"/>
  <c r="J27" i="2"/>
  <c r="G27" i="2"/>
  <c r="D27" i="2"/>
  <c r="J26" i="2"/>
  <c r="G26" i="2"/>
  <c r="D26" i="2"/>
  <c r="C26" i="2"/>
  <c r="K25" i="2"/>
  <c r="T25" i="2" s="1"/>
  <c r="J25" i="2"/>
  <c r="G25" i="2"/>
  <c r="D25" i="2"/>
  <c r="C25" i="2"/>
  <c r="L24" i="2"/>
  <c r="U24" i="2" s="1"/>
  <c r="J24" i="2"/>
  <c r="G24" i="2"/>
  <c r="D24" i="2"/>
  <c r="C24" i="2"/>
  <c r="L22" i="2"/>
  <c r="U22" i="2" s="1"/>
  <c r="J22" i="2"/>
  <c r="G22" i="2"/>
  <c r="D22" i="2"/>
  <c r="C22" i="2"/>
  <c r="J23" i="2"/>
  <c r="G23" i="2"/>
  <c r="D23" i="2"/>
  <c r="C23" i="2"/>
  <c r="J19" i="2"/>
  <c r="G19" i="2"/>
  <c r="D19" i="2"/>
  <c r="C19" i="2"/>
  <c r="T21" i="2"/>
  <c r="M21" i="2"/>
  <c r="L21" i="2"/>
  <c r="U21" i="2" s="1"/>
  <c r="K21" i="2"/>
  <c r="J21" i="2"/>
  <c r="G21" i="2"/>
  <c r="D21" i="2"/>
  <c r="C21" i="2"/>
  <c r="J20" i="2"/>
  <c r="G20" i="2"/>
  <c r="D20" i="2"/>
  <c r="C20" i="2"/>
  <c r="J18" i="2"/>
  <c r="G18" i="2"/>
  <c r="D18" i="2"/>
  <c r="C18" i="2"/>
  <c r="J17" i="2"/>
  <c r="G17" i="2"/>
  <c r="D17" i="2"/>
  <c r="L16" i="2"/>
  <c r="U16" i="2" s="1"/>
  <c r="J16" i="2"/>
  <c r="G16" i="2"/>
  <c r="D16" i="2"/>
  <c r="C16" i="2"/>
  <c r="J14" i="2"/>
  <c r="G14" i="2"/>
  <c r="D14" i="2"/>
  <c r="C14" i="2"/>
  <c r="K15" i="2"/>
  <c r="T15" i="2" s="1"/>
  <c r="J15" i="2"/>
  <c r="G15" i="2"/>
  <c r="D15" i="2"/>
  <c r="C15" i="2"/>
  <c r="J10" i="2"/>
  <c r="G10" i="2"/>
  <c r="D10" i="2"/>
  <c r="C10" i="2"/>
  <c r="L39" i="2"/>
  <c r="U39" i="2" s="1"/>
  <c r="J39" i="2"/>
  <c r="G39" i="2"/>
  <c r="D39" i="2"/>
  <c r="C39" i="2"/>
  <c r="J9" i="2"/>
  <c r="G9" i="2"/>
  <c r="D9" i="2"/>
  <c r="C9" i="2"/>
  <c r="K8" i="2"/>
  <c r="T8" i="2" s="1"/>
  <c r="J8" i="2"/>
  <c r="G8" i="2"/>
  <c r="D8" i="2"/>
  <c r="L11" i="2"/>
  <c r="U11" i="2" s="1"/>
  <c r="D11" i="2"/>
  <c r="C11" i="2"/>
  <c r="K13" i="2"/>
  <c r="T13" i="2" s="1"/>
  <c r="J13" i="2"/>
  <c r="G13" i="2"/>
  <c r="D13" i="2"/>
  <c r="C13" i="2"/>
  <c r="K12" i="2"/>
  <c r="T12" i="2" s="1"/>
  <c r="J12" i="2"/>
  <c r="G12" i="2"/>
  <c r="D12" i="2"/>
  <c r="C12" i="2"/>
  <c r="K6" i="2"/>
  <c r="T6" i="2" s="1"/>
  <c r="J6" i="2"/>
  <c r="G6" i="2"/>
  <c r="D6" i="2"/>
  <c r="C6" i="2"/>
  <c r="K7" i="2"/>
  <c r="T7" i="2" s="1"/>
  <c r="J7" i="2"/>
  <c r="G7" i="2"/>
  <c r="D7" i="2"/>
  <c r="C7" i="2"/>
  <c r="J5" i="2"/>
  <c r="G5" i="2"/>
  <c r="D5" i="2"/>
  <c r="C5" i="2"/>
  <c r="O19" i="1"/>
  <c r="N19" i="1"/>
  <c r="M19" i="1"/>
  <c r="L19" i="1"/>
  <c r="E19" i="1"/>
  <c r="C19" i="1"/>
  <c r="R18" i="1"/>
  <c r="O18" i="1"/>
  <c r="M18" i="1"/>
  <c r="L18" i="1"/>
  <c r="D17" i="1"/>
  <c r="C17" i="1"/>
  <c r="L17" i="1"/>
  <c r="C18" i="1"/>
  <c r="L15" i="1"/>
  <c r="C16" i="1"/>
  <c r="M16" i="1"/>
  <c r="L16" i="1"/>
  <c r="E14" i="1"/>
  <c r="C14" i="1"/>
  <c r="N13" i="1"/>
  <c r="M13" i="1"/>
  <c r="L13" i="1"/>
  <c r="C15" i="1"/>
  <c r="O14" i="1"/>
  <c r="L14" i="1"/>
  <c r="C12" i="1"/>
  <c r="N12" i="1"/>
  <c r="L12" i="1"/>
  <c r="E13" i="1"/>
  <c r="C13" i="1"/>
  <c r="U47" i="2" l="1"/>
  <c r="T47" i="2"/>
  <c r="BT107" i="5"/>
  <c r="M50" i="3" s="1"/>
  <c r="BT108" i="5"/>
  <c r="M69" i="3" s="1"/>
  <c r="BT109" i="5"/>
  <c r="M41" i="3" s="1"/>
  <c r="V47" i="2"/>
  <c r="K83" i="2"/>
  <c r="T83" i="2" s="1"/>
  <c r="V83" i="2" s="1"/>
  <c r="V53" i="3"/>
  <c r="BT35" i="5"/>
  <c r="M57" i="2" s="1"/>
  <c r="V1005" i="2"/>
  <c r="BT40" i="5"/>
  <c r="M33" i="2" s="1"/>
  <c r="BT56" i="5"/>
  <c r="M36" i="2" s="1"/>
  <c r="V43" i="3"/>
  <c r="O12" i="1"/>
  <c r="K35" i="2"/>
  <c r="T35" i="2" s="1"/>
  <c r="V35" i="2" s="1"/>
  <c r="K48" i="2"/>
  <c r="T48" i="2" s="1"/>
  <c r="K57" i="2"/>
  <c r="T57" i="2" s="1"/>
  <c r="K59" i="2"/>
  <c r="T59" i="2" s="1"/>
  <c r="L63" i="2"/>
  <c r="U63" i="2" s="1"/>
  <c r="V63" i="2" s="1"/>
  <c r="L68" i="2"/>
  <c r="U68" i="2" s="1"/>
  <c r="C74" i="2"/>
  <c r="K75" i="2"/>
  <c r="T75" i="2" s="1"/>
  <c r="V75" i="2" s="1"/>
  <c r="L84" i="2"/>
  <c r="U84" i="2" s="1"/>
  <c r="V84" i="2" s="1"/>
  <c r="K88" i="2"/>
  <c r="T88" i="2" s="1"/>
  <c r="V19" i="3"/>
  <c r="V29" i="3"/>
  <c r="L32" i="3"/>
  <c r="U32" i="3" s="1"/>
  <c r="V32" i="3" s="1"/>
  <c r="V56" i="3"/>
  <c r="C65" i="3"/>
  <c r="K69" i="3"/>
  <c r="T69" i="3" s="1"/>
  <c r="L73" i="3"/>
  <c r="U73" i="3" s="1"/>
  <c r="V73" i="3" s="1"/>
  <c r="V84" i="3"/>
  <c r="L85" i="3"/>
  <c r="U85" i="3" s="1"/>
  <c r="AC2" i="5"/>
  <c r="BU51" i="5" s="1"/>
  <c r="BT8" i="5"/>
  <c r="M88" i="2" s="1"/>
  <c r="D12" i="5"/>
  <c r="BT14" i="5"/>
  <c r="M46" i="2" s="1"/>
  <c r="BT16" i="5"/>
  <c r="M87" i="2" s="1"/>
  <c r="D26" i="5"/>
  <c r="BT28" i="5"/>
  <c r="M55" i="2" s="1"/>
  <c r="BT30" i="5"/>
  <c r="M7" i="2" s="1"/>
  <c r="D34" i="5"/>
  <c r="D39" i="5"/>
  <c r="D40" i="5"/>
  <c r="D56" i="5"/>
  <c r="BT110" i="5"/>
  <c r="M42" i="3" s="1"/>
  <c r="BT116" i="5"/>
  <c r="M57" i="3" s="1"/>
  <c r="P19" i="1"/>
  <c r="M49" i="3"/>
  <c r="V79" i="3"/>
  <c r="V87" i="3"/>
  <c r="G17" i="1"/>
  <c r="K20" i="2"/>
  <c r="T20" i="2" s="1"/>
  <c r="C27" i="2"/>
  <c r="K34" i="2"/>
  <c r="T34" i="2" s="1"/>
  <c r="V34" i="2" s="1"/>
  <c r="L35" i="2"/>
  <c r="U35" i="2" s="1"/>
  <c r="V52" i="3"/>
  <c r="V55" i="3"/>
  <c r="V69" i="3"/>
  <c r="BT10" i="5"/>
  <c r="M52" i="2" s="1"/>
  <c r="BT11" i="5"/>
  <c r="M59" i="2" s="1"/>
  <c r="BT34" i="5"/>
  <c r="M41" i="2" s="1"/>
  <c r="BT39" i="5"/>
  <c r="M37" i="2" s="1"/>
  <c r="BT42" i="5"/>
  <c r="M30" i="2" s="1"/>
  <c r="BT55" i="5"/>
  <c r="M48" i="2" s="1"/>
  <c r="BT82" i="5"/>
  <c r="M38" i="3" s="1"/>
  <c r="V38" i="2"/>
  <c r="V55" i="2"/>
  <c r="V58" i="2"/>
  <c r="V71" i="2"/>
  <c r="V48" i="2"/>
  <c r="V52" i="2"/>
  <c r="V30" i="2"/>
  <c r="V33" i="2"/>
  <c r="V31" i="2"/>
  <c r="V60" i="2"/>
  <c r="G14" i="1"/>
  <c r="BT15" i="5"/>
  <c r="M27" i="2" s="1"/>
  <c r="D15" i="5"/>
  <c r="L27" i="2"/>
  <c r="U27" i="2" s="1"/>
  <c r="V27" i="2" s="1"/>
  <c r="BT46" i="5"/>
  <c r="M13" i="2" s="1"/>
  <c r="L6" i="2"/>
  <c r="U6" i="2" s="1"/>
  <c r="V6" i="2" s="1"/>
  <c r="G13" i="1"/>
  <c r="D25" i="5"/>
  <c r="K74" i="2"/>
  <c r="T74" i="2" s="1"/>
  <c r="L20" i="2"/>
  <c r="U20" i="2" s="1"/>
  <c r="V20" i="2" s="1"/>
  <c r="K73" i="2"/>
  <c r="T73" i="2" s="1"/>
  <c r="BT31" i="5"/>
  <c r="M73" i="2" s="1"/>
  <c r="G15" i="1"/>
  <c r="K9" i="2"/>
  <c r="T9" i="2" s="1"/>
  <c r="L9" i="2"/>
  <c r="U9" i="2" s="1"/>
  <c r="K72" i="2"/>
  <c r="T72" i="2" s="1"/>
  <c r="BT89" i="5"/>
  <c r="M7" i="3" s="1"/>
  <c r="O15" i="1"/>
  <c r="L7" i="3"/>
  <c r="U7" i="3" s="1"/>
  <c r="V7" i="3" s="1"/>
  <c r="BT88" i="5"/>
  <c r="M20" i="3" s="1"/>
  <c r="Q18" i="3"/>
  <c r="K18" i="3"/>
  <c r="T18" i="3" s="1"/>
  <c r="V18" i="3" s="1"/>
  <c r="V23" i="3"/>
  <c r="K15" i="3"/>
  <c r="T15" i="3" s="1"/>
  <c r="V15" i="3" s="1"/>
  <c r="O17" i="1"/>
  <c r="L74" i="3"/>
  <c r="U74" i="3" s="1"/>
  <c r="BT95" i="5"/>
  <c r="K74" i="3"/>
  <c r="T74" i="3" s="1"/>
  <c r="Q74" i="3"/>
  <c r="K75" i="3"/>
  <c r="T75" i="3" s="1"/>
  <c r="V75" i="3" s="1"/>
  <c r="BT94" i="5"/>
  <c r="M75" i="3" s="1"/>
  <c r="V8" i="3"/>
  <c r="V21" i="3"/>
  <c r="V73" i="2"/>
  <c r="V15" i="2"/>
  <c r="V21" i="2"/>
  <c r="BT69" i="5"/>
  <c r="M5" i="3" s="1"/>
  <c r="K17" i="3"/>
  <c r="T17" i="3" s="1"/>
  <c r="BT66" i="5"/>
  <c r="M17" i="3" s="1"/>
  <c r="L6" i="3"/>
  <c r="U6" i="3" s="1"/>
  <c r="V6" i="3"/>
  <c r="Q6" i="3"/>
  <c r="BT75" i="5"/>
  <c r="S6" i="3" s="1"/>
  <c r="K6" i="3"/>
  <c r="T6" i="3" s="1"/>
  <c r="K12" i="3"/>
  <c r="T12" i="3" s="1"/>
  <c r="L12" i="3"/>
  <c r="U12" i="3" s="1"/>
  <c r="BS72" i="5"/>
  <c r="R13" i="1" s="1"/>
  <c r="O13" i="1"/>
  <c r="K11" i="3"/>
  <c r="T11" i="3" s="1"/>
  <c r="V11" i="3" s="1"/>
  <c r="BT81" i="5"/>
  <c r="M11" i="3" s="1"/>
  <c r="K9" i="3"/>
  <c r="T9" i="3" s="1"/>
  <c r="V9" i="3" s="1"/>
  <c r="BT80" i="5"/>
  <c r="M9" i="3" s="1"/>
  <c r="V14" i="3"/>
  <c r="D79" i="5"/>
  <c r="V13" i="3"/>
  <c r="V10" i="3"/>
  <c r="BS101" i="5"/>
  <c r="R12" i="1" s="1"/>
  <c r="K69" i="2"/>
  <c r="T69" i="2" s="1"/>
  <c r="V69" i="2" s="1"/>
  <c r="BT38" i="5"/>
  <c r="M69" i="2" s="1"/>
  <c r="BT25" i="5"/>
  <c r="M70" i="2" s="1"/>
  <c r="V18" i="2"/>
  <c r="BT52" i="5"/>
  <c r="M12" i="2" s="1"/>
  <c r="L12" i="2"/>
  <c r="U12" i="2" s="1"/>
  <c r="V12" i="2" s="1"/>
  <c r="K26" i="2"/>
  <c r="T26" i="2" s="1"/>
  <c r="V26" i="2" s="1"/>
  <c r="F19" i="1"/>
  <c r="BT20" i="5"/>
  <c r="M26" i="2" s="1"/>
  <c r="K11" i="2"/>
  <c r="T11" i="2" s="1"/>
  <c r="V11" i="2" s="1"/>
  <c r="BT19" i="5"/>
  <c r="M11" i="2" s="1"/>
  <c r="L23" i="2"/>
  <c r="U23" i="2" s="1"/>
  <c r="K24" i="2"/>
  <c r="T24" i="2" s="1"/>
  <c r="V24" i="2" s="1"/>
  <c r="BT33" i="5"/>
  <c r="M24" i="2" s="1"/>
  <c r="L7" i="2"/>
  <c r="U7" i="2" s="1"/>
  <c r="V7" i="2" s="1"/>
  <c r="BT29" i="5"/>
  <c r="M8" i="2" s="1"/>
  <c r="F15" i="1"/>
  <c r="BS29" i="5"/>
  <c r="I15" i="1" s="1"/>
  <c r="L8" i="2"/>
  <c r="U8" i="2" s="1"/>
  <c r="V8" i="2" s="1"/>
  <c r="BT61" i="5"/>
  <c r="M22" i="2" s="1"/>
  <c r="K22" i="2"/>
  <c r="T22" i="2" s="1"/>
  <c r="V22" i="2" s="1"/>
  <c r="K39" i="2"/>
  <c r="T39" i="2" s="1"/>
  <c r="V39" i="2" s="1"/>
  <c r="BT48" i="5"/>
  <c r="M39" i="2" s="1"/>
  <c r="F13" i="1"/>
  <c r="L13" i="2"/>
  <c r="U13" i="2" s="1"/>
  <c r="V13" i="2" s="1"/>
  <c r="K67" i="2"/>
  <c r="T67" i="2" s="1"/>
  <c r="V67" i="2" s="1"/>
  <c r="BS44" i="5"/>
  <c r="I13" i="1" s="1"/>
  <c r="BT44" i="5"/>
  <c r="M67" i="2" s="1"/>
  <c r="K10" i="2"/>
  <c r="T10" i="2" s="1"/>
  <c r="V10" i="2" s="1"/>
  <c r="BT6" i="5"/>
  <c r="M10" i="2" s="1"/>
  <c r="K14" i="2"/>
  <c r="T14" i="2" s="1"/>
  <c r="V14" i="2" s="1"/>
  <c r="G12" i="1"/>
  <c r="P15" i="1"/>
  <c r="P17" i="1"/>
  <c r="P16" i="1"/>
  <c r="P13" i="1"/>
  <c r="P14" i="1"/>
  <c r="P12" i="1"/>
  <c r="G18" i="1"/>
  <c r="G19" i="1"/>
  <c r="G16" i="1"/>
  <c r="V19" i="2"/>
  <c r="V5" i="2"/>
  <c r="V17" i="2"/>
  <c r="V16" i="2"/>
  <c r="V25" i="2"/>
  <c r="V17" i="3"/>
  <c r="BT18" i="5"/>
  <c r="M23" i="2" s="1"/>
  <c r="D18" i="5"/>
  <c r="BS65" i="5"/>
  <c r="R16" i="1" s="1"/>
  <c r="BT68" i="5"/>
  <c r="M44" i="3" s="1"/>
  <c r="L44" i="3"/>
  <c r="U44" i="3" s="1"/>
  <c r="V44" i="3" s="1"/>
  <c r="O16" i="1"/>
  <c r="V51" i="2"/>
  <c r="V57" i="2"/>
  <c r="V30" i="3"/>
  <c r="BT43" i="5"/>
  <c r="M45" i="2" s="1"/>
  <c r="L45" i="2"/>
  <c r="U45" i="2" s="1"/>
  <c r="V45" i="2" s="1"/>
  <c r="BT85" i="5"/>
  <c r="M35" i="3" s="1"/>
  <c r="L35" i="3"/>
  <c r="U35" i="3" s="1"/>
  <c r="V35" i="3" s="1"/>
  <c r="C67" i="2"/>
  <c r="V88" i="2"/>
  <c r="U49" i="3"/>
  <c r="V49" i="3" s="1"/>
  <c r="V50" i="3"/>
  <c r="V5" i="3"/>
  <c r="V38" i="3"/>
  <c r="BT23" i="5"/>
  <c r="M71" i="2" s="1"/>
  <c r="D23" i="5"/>
  <c r="BT36" i="5"/>
  <c r="M72" i="2" s="1"/>
  <c r="BS36" i="5"/>
  <c r="I17" i="1" s="1"/>
  <c r="L72" i="2"/>
  <c r="U72" i="2" s="1"/>
  <c r="BT41" i="5"/>
  <c r="M85" i="2" s="1"/>
  <c r="D41" i="5"/>
  <c r="V70" i="2"/>
  <c r="M84" i="2"/>
  <c r="V85" i="2"/>
  <c r="V22" i="3"/>
  <c r="BT5" i="5"/>
  <c r="M5" i="2" s="1"/>
  <c r="D5" i="5"/>
  <c r="BT32" i="5"/>
  <c r="M16" i="2" s="1"/>
  <c r="D32" i="5"/>
  <c r="BT37" i="5"/>
  <c r="M19" i="2" s="1"/>
  <c r="D37" i="5"/>
  <c r="BT47" i="5"/>
  <c r="M25" i="2" s="1"/>
  <c r="D47" i="5"/>
  <c r="BS51" i="5"/>
  <c r="I14" i="1" s="1"/>
  <c r="BT54" i="5"/>
  <c r="M38" i="2" s="1"/>
  <c r="BT63" i="5"/>
  <c r="M40" i="2" s="1"/>
  <c r="L40" i="2"/>
  <c r="U40" i="2" s="1"/>
  <c r="V40" i="2" s="1"/>
  <c r="BT71" i="5"/>
  <c r="M43" i="3" s="1"/>
  <c r="D71" i="5"/>
  <c r="D76" i="5"/>
  <c r="K16" i="3"/>
  <c r="T16" i="3" s="1"/>
  <c r="V16" i="3" s="1"/>
  <c r="K23" i="2"/>
  <c r="T23" i="2" s="1"/>
  <c r="V46" i="2"/>
  <c r="F12" i="1"/>
  <c r="F14" i="1"/>
  <c r="F16" i="1"/>
  <c r="F18" i="1"/>
  <c r="F17" i="1"/>
  <c r="V37" i="2"/>
  <c r="L46" i="2"/>
  <c r="U46" i="2" s="1"/>
  <c r="V54" i="2"/>
  <c r="V59" i="2"/>
  <c r="V68" i="2"/>
  <c r="V74" i="2"/>
  <c r="V20" i="3"/>
  <c r="V28" i="3"/>
  <c r="V48" i="3"/>
  <c r="V67" i="3"/>
  <c r="V74" i="3"/>
  <c r="V78" i="3"/>
  <c r="BT13" i="5"/>
  <c r="D13" i="5"/>
  <c r="BT57" i="5"/>
  <c r="M60" i="2" s="1"/>
  <c r="D57" i="5"/>
  <c r="BS58" i="5"/>
  <c r="I16" i="1" s="1"/>
  <c r="BT65" i="5"/>
  <c r="M80" i="3" s="1"/>
  <c r="D65" i="5"/>
  <c r="BT67" i="5"/>
  <c r="M19" i="3" s="1"/>
  <c r="D67" i="5"/>
  <c r="BT76" i="5"/>
  <c r="M16" i="3" s="1"/>
  <c r="BT79" i="5"/>
  <c r="M14" i="3" s="1"/>
  <c r="BS79" i="5"/>
  <c r="R14" i="1" s="1"/>
  <c r="V46" i="3"/>
  <c r="V57" i="3"/>
  <c r="V60" i="3"/>
  <c r="V65" i="3"/>
  <c r="K80" i="3"/>
  <c r="T80" i="3" s="1"/>
  <c r="V80" i="3" s="1"/>
  <c r="V85" i="3"/>
  <c r="V86" i="3"/>
  <c r="BT4" i="5"/>
  <c r="M14" i="2" s="1"/>
  <c r="BS4" i="5"/>
  <c r="I12" i="1" s="1"/>
  <c r="BT9" i="5"/>
  <c r="M1005" i="2" s="1"/>
  <c r="D9" i="5"/>
  <c r="BS15" i="5"/>
  <c r="I19" i="1" s="1"/>
  <c r="BT22" i="5"/>
  <c r="M74" i="2" s="1"/>
  <c r="BS22" i="5"/>
  <c r="I18" i="1" s="1"/>
  <c r="BT27" i="5"/>
  <c r="M54" i="2" s="1"/>
  <c r="D27" i="5"/>
  <c r="BT51" i="5"/>
  <c r="M17" i="2" s="1"/>
  <c r="D51" i="5"/>
  <c r="BT53" i="5"/>
  <c r="M18" i="2" s="1"/>
  <c r="D53" i="5"/>
  <c r="BT62" i="5"/>
  <c r="M15" i="2" s="1"/>
  <c r="D62" i="5"/>
  <c r="BT87" i="5"/>
  <c r="S18" i="3" s="1"/>
  <c r="BT91" i="5"/>
  <c r="M52" i="3" s="1"/>
  <c r="BS94" i="5"/>
  <c r="R17" i="1" s="1"/>
  <c r="BT96" i="5"/>
  <c r="M15" i="3" s="1"/>
  <c r="BT100" i="5"/>
  <c r="M46" i="3" s="1"/>
  <c r="BT105" i="5"/>
  <c r="M13" i="3" s="1"/>
  <c r="BS109" i="5"/>
  <c r="R19" i="1" s="1"/>
  <c r="BT111" i="5"/>
  <c r="M28" i="3" s="1"/>
  <c r="BT115" i="5"/>
  <c r="M53" i="3" s="1"/>
  <c r="BS86" i="5"/>
  <c r="R15" i="1" s="1"/>
  <c r="BT125" i="5"/>
  <c r="M55" i="3" s="1"/>
  <c r="M18" i="3" l="1"/>
  <c r="V9" i="2"/>
  <c r="V72" i="2"/>
  <c r="V12" i="3"/>
  <c r="S74" i="3"/>
  <c r="M74" i="3"/>
  <c r="M6" i="3"/>
  <c r="V23" i="2"/>
  <c r="M47" i="2"/>
  <c r="M83" i="2"/>
</calcChain>
</file>

<file path=xl/sharedStrings.xml><?xml version="1.0" encoding="utf-8"?>
<sst xmlns="http://schemas.openxmlformats.org/spreadsheetml/2006/main" count="391" uniqueCount="110">
  <si>
    <t>Rezultāti SILVER</t>
  </si>
  <si>
    <t>Rezultāti BRONZE</t>
  </si>
  <si>
    <t>Vieta</t>
  </si>
  <si>
    <t>Komanda</t>
  </si>
  <si>
    <t>Punkti</t>
  </si>
  <si>
    <t>Par summu</t>
  </si>
  <si>
    <t>Ieskaites    punkti</t>
  </si>
  <si>
    <t>Punkti kopā</t>
  </si>
  <si>
    <t>Kārtu skaits</t>
  </si>
  <si>
    <t>Komandas vidējais</t>
  </si>
  <si>
    <t>Ieskaites   punkti</t>
  </si>
  <si>
    <t>Platinum</t>
  </si>
  <si>
    <t>Gold</t>
  </si>
  <si>
    <t>Silver</t>
  </si>
  <si>
    <t>Vīriešu reitings</t>
  </si>
  <si>
    <t>1.aplis</t>
  </si>
  <si>
    <t>1. aplis</t>
  </si>
  <si>
    <t>3.aplis</t>
  </si>
  <si>
    <t>4.aplis</t>
  </si>
  <si>
    <t>Kopā</t>
  </si>
  <si>
    <t>Vārds, Uzvārds</t>
  </si>
  <si>
    <t>Spēles</t>
  </si>
  <si>
    <t>Summa</t>
  </si>
  <si>
    <t>Vidējais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</si>
  <si>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</si>
  <si>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</si>
  <si>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</si>
  <si>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</si>
  <si>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</si>
  <si>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</si>
  <si>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</si>
  <si>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</si>
  <si>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Rags</t>
  </si>
  <si>
    <t>NB</t>
  </si>
  <si>
    <t>NB Lēdijas</t>
  </si>
  <si>
    <t>Wii Sport Resort</t>
  </si>
  <si>
    <t>RTU</t>
  </si>
  <si>
    <t>SIB</t>
  </si>
  <si>
    <t>Šarmageddon</t>
  </si>
  <si>
    <t>VissParBoulingu.lv</t>
  </si>
  <si>
    <t>Lursoft</t>
  </si>
  <si>
    <t>Bowling Sharks</t>
  </si>
  <si>
    <t>Nopietni</t>
  </si>
  <si>
    <t>Molotov</t>
  </si>
  <si>
    <t>Zaļie Pumpuri</t>
  </si>
  <si>
    <t>Level Up</t>
  </si>
  <si>
    <t>Handicap</t>
  </si>
  <si>
    <t>Komandas vidējais</t>
  </si>
  <si>
    <t>Vidējais rezultāts</t>
  </si>
  <si>
    <t>PEDEJAIS</t>
  </si>
  <si>
    <t>VISI KOPĀ</t>
  </si>
  <si>
    <t>Aleksis Štokmanis</t>
  </si>
  <si>
    <t>Dāvis Šipkevičs</t>
  </si>
  <si>
    <t>Jānis Štokmanis</t>
  </si>
  <si>
    <t>Māris Štokmanis</t>
  </si>
  <si>
    <t>aklais rezultāts</t>
  </si>
  <si>
    <t>Guntis Andžāns</t>
  </si>
  <si>
    <t>NB</t>
  </si>
  <si>
    <t>Normunds Rabkevičs</t>
  </si>
  <si>
    <t>Pavēls Isats</t>
  </si>
  <si>
    <t>Juris Mauriņš</t>
  </si>
  <si>
    <t>Toms Erbss</t>
  </si>
  <si>
    <t>Ilona Liņina</t>
  </si>
  <si>
    <t>Ilona Ozola</t>
  </si>
  <si>
    <t>Anita Valdmane</t>
  </si>
  <si>
    <t>Natālija Rizņika</t>
  </si>
  <si>
    <t>Rasma Mauriņa</t>
  </si>
  <si>
    <t>Ričards Toms Zvilna</t>
  </si>
  <si>
    <t>Patriks Piternieks</t>
  </si>
  <si>
    <t>Līva Landmane</t>
  </si>
  <si>
    <t>Rūdolfs Būmanis</t>
  </si>
  <si>
    <t>Tomass Piternieks</t>
  </si>
  <si>
    <t>Gunita Vasiļevska</t>
  </si>
  <si>
    <t>Māris Umbraško</t>
  </si>
  <si>
    <t>Annija Celmiņa</t>
  </si>
  <si>
    <t>Pieacinātais</t>
  </si>
  <si>
    <t>Tatjana Teļnova</t>
  </si>
  <si>
    <t>Nauris Zīds</t>
  </si>
  <si>
    <t>Artūrs Kaļinins</t>
  </si>
  <si>
    <t>Andris Kārkliņš</t>
  </si>
  <si>
    <t>Jānis Raņķis</t>
  </si>
  <si>
    <t>Eduards Ručevics</t>
  </si>
  <si>
    <t>Aleksandrs Ručevics</t>
  </si>
  <si>
    <t>Jānis Zalītis</t>
  </si>
  <si>
    <t>Nikolajs Ļevikins</t>
  </si>
  <si>
    <t>Jevgenijs Kobiļuks</t>
  </si>
  <si>
    <t>Nikolajs Tkačenko</t>
  </si>
  <si>
    <t>Elvijs Bokanovs</t>
  </si>
  <si>
    <t>Mārtiņs Vaicekovskis</t>
  </si>
  <si>
    <t>Ģirts Ķēbers</t>
  </si>
  <si>
    <t>Aigars Liškovskis</t>
  </si>
  <si>
    <t>Mihails Judins</t>
  </si>
  <si>
    <t>Arkādijs Timčenko</t>
  </si>
  <si>
    <t>Jurijs Nahodkins</t>
  </si>
  <si>
    <t>Edgars Štubis</t>
  </si>
  <si>
    <t>Guntars Pugejs</t>
  </si>
  <si>
    <t>Armands Štubis</t>
  </si>
  <si>
    <t>Edgars Cimdiņš</t>
  </si>
  <si>
    <t>Artūrs Žigulins</t>
  </si>
  <si>
    <t>Artūrs Pugejs</t>
  </si>
  <si>
    <t>Jānis Cimdiņš</t>
  </si>
  <si>
    <t>Indra Segliņa</t>
  </si>
  <si>
    <t>Guna Sedleniece</t>
  </si>
  <si>
    <t>Ainārs Sedlenieks</t>
  </si>
  <si>
    <t>Elmārs Kokorišs</t>
  </si>
  <si>
    <t>Valentīns Ginko</t>
  </si>
  <si>
    <t>Level Up</t>
  </si>
  <si>
    <t>Māris Briedis</t>
  </si>
  <si>
    <t>Sergejs Meņšikovs</t>
  </si>
  <si>
    <t>Liana Ponomarenko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</si>
</sst>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6"/>
      <color rgb="FF000000"/>
      <name val="Centschbook tl"/>
      <charset val="1"/>
    </font>
    <font>
      <b/>
      <sz val="16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3333FF"/>
      <name val="Arial"/>
      <family val="2"/>
      <charset val="1"/>
    </font>
    <font>
      <b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FF0066"/>
      <name val="Arial"/>
      <family val="2"/>
      <charset val="1"/>
    </font>
    <font>
      <b/>
      <sz val="14"/>
      <color rgb="FF6666FF"/>
      <name val="Arial"/>
      <family val="2"/>
      <charset val="1"/>
    </font>
    <font>
      <b/>
      <sz val="14"/>
      <color rgb="FF3333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color rgb="FF0000CC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4"/>
      <color rgb="FFFF3333"/>
      <name val="Arial"/>
      <family val="2"/>
      <charset val="1"/>
    </font>
    <font>
      <b/>
      <sz val="14"/>
      <color rgb="FF000000"/>
      <name val="Centschbook tl"/>
      <charset val="1"/>
    </font>
    <font>
      <b/>
      <sz val="13"/>
      <color rgb="FFFF0000"/>
      <name val="Book Antiqua"/>
      <family val="1"/>
      <charset val="1"/>
    </font>
    <font>
      <b/>
      <sz val="13"/>
      <color rgb="FF3333FF"/>
      <name val="Book Antiqua"/>
      <family val="1"/>
      <charset val="1"/>
    </font>
    <font>
      <b/>
      <sz val="14"/>
      <color rgb="FF0000FF"/>
      <name val="Arial"/>
      <family val="2"/>
      <charset val="1"/>
    </font>
    <font>
      <b/>
      <sz val="14"/>
      <color rgb="FFFF0000"/>
      <name val="Centschbook tl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name val="Arial"/>
      <family val="2"/>
      <charset val="204"/>
    </font>
    <font>
      <b/>
      <sz val="12"/>
      <color rgb="FFFF3333"/>
      <name val="Arial"/>
      <family val="2"/>
      <charset val="1"/>
    </font>
    <font>
      <b/>
      <sz val="12"/>
      <color rgb="FF3333FF"/>
      <name val="Arial"/>
      <family val="2"/>
      <charset val="1"/>
    </font>
    <font>
      <b/>
      <sz val="12"/>
      <color rgb="FFFF0066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</fills>
  <borders count="6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5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2" fontId="9" fillId="3" borderId="10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3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5" fillId="0" borderId="18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 textRotation="90" wrapText="1"/>
    </xf>
    <xf numFmtId="0" fontId="17" fillId="0" borderId="1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19" xfId="0" applyFont="1" applyBorder="1" applyAlignment="1">
      <alignment horizontal="center"/>
    </xf>
    <xf numFmtId="2" fontId="18" fillId="0" borderId="19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0" borderId="19" xfId="0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1" fontId="17" fillId="0" borderId="19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9" xfId="0" applyFont="1" applyBorder="1" applyAlignment="1">
      <alignment horizontal="left"/>
    </xf>
    <xf numFmtId="0" fontId="20" fillId="0" borderId="19" xfId="0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1" fontId="20" fillId="0" borderId="19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9" xfId="0" applyFont="1" applyBorder="1" applyAlignment="1">
      <alignment horizontal="left"/>
    </xf>
    <xf numFmtId="0" fontId="21" fillId="0" borderId="19" xfId="0" applyFont="1" applyBorder="1" applyAlignment="1">
      <alignment horizontal="center"/>
    </xf>
    <xf numFmtId="2" fontId="21" fillId="0" borderId="19" xfId="0" applyNumberFormat="1" applyFont="1" applyBorder="1" applyAlignment="1">
      <alignment horizontal="center"/>
    </xf>
    <xf numFmtId="1" fontId="21" fillId="0" borderId="19" xfId="0" applyNumberFormat="1" applyFont="1" applyBorder="1" applyAlignment="1">
      <alignment horizontal="center"/>
    </xf>
    <xf numFmtId="0" fontId="22" fillId="0" borderId="19" xfId="0" applyFont="1" applyBorder="1" applyAlignment="1">
      <alignment horizontal="left"/>
    </xf>
    <xf numFmtId="0" fontId="22" fillId="0" borderId="19" xfId="0" applyFont="1" applyBorder="1" applyAlignment="1">
      <alignment horizontal="center"/>
    </xf>
    <xf numFmtId="2" fontId="22" fillId="0" borderId="19" xfId="0" applyNumberFormat="1" applyFont="1" applyBorder="1" applyAlignment="1">
      <alignment horizontal="center"/>
    </xf>
    <xf numFmtId="1" fontId="22" fillId="0" borderId="19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 wrapText="1"/>
    </xf>
    <xf numFmtId="2" fontId="25" fillId="0" borderId="19" xfId="0" applyNumberFormat="1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2" fontId="20" fillId="0" borderId="22" xfId="0" applyNumberFormat="1" applyFont="1" applyBorder="1" applyAlignment="1">
      <alignment horizontal="center"/>
    </xf>
    <xf numFmtId="1" fontId="20" fillId="0" borderId="22" xfId="0" applyNumberFormat="1" applyFont="1" applyBorder="1" applyAlignment="1">
      <alignment horizontal="center"/>
    </xf>
    <xf numFmtId="2" fontId="20" fillId="0" borderId="23" xfId="0" applyNumberFormat="1" applyFont="1" applyBorder="1" applyAlignment="1">
      <alignment horizontal="center"/>
    </xf>
    <xf numFmtId="0" fontId="26" fillId="0" borderId="19" xfId="0" applyFont="1" applyBorder="1" applyAlignment="1">
      <alignment horizontal="left"/>
    </xf>
    <xf numFmtId="0" fontId="26" fillId="0" borderId="19" xfId="0" applyFont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1" fontId="26" fillId="0" borderId="19" xfId="0" applyNumberFormat="1" applyFont="1" applyBorder="1" applyAlignment="1">
      <alignment horizontal="center"/>
    </xf>
    <xf numFmtId="2" fontId="26" fillId="0" borderId="7" xfId="0" applyNumberFormat="1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1" fillId="0" borderId="22" xfId="0" applyFont="1" applyBorder="1" applyAlignment="1">
      <alignment horizontal="center"/>
    </xf>
    <xf numFmtId="2" fontId="21" fillId="0" borderId="22" xfId="0" applyNumberFormat="1" applyFont="1" applyBorder="1" applyAlignment="1">
      <alignment horizontal="center"/>
    </xf>
    <xf numFmtId="1" fontId="21" fillId="0" borderId="22" xfId="0" applyNumberFormat="1" applyFont="1" applyBorder="1" applyAlignment="1">
      <alignment horizontal="center"/>
    </xf>
    <xf numFmtId="2" fontId="21" fillId="0" borderId="23" xfId="0" applyNumberFormat="1" applyFont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5" fillId="0" borderId="19" xfId="0" applyFont="1" applyBorder="1" applyAlignment="1">
      <alignment horizontal="left"/>
    </xf>
    <xf numFmtId="0" fontId="25" fillId="0" borderId="19" xfId="0" applyFont="1" applyBorder="1" applyAlignment="1">
      <alignment horizontal="center"/>
    </xf>
    <xf numFmtId="1" fontId="25" fillId="0" borderId="19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21" fillId="0" borderId="24" xfId="0" applyFont="1" applyBorder="1" applyAlignment="1">
      <alignment horizontal="center"/>
    </xf>
    <xf numFmtId="2" fontId="21" fillId="0" borderId="24" xfId="0" applyNumberFormat="1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29" fillId="0" borderId="19" xfId="0" applyFont="1" applyBorder="1" applyAlignment="1">
      <alignment horizontal="center"/>
    </xf>
    <xf numFmtId="2" fontId="29" fillId="0" borderId="19" xfId="0" applyNumberFormat="1" applyFont="1" applyBorder="1" applyAlignment="1">
      <alignment horizontal="center"/>
    </xf>
    <xf numFmtId="1" fontId="29" fillId="0" borderId="19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26" fillId="0" borderId="22" xfId="0" applyFont="1" applyBorder="1" applyAlignment="1">
      <alignment horizontal="left"/>
    </xf>
    <xf numFmtId="0" fontId="26" fillId="0" borderId="22" xfId="0" applyFont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1" fontId="26" fillId="0" borderId="22" xfId="0" applyNumberFormat="1" applyFont="1" applyBorder="1" applyAlignment="1">
      <alignment horizontal="center"/>
    </xf>
    <xf numFmtId="2" fontId="30" fillId="0" borderId="19" xfId="0" applyNumberFormat="1" applyFont="1" applyBorder="1" applyAlignment="1">
      <alignment horizontal="center"/>
    </xf>
    <xf numFmtId="1" fontId="30" fillId="0" borderId="19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31" xfId="0" applyFont="1" applyFill="1" applyBorder="1" applyAlignment="1">
      <alignment horizontal="center"/>
    </xf>
    <xf numFmtId="0" fontId="21" fillId="4" borderId="32" xfId="0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1" fillId="4" borderId="33" xfId="0" applyFont="1" applyFill="1" applyBorder="1" applyAlignment="1">
      <alignment horizontal="center"/>
    </xf>
    <xf numFmtId="0" fontId="21" fillId="4" borderId="34" xfId="0" applyFont="1" applyFill="1" applyBorder="1" applyAlignment="1">
      <alignment horizontal="center"/>
    </xf>
    <xf numFmtId="0" fontId="21" fillId="4" borderId="35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0" fontId="21" fillId="4" borderId="37" xfId="0" applyFont="1" applyFill="1" applyBorder="1" applyAlignment="1">
      <alignment horizontal="center"/>
    </xf>
    <xf numFmtId="0" fontId="21" fillId="4" borderId="39" xfId="0" applyFont="1" applyFill="1" applyBorder="1" applyAlignment="1">
      <alignment horizontal="center"/>
    </xf>
    <xf numFmtId="0" fontId="21" fillId="5" borderId="31" xfId="0" applyFont="1" applyFill="1" applyBorder="1" applyAlignment="1">
      <alignment horizontal="center"/>
    </xf>
    <xf numFmtId="0" fontId="21" fillId="5" borderId="32" xfId="0" applyFont="1" applyFill="1" applyBorder="1" applyAlignment="1">
      <alignment horizontal="center"/>
    </xf>
    <xf numFmtId="0" fontId="21" fillId="5" borderId="17" xfId="0" applyFont="1" applyFill="1" applyBorder="1" applyAlignment="1">
      <alignment horizontal="center"/>
    </xf>
    <xf numFmtId="0" fontId="21" fillId="5" borderId="29" xfId="0" applyFont="1" applyFill="1" applyBorder="1" applyAlignment="1">
      <alignment horizontal="center"/>
    </xf>
    <xf numFmtId="0" fontId="21" fillId="5" borderId="30" xfId="0" applyFont="1" applyFill="1" applyBorder="1" applyAlignment="1">
      <alignment horizontal="center"/>
    </xf>
    <xf numFmtId="0" fontId="0" fillId="5" borderId="9" xfId="0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1" fillId="5" borderId="33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21" fillId="5" borderId="36" xfId="0" applyFont="1" applyFill="1" applyBorder="1" applyAlignment="1">
      <alignment horizontal="center"/>
    </xf>
    <xf numFmtId="0" fontId="21" fillId="5" borderId="34" xfId="0" applyFont="1" applyFill="1" applyBorder="1" applyAlignment="1">
      <alignment horizontal="center"/>
    </xf>
    <xf numFmtId="0" fontId="21" fillId="5" borderId="35" xfId="0" applyFont="1" applyFill="1" applyBorder="1" applyAlignment="1">
      <alignment horizontal="center"/>
    </xf>
    <xf numFmtId="0" fontId="21" fillId="5" borderId="23" xfId="0" applyFont="1" applyFill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5" fillId="0" borderId="29" xfId="0" applyFont="1" applyBorder="1"/>
    <xf numFmtId="0" fontId="35" fillId="0" borderId="30" xfId="0" applyFont="1" applyBorder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5" fillId="0" borderId="0" xfId="0" applyFont="1"/>
    <xf numFmtId="0" fontId="34" fillId="0" borderId="12" xfId="0" applyFont="1" applyBorder="1" applyAlignment="1">
      <alignment horizontal="center"/>
    </xf>
    <xf numFmtId="0" fontId="34" fillId="0" borderId="42" xfId="0" applyFont="1" applyBorder="1" applyAlignment="1">
      <alignment horizontal="center"/>
    </xf>
    <xf numFmtId="0" fontId="34" fillId="0" borderId="2" xfId="0" applyFont="1" applyBorder="1"/>
    <xf numFmtId="0" fontId="34" fillId="0" borderId="30" xfId="0" applyFont="1" applyBorder="1"/>
    <xf numFmtId="0" fontId="34" fillId="0" borderId="37" xfId="0" applyFont="1" applyBorder="1" applyAlignment="1">
      <alignment horizontal="center" vertical="center"/>
    </xf>
    <xf numFmtId="0" fontId="34" fillId="3" borderId="13" xfId="0" applyFont="1" applyFill="1" applyBorder="1"/>
    <xf numFmtId="0" fontId="34" fillId="3" borderId="43" xfId="0" applyFont="1" applyFill="1" applyBorder="1"/>
    <xf numFmtId="0" fontId="34" fillId="3" borderId="40" xfId="0" applyFont="1" applyFill="1" applyBorder="1" applyAlignment="1">
      <alignment horizontal="center"/>
    </xf>
    <xf numFmtId="0" fontId="34" fillId="3" borderId="44" xfId="0" applyFont="1" applyFill="1" applyBorder="1" applyAlignment="1">
      <alignment horizontal="center"/>
    </xf>
    <xf numFmtId="0" fontId="35" fillId="4" borderId="29" xfId="0" applyFont="1" applyFill="1" applyBorder="1" applyAlignment="1">
      <alignment horizontal="center"/>
    </xf>
    <xf numFmtId="0" fontId="35" fillId="4" borderId="30" xfId="0" applyFont="1" applyFill="1" applyBorder="1" applyAlignment="1">
      <alignment horizontal="center"/>
    </xf>
    <xf numFmtId="0" fontId="35" fillId="4" borderId="45" xfId="0" applyFont="1" applyFill="1" applyBorder="1" applyAlignment="1">
      <alignment horizontal="center" vertical="center"/>
    </xf>
    <xf numFmtId="0" fontId="35" fillId="4" borderId="46" xfId="0" applyFont="1" applyFill="1" applyBorder="1" applyAlignment="1">
      <alignment horizontal="center" vertical="center"/>
    </xf>
    <xf numFmtId="0" fontId="35" fillId="4" borderId="43" xfId="0" applyFont="1" applyFill="1" applyBorder="1" applyAlignment="1">
      <alignment horizontal="center" vertical="center"/>
    </xf>
    <xf numFmtId="0" fontId="35" fillId="4" borderId="47" xfId="0" applyFont="1" applyFill="1" applyBorder="1" applyAlignment="1">
      <alignment horizontal="center" vertical="center"/>
    </xf>
    <xf numFmtId="0" fontId="35" fillId="4" borderId="48" xfId="0" applyFont="1" applyFill="1" applyBorder="1" applyAlignment="1">
      <alignment horizontal="center" vertical="center"/>
    </xf>
    <xf numFmtId="0" fontId="35" fillId="3" borderId="47" xfId="0" applyFont="1" applyFill="1" applyBorder="1" applyAlignment="1">
      <alignment horizontal="center" vertical="center"/>
    </xf>
    <xf numFmtId="0" fontId="35" fillId="3" borderId="46" xfId="0" applyFont="1" applyFill="1" applyBorder="1" applyAlignment="1">
      <alignment horizontal="center" vertical="center"/>
    </xf>
    <xf numFmtId="0" fontId="35" fillId="3" borderId="43" xfId="0" applyFont="1" applyFill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0" fontId="35" fillId="3" borderId="0" xfId="0" applyFont="1" applyFill="1" applyAlignment="1">
      <alignment horizontal="center" vertical="center"/>
    </xf>
    <xf numFmtId="0" fontId="34" fillId="3" borderId="50" xfId="0" applyFont="1" applyFill="1" applyBorder="1"/>
    <xf numFmtId="0" fontId="34" fillId="3" borderId="49" xfId="0" applyFont="1" applyFill="1" applyBorder="1" applyAlignment="1">
      <alignment horizontal="center"/>
    </xf>
    <xf numFmtId="0" fontId="35" fillId="4" borderId="0" xfId="0" applyFont="1" applyFill="1" applyAlignment="1">
      <alignment horizontal="center"/>
    </xf>
    <xf numFmtId="0" fontId="35" fillId="4" borderId="33" xfId="0" applyFont="1" applyFill="1" applyBorder="1" applyAlignment="1">
      <alignment horizontal="center"/>
    </xf>
    <xf numFmtId="0" fontId="35" fillId="4" borderId="51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0" xfId="0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/>
    </xf>
    <xf numFmtId="0" fontId="35" fillId="3" borderId="50" xfId="0" applyFont="1" applyFill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/>
    </xf>
    <xf numFmtId="0" fontId="34" fillId="3" borderId="27" xfId="0" applyFont="1" applyFill="1" applyBorder="1"/>
    <xf numFmtId="0" fontId="36" fillId="3" borderId="13" xfId="0" applyFont="1" applyFill="1" applyBorder="1"/>
    <xf numFmtId="0" fontId="36" fillId="3" borderId="27" xfId="0" applyFont="1" applyFill="1" applyBorder="1"/>
    <xf numFmtId="0" fontId="36" fillId="3" borderId="52" xfId="0" applyFont="1" applyFill="1" applyBorder="1" applyAlignment="1">
      <alignment horizontal="center"/>
    </xf>
    <xf numFmtId="0" fontId="36" fillId="3" borderId="44" xfId="0" applyFont="1" applyFill="1" applyBorder="1" applyAlignment="1">
      <alignment horizontal="center"/>
    </xf>
    <xf numFmtId="0" fontId="35" fillId="4" borderId="53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4" borderId="27" xfId="0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center" vertical="center"/>
    </xf>
    <xf numFmtId="0" fontId="35" fillId="4" borderId="38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27" xfId="0" applyFont="1" applyFill="1" applyBorder="1" applyAlignment="1">
      <alignment horizontal="center" vertical="center"/>
    </xf>
    <xf numFmtId="0" fontId="34" fillId="3" borderId="42" xfId="0" applyFont="1" applyFill="1" applyBorder="1"/>
    <xf numFmtId="0" fontId="34" fillId="3" borderId="52" xfId="0" applyFont="1" applyFill="1" applyBorder="1" applyAlignment="1">
      <alignment horizontal="center"/>
    </xf>
    <xf numFmtId="0" fontId="35" fillId="4" borderId="20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0" fontId="35" fillId="4" borderId="42" xfId="0" applyFont="1" applyFill="1" applyBorder="1" applyAlignment="1">
      <alignment horizontal="center" vertical="center"/>
    </xf>
    <xf numFmtId="0" fontId="35" fillId="4" borderId="54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3" borderId="54" xfId="0" applyFont="1" applyFill="1" applyBorder="1" applyAlignment="1">
      <alignment horizontal="center" vertical="center"/>
    </xf>
    <xf numFmtId="0" fontId="35" fillId="3" borderId="21" xfId="0" applyFont="1" applyFill="1" applyBorder="1" applyAlignment="1">
      <alignment horizontal="center" vertical="center"/>
    </xf>
    <xf numFmtId="0" fontId="35" fillId="3" borderId="42" xfId="0" applyFont="1" applyFill="1" applyBorder="1" applyAlignment="1">
      <alignment horizontal="center" vertical="center"/>
    </xf>
    <xf numFmtId="0" fontId="34" fillId="3" borderId="56" xfId="0" applyFont="1" applyFill="1" applyBorder="1" applyAlignment="1">
      <alignment horizontal="center"/>
    </xf>
    <xf numFmtId="0" fontId="34" fillId="3" borderId="57" xfId="0" applyFont="1" applyFill="1" applyBorder="1" applyAlignment="1">
      <alignment horizontal="center"/>
    </xf>
    <xf numFmtId="0" fontId="34" fillId="3" borderId="58" xfId="0" applyFont="1" applyFill="1" applyBorder="1" applyAlignment="1">
      <alignment horizontal="center"/>
    </xf>
    <xf numFmtId="0" fontId="35" fillId="4" borderId="20" xfId="0" applyFont="1" applyFill="1" applyBorder="1" applyAlignment="1">
      <alignment horizontal="center"/>
    </xf>
    <xf numFmtId="0" fontId="35" fillId="4" borderId="21" xfId="0" applyFont="1" applyFill="1" applyBorder="1" applyAlignment="1">
      <alignment horizontal="center"/>
    </xf>
    <xf numFmtId="0" fontId="35" fillId="4" borderId="42" xfId="0" applyFont="1" applyFill="1" applyBorder="1" applyAlignment="1">
      <alignment horizontal="center"/>
    </xf>
    <xf numFmtId="0" fontId="35" fillId="4" borderId="54" xfId="0" applyFont="1" applyFill="1" applyBorder="1" applyAlignment="1">
      <alignment horizontal="center"/>
    </xf>
    <xf numFmtId="0" fontId="35" fillId="4" borderId="55" xfId="0" applyFont="1" applyFill="1" applyBorder="1" applyAlignment="1">
      <alignment horizontal="center"/>
    </xf>
    <xf numFmtId="0" fontId="35" fillId="0" borderId="54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57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/>
    </xf>
    <xf numFmtId="0" fontId="34" fillId="3" borderId="47" xfId="0" applyFont="1" applyFill="1" applyBorder="1"/>
    <xf numFmtId="0" fontId="34" fillId="3" borderId="59" xfId="0" applyFont="1" applyFill="1" applyBorder="1" applyAlignment="1">
      <alignment horizontal="center"/>
    </xf>
    <xf numFmtId="0" fontId="35" fillId="4" borderId="45" xfId="0" applyFont="1" applyFill="1" applyBorder="1" applyAlignment="1">
      <alignment horizontal="center"/>
    </xf>
    <xf numFmtId="0" fontId="35" fillId="4" borderId="46" xfId="0" applyFont="1" applyFill="1" applyBorder="1" applyAlignment="1">
      <alignment horizontal="center"/>
    </xf>
    <xf numFmtId="0" fontId="35" fillId="4" borderId="43" xfId="0" applyFont="1" applyFill="1" applyBorder="1" applyAlignment="1">
      <alignment horizontal="center"/>
    </xf>
    <xf numFmtId="0" fontId="35" fillId="4" borderId="17" xfId="0" applyFont="1" applyFill="1" applyBorder="1" applyAlignment="1">
      <alignment horizontal="center"/>
    </xf>
    <xf numFmtId="0" fontId="35" fillId="4" borderId="47" xfId="0" applyFont="1" applyFill="1" applyBorder="1" applyAlignment="1">
      <alignment horizontal="center"/>
    </xf>
    <xf numFmtId="0" fontId="35" fillId="4" borderId="48" xfId="0" applyFont="1" applyFill="1" applyBorder="1" applyAlignment="1">
      <alignment horizontal="center"/>
    </xf>
    <xf numFmtId="0" fontId="35" fillId="3" borderId="47" xfId="0" applyFont="1" applyFill="1" applyBorder="1" applyAlignment="1">
      <alignment horizontal="center"/>
    </xf>
    <xf numFmtId="0" fontId="35" fillId="3" borderId="46" xfId="0" applyFont="1" applyFill="1" applyBorder="1" applyAlignment="1">
      <alignment horizontal="center"/>
    </xf>
    <xf numFmtId="0" fontId="35" fillId="3" borderId="43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6" fillId="3" borderId="50" xfId="0" applyFont="1" applyFill="1" applyBorder="1"/>
    <xf numFmtId="0" fontId="35" fillId="4" borderId="51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50" xfId="0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/>
    </xf>
    <xf numFmtId="0" fontId="35" fillId="4" borderId="8" xfId="0" applyFont="1" applyFill="1" applyBorder="1" applyAlignment="1">
      <alignment horizontal="center"/>
    </xf>
    <xf numFmtId="0" fontId="35" fillId="4" borderId="14" xfId="0" applyFont="1" applyFill="1" applyBorder="1" applyAlignment="1">
      <alignment horizontal="center"/>
    </xf>
    <xf numFmtId="0" fontId="35" fillId="3" borderId="8" xfId="0" applyFont="1" applyFill="1" applyBorder="1" applyAlignment="1">
      <alignment horizontal="center"/>
    </xf>
    <xf numFmtId="0" fontId="35" fillId="3" borderId="10" xfId="0" applyFont="1" applyFill="1" applyBorder="1" applyAlignment="1">
      <alignment horizontal="center"/>
    </xf>
    <xf numFmtId="0" fontId="35" fillId="3" borderId="50" xfId="0" applyFont="1" applyFill="1" applyBorder="1" applyAlignment="1">
      <alignment horizontal="center"/>
    </xf>
    <xf numFmtId="0" fontId="35" fillId="4" borderId="53" xfId="0" applyFont="1" applyFill="1" applyBorder="1" applyAlignment="1">
      <alignment horizontal="center"/>
    </xf>
    <xf numFmtId="0" fontId="35" fillId="4" borderId="9" xfId="0" applyFont="1" applyFill="1" applyBorder="1" applyAlignment="1">
      <alignment horizontal="center"/>
    </xf>
    <xf numFmtId="0" fontId="35" fillId="4" borderId="27" xfId="0" applyFont="1" applyFill="1" applyBorder="1" applyAlignment="1">
      <alignment horizontal="center"/>
    </xf>
    <xf numFmtId="0" fontId="35" fillId="4" borderId="13" xfId="0" applyFont="1" applyFill="1" applyBorder="1" applyAlignment="1">
      <alignment horizontal="center"/>
    </xf>
    <xf numFmtId="0" fontId="35" fillId="4" borderId="38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5" fillId="3" borderId="9" xfId="0" applyFont="1" applyFill="1" applyBorder="1" applyAlignment="1">
      <alignment horizontal="center"/>
    </xf>
    <xf numFmtId="0" fontId="35" fillId="3" borderId="27" xfId="0" applyFont="1" applyFill="1" applyBorder="1" applyAlignment="1">
      <alignment horizontal="center"/>
    </xf>
    <xf numFmtId="0" fontId="34" fillId="3" borderId="54" xfId="0" applyFont="1" applyFill="1" applyBorder="1"/>
    <xf numFmtId="0" fontId="34" fillId="3" borderId="60" xfId="0" applyFont="1" applyFill="1" applyBorder="1"/>
    <xf numFmtId="0" fontId="35" fillId="4" borderId="16" xfId="0" applyFont="1" applyFill="1" applyBorder="1" applyAlignment="1">
      <alignment horizontal="center"/>
    </xf>
    <xf numFmtId="0" fontId="35" fillId="4" borderId="36" xfId="0" applyFont="1" applyFill="1" applyBorder="1" applyAlignment="1">
      <alignment horizontal="center"/>
    </xf>
    <xf numFmtId="0" fontId="35" fillId="4" borderId="60" xfId="0" applyFont="1" applyFill="1" applyBorder="1" applyAlignment="1">
      <alignment horizontal="center"/>
    </xf>
    <xf numFmtId="0" fontId="35" fillId="3" borderId="16" xfId="0" applyFont="1" applyFill="1" applyBorder="1" applyAlignment="1">
      <alignment horizontal="center"/>
    </xf>
    <xf numFmtId="0" fontId="35" fillId="3" borderId="21" xfId="0" applyFont="1" applyFill="1" applyBorder="1" applyAlignment="1">
      <alignment horizontal="center"/>
    </xf>
    <xf numFmtId="0" fontId="35" fillId="3" borderId="42" xfId="0" applyFont="1" applyFill="1" applyBorder="1" applyAlignment="1">
      <alignment horizontal="center"/>
    </xf>
    <xf numFmtId="0" fontId="36" fillId="3" borderId="47" xfId="0" applyFont="1" applyFill="1" applyBorder="1"/>
    <xf numFmtId="0" fontId="36" fillId="3" borderId="40" xfId="0" applyFont="1" applyFill="1" applyBorder="1" applyAlignment="1">
      <alignment horizontal="center"/>
    </xf>
    <xf numFmtId="0" fontId="36" fillId="3" borderId="59" xfId="0" applyFont="1" applyFill="1" applyBorder="1" applyAlignment="1">
      <alignment horizontal="center"/>
    </xf>
    <xf numFmtId="0" fontId="35" fillId="3" borderId="45" xfId="0" applyFont="1" applyFill="1" applyBorder="1" applyAlignment="1">
      <alignment horizontal="center"/>
    </xf>
    <xf numFmtId="0" fontId="35" fillId="3" borderId="53" xfId="0" applyFont="1" applyFill="1" applyBorder="1" applyAlignment="1">
      <alignment horizontal="center"/>
    </xf>
    <xf numFmtId="0" fontId="35" fillId="3" borderId="20" xfId="0" applyFont="1" applyFill="1" applyBorder="1" applyAlignment="1">
      <alignment horizontal="center"/>
    </xf>
    <xf numFmtId="0" fontId="35" fillId="3" borderId="54" xfId="0" applyFont="1" applyFill="1" applyBorder="1" applyAlignment="1">
      <alignment horizontal="center"/>
    </xf>
    <xf numFmtId="0" fontId="34" fillId="3" borderId="16" xfId="0" applyFont="1" applyFill="1" applyBorder="1"/>
    <xf numFmtId="0" fontId="34" fillId="3" borderId="39" xfId="0" applyFont="1" applyFill="1" applyBorder="1"/>
    <xf numFmtId="0" fontId="35" fillId="4" borderId="34" xfId="0" applyFont="1" applyFill="1" applyBorder="1" applyAlignment="1">
      <alignment horizontal="center"/>
    </xf>
    <xf numFmtId="0" fontId="35" fillId="4" borderId="35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/>
    </xf>
    <xf numFmtId="0" fontId="35" fillId="4" borderId="61" xfId="0" applyFont="1" applyFill="1" applyBorder="1" applyAlignment="1">
      <alignment horizontal="center"/>
    </xf>
    <xf numFmtId="0" fontId="35" fillId="4" borderId="39" xfId="0" applyFont="1" applyFill="1" applyBorder="1" applyAlignment="1">
      <alignment horizontal="center"/>
    </xf>
    <xf numFmtId="0" fontId="35" fillId="3" borderId="61" xfId="0" applyFont="1" applyFill="1" applyBorder="1" applyAlignment="1">
      <alignment horizontal="center"/>
    </xf>
    <xf numFmtId="0" fontId="35" fillId="3" borderId="36" xfId="0" applyFont="1" applyFill="1" applyBorder="1" applyAlignment="1">
      <alignment horizontal="center"/>
    </xf>
    <xf numFmtId="0" fontId="35" fillId="3" borderId="39" xfId="0" applyFont="1" applyFill="1" applyBorder="1" applyAlignment="1">
      <alignment horizontal="center"/>
    </xf>
    <xf numFmtId="0" fontId="34" fillId="3" borderId="8" xfId="0" applyFont="1" applyFill="1" applyBorder="1"/>
    <xf numFmtId="0" fontId="34" fillId="3" borderId="62" xfId="0" applyFont="1" applyFill="1" applyBorder="1" applyAlignment="1">
      <alignment horizontal="center"/>
    </xf>
    <xf numFmtId="0" fontId="34" fillId="3" borderId="63" xfId="0" applyFont="1" applyFill="1" applyBorder="1" applyAlignment="1">
      <alignment horizontal="center"/>
    </xf>
    <xf numFmtId="0" fontId="36" fillId="3" borderId="43" xfId="0" applyFont="1" applyFill="1" applyBorder="1"/>
    <xf numFmtId="0" fontId="34" fillId="3" borderId="3" xfId="0" applyFont="1" applyFill="1" applyBorder="1" applyAlignment="1">
      <alignment horizontal="center"/>
    </xf>
    <xf numFmtId="0" fontId="35" fillId="4" borderId="64" xfId="0" applyFont="1" applyFill="1" applyBorder="1" applyAlignment="1">
      <alignment horizontal="center"/>
    </xf>
    <xf numFmtId="0" fontId="35" fillId="4" borderId="65" xfId="0" applyFont="1" applyFill="1" applyBorder="1" applyAlignment="1">
      <alignment horizontal="center"/>
    </xf>
    <xf numFmtId="0" fontId="35" fillId="4" borderId="15" xfId="0" applyFont="1" applyFill="1" applyBorder="1" applyAlignment="1">
      <alignment horizontal="center"/>
    </xf>
    <xf numFmtId="0" fontId="35" fillId="4" borderId="66" xfId="0" applyFont="1" applyFill="1" applyBorder="1" applyAlignment="1">
      <alignment horizontal="center"/>
    </xf>
    <xf numFmtId="0" fontId="35" fillId="4" borderId="28" xfId="0" applyFont="1" applyFill="1" applyBorder="1" applyAlignment="1">
      <alignment horizontal="center"/>
    </xf>
    <xf numFmtId="0" fontId="35" fillId="3" borderId="64" xfId="0" applyFont="1" applyFill="1" applyBorder="1" applyAlignment="1">
      <alignment horizontal="center"/>
    </xf>
    <xf numFmtId="0" fontId="35" fillId="3" borderId="65" xfId="0" applyFont="1" applyFill="1" applyBorder="1" applyAlignment="1">
      <alignment horizontal="center"/>
    </xf>
    <xf numFmtId="0" fontId="35" fillId="3" borderId="28" xfId="0" applyFont="1" applyFill="1" applyBorder="1" applyAlignment="1">
      <alignment horizontal="center"/>
    </xf>
    <xf numFmtId="0" fontId="36" fillId="3" borderId="8" xfId="0" applyFont="1" applyFill="1" applyBorder="1"/>
    <xf numFmtId="0" fontId="36" fillId="3" borderId="8" xfId="0" applyFont="1" applyFill="1" applyBorder="1" applyAlignment="1">
      <alignment horizontal="center"/>
    </xf>
    <xf numFmtId="0" fontId="34" fillId="3" borderId="38" xfId="0" applyFont="1" applyFill="1" applyBorder="1"/>
    <xf numFmtId="0" fontId="36" fillId="3" borderId="56" xfId="0" applyFont="1" applyFill="1" applyBorder="1" applyAlignment="1">
      <alignment horizontal="center"/>
    </xf>
    <xf numFmtId="0" fontId="34" fillId="3" borderId="28" xfId="0" applyFont="1" applyFill="1" applyBorder="1"/>
    <xf numFmtId="0" fontId="35" fillId="0" borderId="47" xfId="0" applyFont="1" applyBorder="1" applyAlignment="1">
      <alignment horizontal="center"/>
    </xf>
    <xf numFmtId="0" fontId="35" fillId="0" borderId="46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36" xfId="0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7" fillId="3" borderId="8" xfId="0" applyFont="1" applyFill="1" applyBorder="1"/>
    <xf numFmtId="0" fontId="37" fillId="3" borderId="27" xfId="0" applyFont="1" applyFill="1" applyBorder="1"/>
    <xf numFmtId="0" fontId="37" fillId="3" borderId="49" xfId="0" applyFont="1" applyFill="1" applyBorder="1" applyAlignment="1">
      <alignment horizontal="center"/>
    </xf>
    <xf numFmtId="0" fontId="37" fillId="3" borderId="44" xfId="0" applyFont="1" applyFill="1" applyBorder="1" applyAlignment="1">
      <alignment horizontal="center"/>
    </xf>
    <xf numFmtId="0" fontId="34" fillId="3" borderId="67" xfId="0" applyFont="1" applyFill="1" applyBorder="1"/>
    <xf numFmtId="0" fontId="38" fillId="3" borderId="8" xfId="0" applyFont="1" applyFill="1" applyBorder="1" applyAlignment="1">
      <alignment horizontal="left"/>
    </xf>
    <xf numFmtId="0" fontId="37" fillId="3" borderId="50" xfId="0" applyFont="1" applyFill="1" applyBorder="1"/>
    <xf numFmtId="0" fontId="38" fillId="3" borderId="49" xfId="0" applyFont="1" applyFill="1" applyBorder="1" applyAlignment="1">
      <alignment horizontal="center"/>
    </xf>
    <xf numFmtId="0" fontId="38" fillId="3" borderId="62" xfId="0" applyFont="1" applyFill="1" applyBorder="1" applyAlignment="1">
      <alignment horizontal="center"/>
    </xf>
    <xf numFmtId="0" fontId="34" fillId="3" borderId="8" xfId="0" applyFont="1" applyFill="1" applyBorder="1" applyAlignment="1">
      <alignment horizontal="left"/>
    </xf>
    <xf numFmtId="0" fontId="38" fillId="3" borderId="44" xfId="0" applyFont="1" applyFill="1" applyBorder="1" applyAlignment="1">
      <alignment horizontal="center"/>
    </xf>
    <xf numFmtId="0" fontId="34" fillId="3" borderId="67" xfId="0" applyFont="1" applyFill="1" applyBorder="1" applyAlignment="1">
      <alignment horizontal="left"/>
    </xf>
    <xf numFmtId="0" fontId="35" fillId="0" borderId="47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5" borderId="12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5" fillId="5" borderId="47" xfId="0" applyFont="1" applyFill="1" applyBorder="1" applyAlignment="1">
      <alignment horizontal="center"/>
    </xf>
    <xf numFmtId="0" fontId="35" fillId="5" borderId="46" xfId="0" applyFont="1" applyFill="1" applyBorder="1" applyAlignment="1">
      <alignment horizontal="center"/>
    </xf>
    <xf numFmtId="0" fontId="35" fillId="5" borderId="43" xfId="0" applyFont="1" applyFill="1" applyBorder="1" applyAlignment="1">
      <alignment horizontal="center"/>
    </xf>
    <xf numFmtId="0" fontId="35" fillId="0" borderId="8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5" borderId="8" xfId="0" applyFont="1" applyFill="1" applyBorder="1" applyAlignment="1">
      <alignment horizontal="center"/>
    </xf>
    <xf numFmtId="0" fontId="35" fillId="5" borderId="10" xfId="0" applyFont="1" applyFill="1" applyBorder="1" applyAlignment="1">
      <alignment horizontal="center"/>
    </xf>
    <xf numFmtId="0" fontId="35" fillId="5" borderId="50" xfId="0" applyFont="1" applyFill="1" applyBorder="1" applyAlignment="1">
      <alignment horizontal="center"/>
    </xf>
    <xf numFmtId="0" fontId="35" fillId="5" borderId="13" xfId="0" applyFont="1" applyFill="1" applyBorder="1" applyAlignment="1">
      <alignment horizontal="center"/>
    </xf>
    <xf numFmtId="0" fontId="35" fillId="5" borderId="9" xfId="0" applyFont="1" applyFill="1" applyBorder="1" applyAlignment="1">
      <alignment horizontal="center"/>
    </xf>
    <xf numFmtId="0" fontId="35" fillId="5" borderId="27" xfId="0" applyFont="1" applyFill="1" applyBorder="1" applyAlignment="1">
      <alignment horizontal="center"/>
    </xf>
    <xf numFmtId="0" fontId="37" fillId="3" borderId="13" xfId="0" applyFont="1" applyFill="1" applyBorder="1"/>
    <xf numFmtId="0" fontId="38" fillId="3" borderId="27" xfId="0" applyFont="1" applyFill="1" applyBorder="1"/>
    <xf numFmtId="0" fontId="35" fillId="0" borderId="1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/>
    </xf>
    <xf numFmtId="0" fontId="35" fillId="5" borderId="34" xfId="0" applyFont="1" applyFill="1" applyBorder="1" applyAlignment="1">
      <alignment horizontal="center"/>
    </xf>
    <xf numFmtId="0" fontId="35" fillId="5" borderId="35" xfId="0" applyFont="1" applyFill="1" applyBorder="1" applyAlignment="1">
      <alignment horizontal="center"/>
    </xf>
    <xf numFmtId="0" fontId="35" fillId="5" borderId="16" xfId="0" applyFont="1" applyFill="1" applyBorder="1" applyAlignment="1">
      <alignment horizontal="center"/>
    </xf>
    <xf numFmtId="0" fontId="35" fillId="5" borderId="36" xfId="0" applyFont="1" applyFill="1" applyBorder="1" applyAlignment="1">
      <alignment horizontal="center"/>
    </xf>
    <xf numFmtId="0" fontId="35" fillId="5" borderId="39" xfId="0" applyFont="1" applyFill="1" applyBorder="1" applyAlignment="1">
      <alignment horizontal="center"/>
    </xf>
    <xf numFmtId="0" fontId="37" fillId="3" borderId="52" xfId="0" applyFont="1" applyFill="1" applyBorder="1" applyAlignment="1">
      <alignment horizontal="center"/>
    </xf>
    <xf numFmtId="0" fontId="34" fillId="3" borderId="27" xfId="0" applyFont="1" applyFill="1" applyBorder="1" applyAlignment="1">
      <alignment horizontal="left"/>
    </xf>
    <xf numFmtId="0" fontId="37" fillId="3" borderId="40" xfId="0" applyFont="1" applyFill="1" applyBorder="1" applyAlignment="1">
      <alignment horizontal="center"/>
    </xf>
    <xf numFmtId="0" fontId="37" fillId="3" borderId="59" xfId="0" applyFont="1" applyFill="1" applyBorder="1" applyAlignment="1">
      <alignment horizontal="center"/>
    </xf>
    <xf numFmtId="0" fontId="39" fillId="3" borderId="27" xfId="0" applyFont="1" applyFill="1" applyBorder="1"/>
    <xf numFmtId="0" fontId="35" fillId="5" borderId="54" xfId="0" applyFont="1" applyFill="1" applyBorder="1" applyAlignment="1">
      <alignment horizontal="center"/>
    </xf>
    <xf numFmtId="0" fontId="35" fillId="5" borderId="21" xfId="0" applyFont="1" applyFill="1" applyBorder="1" applyAlignment="1">
      <alignment horizontal="center"/>
    </xf>
    <xf numFmtId="0" fontId="35" fillId="5" borderId="42" xfId="0" applyFont="1" applyFill="1" applyBorder="1" applyAlignment="1">
      <alignment horizontal="center"/>
    </xf>
    <xf numFmtId="0" fontId="37" fillId="3" borderId="62" xfId="0" applyFont="1" applyFill="1" applyBorder="1" applyAlignment="1">
      <alignment horizontal="center"/>
    </xf>
    <xf numFmtId="0" fontId="35" fillId="5" borderId="48" xfId="0" applyFont="1" applyFill="1" applyBorder="1" applyAlignment="1">
      <alignment horizontal="center"/>
    </xf>
    <xf numFmtId="0" fontId="35" fillId="5" borderId="45" xfId="0" applyFont="1" applyFill="1" applyBorder="1" applyAlignment="1">
      <alignment horizontal="center"/>
    </xf>
    <xf numFmtId="0" fontId="35" fillId="5" borderId="14" xfId="0" applyFont="1" applyFill="1" applyBorder="1" applyAlignment="1">
      <alignment horizontal="center"/>
    </xf>
    <xf numFmtId="0" fontId="35" fillId="5" borderId="51" xfId="0" applyFont="1" applyFill="1" applyBorder="1" applyAlignment="1">
      <alignment horizontal="center"/>
    </xf>
    <xf numFmtId="0" fontId="35" fillId="5" borderId="53" xfId="0" applyFont="1" applyFill="1" applyBorder="1" applyAlignment="1">
      <alignment horizontal="center"/>
    </xf>
    <xf numFmtId="1" fontId="35" fillId="5" borderId="9" xfId="0" applyNumberFormat="1" applyFont="1" applyFill="1" applyBorder="1" applyAlignment="1">
      <alignment horizontal="center"/>
    </xf>
    <xf numFmtId="0" fontId="35" fillId="5" borderId="38" xfId="0" applyFont="1" applyFill="1" applyBorder="1" applyAlignment="1">
      <alignment horizontal="center"/>
    </xf>
    <xf numFmtId="0" fontId="40" fillId="3" borderId="13" xfId="0" applyFont="1" applyFill="1" applyBorder="1"/>
    <xf numFmtId="0" fontId="40" fillId="3" borderId="27" xfId="0" applyFont="1" applyFill="1" applyBorder="1"/>
    <xf numFmtId="0" fontId="40" fillId="3" borderId="52" xfId="0" applyFont="1" applyFill="1" applyBorder="1" applyAlignment="1">
      <alignment horizontal="center"/>
    </xf>
    <xf numFmtId="0" fontId="40" fillId="3" borderId="44" xfId="0" applyFont="1" applyFill="1" applyBorder="1" applyAlignment="1">
      <alignment horizontal="center"/>
    </xf>
    <xf numFmtId="0" fontId="40" fillId="3" borderId="54" xfId="0" applyFont="1" applyFill="1" applyBorder="1"/>
    <xf numFmtId="0" fontId="40" fillId="3" borderId="42" xfId="0" applyFont="1" applyFill="1" applyBorder="1"/>
    <xf numFmtId="0" fontId="40" fillId="3" borderId="56" xfId="0" applyFont="1" applyFill="1" applyBorder="1" applyAlignment="1">
      <alignment horizontal="center"/>
    </xf>
    <xf numFmtId="0" fontId="40" fillId="3" borderId="63" xfId="0" applyFont="1" applyFill="1" applyBorder="1" applyAlignment="1">
      <alignment horizontal="center"/>
    </xf>
    <xf numFmtId="0" fontId="35" fillId="5" borderId="60" xfId="0" applyFont="1" applyFill="1" applyBorder="1" applyAlignment="1">
      <alignment horizontal="center"/>
    </xf>
    <xf numFmtId="0" fontId="35" fillId="5" borderId="61" xfId="0" applyFont="1" applyFill="1" applyBorder="1" applyAlignment="1">
      <alignment horizontal="center"/>
    </xf>
    <xf numFmtId="0" fontId="36" fillId="3" borderId="3" xfId="0" applyFont="1" applyFill="1" applyBorder="1" applyAlignment="1">
      <alignment horizontal="center"/>
    </xf>
    <xf numFmtId="0" fontId="41" fillId="3" borderId="13" xfId="0" applyFont="1" applyFill="1" applyBorder="1"/>
    <xf numFmtId="0" fontId="41" fillId="3" borderId="38" xfId="0" applyFont="1" applyFill="1" applyBorder="1"/>
    <xf numFmtId="0" fontId="41" fillId="3" borderId="52" xfId="0" applyFont="1" applyFill="1" applyBorder="1" applyAlignment="1">
      <alignment horizontal="center"/>
    </xf>
    <xf numFmtId="0" fontId="41" fillId="3" borderId="44" xfId="0" applyFont="1" applyFill="1" applyBorder="1" applyAlignment="1">
      <alignment horizontal="center"/>
    </xf>
    <xf numFmtId="0" fontId="35" fillId="0" borderId="54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4" fillId="3" borderId="50" xfId="0" applyFont="1" applyFill="1" applyBorder="1" applyAlignment="1">
      <alignment vertical="top"/>
    </xf>
    <xf numFmtId="0" fontId="36" fillId="3" borderId="42" xfId="0" applyFont="1" applyFill="1" applyBorder="1"/>
    <xf numFmtId="0" fontId="36" fillId="3" borderId="49" xfId="0" applyFont="1" applyFill="1" applyBorder="1" applyAlignment="1">
      <alignment horizontal="center"/>
    </xf>
    <xf numFmtId="0" fontId="34" fillId="3" borderId="64" xfId="0" applyFont="1" applyFill="1" applyBorder="1"/>
    <xf numFmtId="0" fontId="34" fillId="3" borderId="55" xfId="0" applyFont="1" applyFill="1" applyBorder="1"/>
    <xf numFmtId="0" fontId="34" fillId="3" borderId="9" xfId="0" applyFont="1" applyFill="1" applyBorder="1"/>
    <xf numFmtId="0" fontId="34" fillId="3" borderId="68" xfId="0" applyFont="1" applyFill="1" applyBorder="1"/>
    <xf numFmtId="0" fontId="35" fillId="0" borderId="56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/>
    </xf>
    <xf numFmtId="0" fontId="35" fillId="0" borderId="40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/>
    </xf>
    <xf numFmtId="0" fontId="42" fillId="3" borderId="8" xfId="0" applyFont="1" applyFill="1" applyBorder="1" applyAlignment="1">
      <alignment horizontal="left"/>
    </xf>
    <xf numFmtId="0" fontId="42" fillId="3" borderId="50" xfId="0" applyFont="1" applyFill="1" applyBorder="1"/>
    <xf numFmtId="0" fontId="34" fillId="3" borderId="16" xfId="0" applyFont="1" applyFill="1" applyBorder="1" applyAlignment="1">
      <alignment horizontal="left"/>
    </xf>
    <xf numFmtId="0" fontId="35" fillId="0" borderId="60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21" fillId="4" borderId="27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38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2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 wrapText="1"/>
    </xf>
    <xf numFmtId="2" fontId="35" fillId="0" borderId="30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textRotation="90"/>
    </xf>
    <xf numFmtId="2" fontId="35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66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157680</xdr:colOff>
      <xdr:row>0</xdr:row>
      <xdr:rowOff>0</xdr:rowOff>
    </xdr:from>
    <xdr:to>
      <xdr:col>18</xdr:col>
      <xdr:colOff>405</xdr:colOff>
      <xdr:row>4</xdr:row>
      <xdr:rowOff>138600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4960" y="0"/>
          <a:ext cx="21327120" cy="7574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17. Amatieru Līga </a:t>
          </a:r>
          <a:endParaRPr/>
        </a:p>
      </xdr:txBody>
    </xdr:sp>
    <xdr:clientData/>
  </xdr:twoCellAnchor>
  <xdr:twoCellAnchor editAs="oneCell">
    <xdr:from>
      <xdr:col>3</xdr:col>
      <xdr:colOff>819000</xdr:colOff>
      <xdr:row>3</xdr:row>
      <xdr:rowOff>54720</xdr:rowOff>
    </xdr:from>
    <xdr:to>
      <xdr:col>15</xdr:col>
      <xdr:colOff>529200</xdr:colOff>
      <xdr:row>5</xdr:row>
      <xdr:rowOff>1025640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54000" y="483120"/>
          <a:ext cx="14148720" cy="1351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Silver – Bronze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25.10.2022 - 1 aplis 7</a:t>
          </a:r>
          <a:r>
            <a:rPr lang="lv-LV" sz="4000" b="1" u="sng" strike="noStrike" baseline="0">
              <a:solidFill>
                <a:srgbClr val="0000FF"/>
              </a:solidFill>
              <a:latin typeface="Century Schoolbook"/>
              <a:ea typeface="Century Schoolbook"/>
            </a:rPr>
            <a:t> </a:t>
          </a: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tūre</a:t>
          </a:r>
          <a:endParaRPr/>
        </a:p>
      </xdr:txBody>
    </xdr:sp>
    <xdr:clientData/>
  </xdr:twoCellAnchor>
  <xdr:twoCellAnchor editAs="oneCell">
    <xdr:from>
      <xdr:col>24</xdr:col>
      <xdr:colOff>703440</xdr:colOff>
      <xdr:row>23</xdr:row>
      <xdr:rowOff>73440</xdr:rowOff>
    </xdr:from>
    <xdr:to>
      <xdr:col>24</xdr:col>
      <xdr:colOff>959460</xdr:colOff>
      <xdr:row>25</xdr:row>
      <xdr:rowOff>46440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998560" y="8497080"/>
          <a:ext cx="294120" cy="297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23</xdr:col>
      <xdr:colOff>113760</xdr:colOff>
      <xdr:row>6</xdr:row>
      <xdr:rowOff>275760</xdr:rowOff>
    </xdr:from>
    <xdr:to>
      <xdr:col>23</xdr:col>
      <xdr:colOff>363600</xdr:colOff>
      <xdr:row>7</xdr:row>
      <xdr:rowOff>75600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389720" y="2133000"/>
          <a:ext cx="249840" cy="2894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15</xdr:col>
      <xdr:colOff>2220</xdr:colOff>
      <xdr:row>0</xdr:row>
      <xdr:rowOff>0</xdr:rowOff>
    </xdr:from>
    <xdr:to>
      <xdr:col>17</xdr:col>
      <xdr:colOff>988560</xdr:colOff>
      <xdr:row>6</xdr:row>
      <xdr:rowOff>361800</xdr:rowOff>
    </xdr:to>
    <xdr:pic>
      <xdr:nvPicPr>
        <xdr:cNvPr id="6" name="Attēl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116640" y="0"/>
          <a:ext cx="3897720" cy="22190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378360</xdr:colOff>
      <xdr:row>0</xdr:row>
      <xdr:rowOff>0</xdr:rowOff>
    </xdr:from>
    <xdr:to>
      <xdr:col>4</xdr:col>
      <xdr:colOff>456120</xdr:colOff>
      <xdr:row>6</xdr:row>
      <xdr:rowOff>361800</xdr:rowOff>
    </xdr:to>
    <xdr:pic>
      <xdr:nvPicPr>
        <xdr:cNvPr id="7" name="Attēl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5640" y="0"/>
          <a:ext cx="3897360" cy="2219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216720</xdr:colOff>
      <xdr:row>0</xdr:row>
      <xdr:rowOff>0</xdr:rowOff>
    </xdr:from>
    <xdr:to>
      <xdr:col>21</xdr:col>
      <xdr:colOff>317160</xdr:colOff>
      <xdr:row>2</xdr:row>
      <xdr:rowOff>77040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51000" y="0"/>
          <a:ext cx="7854480" cy="12769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17.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SILVER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180720</xdr:colOff>
      <xdr:row>0</xdr:row>
      <xdr:rowOff>0</xdr:rowOff>
    </xdr:from>
    <xdr:to>
      <xdr:col>22</xdr:col>
      <xdr:colOff>5760</xdr:colOff>
      <xdr:row>2</xdr:row>
      <xdr:rowOff>66960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215000" y="0"/>
          <a:ext cx="8781120" cy="1266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17.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BRONZE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1"/>
  <sheetViews>
    <sheetView windowProtection="1" tabSelected="1" topLeftCell="K6" zoomScale="50" zoomScaleNormal="50" workbookViewId="0">
      <selection activeCell="L22" sqref="L22"/>
    </sheetView>
  </sheetViews>
  <sheetFormatPr defaultRowHeight="21"/>
  <cols>
    <col min="1" max="1" width="2.33203125"/>
    <col min="2" max="2" width="9.44140625"/>
    <col min="3" max="3" width="41.109375"/>
    <col min="4" max="4" width="12.88671875"/>
    <col min="5" max="5" width="16.33203125"/>
    <col min="6" max="6" width="15.33203125"/>
    <col min="7" max="7" width="19.5546875"/>
    <col min="8" max="8" width="19.109375"/>
    <col min="9" max="9" width="17.44140625"/>
    <col min="10" max="10" width="11.6640625" style="1"/>
    <col min="11" max="11" width="9.88671875"/>
    <col min="12" max="12" width="39.44140625"/>
    <col min="13" max="15" width="14.33203125"/>
    <col min="16" max="17" width="20.109375"/>
    <col min="18" max="18" width="18.5546875"/>
    <col min="19" max="19" width="9.6640625"/>
    <col min="20" max="23" width="8"/>
    <col min="24" max="1025" width="14.44140625"/>
  </cols>
  <sheetData>
    <row r="1" spans="1:23" ht="3.75" customHeight="1">
      <c r="A1" s="2"/>
      <c r="B1" s="2"/>
      <c r="C1" s="2"/>
      <c r="D1" s="2"/>
      <c r="E1" s="2"/>
      <c r="F1" s="2"/>
      <c r="G1" s="2"/>
      <c r="H1" s="2"/>
      <c r="J1"/>
    </row>
    <row r="2" spans="1:23" ht="15" customHeight="1">
      <c r="A2" s="2"/>
      <c r="B2" s="2"/>
      <c r="C2" s="2"/>
      <c r="D2" s="2"/>
      <c r="E2" s="2"/>
      <c r="F2" s="2"/>
      <c r="G2" s="2"/>
      <c r="H2" s="2"/>
      <c r="J2"/>
    </row>
    <row r="3" spans="1:23" ht="15" customHeight="1">
      <c r="A3" s="2"/>
      <c r="B3" s="2"/>
      <c r="C3" s="2"/>
      <c r="D3" s="2"/>
      <c r="E3" s="2"/>
      <c r="F3" s="2"/>
      <c r="G3" s="2"/>
      <c r="H3" s="2"/>
      <c r="J3"/>
    </row>
    <row r="4" spans="1:23" ht="15" customHeight="1">
      <c r="A4" s="2"/>
      <c r="B4" s="2"/>
      <c r="C4" s="2"/>
      <c r="D4" s="2"/>
      <c r="E4" s="2"/>
      <c r="F4" s="2"/>
      <c r="G4" s="2"/>
      <c r="H4" s="2"/>
      <c r="J4"/>
    </row>
    <row r="5" spans="1:23" ht="15" customHeight="1">
      <c r="A5" s="2"/>
      <c r="B5" s="2"/>
      <c r="C5" s="2"/>
      <c r="D5" s="2"/>
      <c r="E5" s="2"/>
      <c r="F5" s="2"/>
      <c r="G5" s="2"/>
      <c r="H5" s="2"/>
      <c r="J5"/>
    </row>
    <row r="6" spans="1:23" ht="82.5" customHeight="1">
      <c r="A6" s="2"/>
      <c r="B6" s="2"/>
      <c r="C6" s="2"/>
      <c r="D6" s="2"/>
      <c r="E6" s="2"/>
      <c r="F6" s="2"/>
      <c r="G6" s="2"/>
      <c r="H6" s="2"/>
      <c r="J6"/>
    </row>
    <row r="7" spans="1:23" ht="38.700000000000003" customHeight="1">
      <c r="A7" s="2"/>
      <c r="B7" s="2"/>
      <c r="C7" s="2"/>
      <c r="D7" s="2"/>
      <c r="E7" s="2"/>
      <c r="F7" s="2"/>
      <c r="G7" s="2"/>
      <c r="H7" s="2"/>
      <c r="J7"/>
    </row>
    <row r="8" spans="1:23" ht="15.75" customHeight="1">
      <c r="A8" s="2"/>
      <c r="B8" s="417" t="s">
        <v>0</v>
      </c>
      <c r="C8" s="417"/>
      <c r="D8" s="417"/>
      <c r="E8" s="417"/>
      <c r="F8" s="417"/>
      <c r="G8" s="417"/>
      <c r="H8" s="417"/>
      <c r="I8" s="417"/>
      <c r="J8" s="3"/>
      <c r="K8" s="417" t="s">
        <v>1</v>
      </c>
      <c r="L8" s="417"/>
      <c r="M8" s="417"/>
      <c r="N8" s="417"/>
      <c r="O8" s="417"/>
      <c r="P8" s="417"/>
      <c r="Q8" s="417"/>
      <c r="R8" s="417"/>
    </row>
    <row r="9" spans="1:23" ht="15.75" customHeight="1">
      <c r="A9" s="2"/>
      <c r="B9" s="417"/>
      <c r="C9" s="417"/>
      <c r="D9" s="417"/>
      <c r="E9" s="417"/>
      <c r="F9" s="417"/>
      <c r="G9" s="417"/>
      <c r="H9" s="417"/>
      <c r="I9" s="417"/>
      <c r="J9" s="4"/>
      <c r="K9" s="417"/>
      <c r="L9" s="417"/>
      <c r="M9" s="417"/>
      <c r="N9" s="417"/>
      <c r="O9" s="417"/>
      <c r="P9" s="417"/>
      <c r="Q9" s="417"/>
      <c r="R9" s="417"/>
    </row>
    <row r="10" spans="1:23" ht="9" customHeight="1">
      <c r="A10" s="2"/>
      <c r="B10" s="417"/>
      <c r="C10" s="417"/>
      <c r="D10" s="417"/>
      <c r="E10" s="417"/>
      <c r="F10" s="417"/>
      <c r="G10" s="417"/>
      <c r="H10" s="417"/>
      <c r="I10" s="417"/>
      <c r="J10" s="5"/>
      <c r="K10" s="417"/>
      <c r="L10" s="417"/>
      <c r="M10" s="417"/>
      <c r="N10" s="417"/>
      <c r="O10" s="417"/>
      <c r="P10" s="417"/>
      <c r="Q10" s="417"/>
      <c r="R10" s="417"/>
    </row>
    <row r="11" spans="1:23" ht="69.75" customHeight="1">
      <c r="A11" s="2"/>
      <c r="B11" s="6" t="s">
        <v>2</v>
      </c>
      <c r="C11" s="7" t="s">
        <v>3</v>
      </c>
      <c r="D11" s="8" t="s">
        <v>4</v>
      </c>
      <c r="E11" s="8" t="s">
        <v>5</v>
      </c>
      <c r="F11" s="8" t="s">
        <v>6</v>
      </c>
      <c r="G11" s="9" t="s">
        <v>7</v>
      </c>
      <c r="H11" s="10" t="s">
        <v>8</v>
      </c>
      <c r="I11" s="11" t="s">
        <v>9</v>
      </c>
      <c r="J11"/>
      <c r="K11" s="6" t="s">
        <v>2</v>
      </c>
      <c r="L11" s="7" t="s">
        <v>3</v>
      </c>
      <c r="M11" s="8" t="s">
        <v>4</v>
      </c>
      <c r="N11" s="8" t="s">
        <v>5</v>
      </c>
      <c r="O11" s="8" t="s">
        <v>10</v>
      </c>
      <c r="P11" s="9" t="s">
        <v>7</v>
      </c>
      <c r="Q11" s="10" t="s">
        <v>8</v>
      </c>
      <c r="R11" s="11" t="s">
        <v>9</v>
      </c>
    </row>
    <row r="12" spans="1:23" ht="39.75" customHeight="1">
      <c r="A12" s="2"/>
      <c r="B12" s="12">
        <v>1</v>
      </c>
      <c r="C12" s="13" t="str">
        <f>Punkti!A5</f>
        <v>Rags</v>
      </c>
      <c r="D12" s="13">
        <f>Punkti!BO5</f>
        <v>42</v>
      </c>
      <c r="E12" s="13">
        <f>Punkti!BP5</f>
        <v>12</v>
      </c>
      <c r="F12" s="13">
        <f>Rezultati!BQ4+Rezultati!BQ5+Rezultati!BQ6+Rezultati!BQ7+Rezultati!BQ8+Rezultati!BQ14+Rezultati!BQ10+Rezultati!BQ12+Rezultati!BQ9+Rezultati!BQ13+Rezultati!BQ11</f>
        <v>15263</v>
      </c>
      <c r="G12" s="14">
        <f t="shared" ref="G12:G19" si="0">D12+E12</f>
        <v>54</v>
      </c>
      <c r="H12" s="15">
        <v>6</v>
      </c>
      <c r="I12" s="16">
        <f>Rezultati!BS4</f>
        <v>181.70238095238096</v>
      </c>
      <c r="J12"/>
      <c r="K12" s="12">
        <v>1</v>
      </c>
      <c r="L12" s="17" t="str">
        <f>Rezultati!A101</f>
        <v>Level Up</v>
      </c>
      <c r="M12" s="17">
        <f>Punkti!BO44</f>
        <v>44</v>
      </c>
      <c r="N12" s="17">
        <f>Punkti!BP44</f>
        <v>12</v>
      </c>
      <c r="O12" s="17">
        <f>Rezultati!BQ101+Rezultati!BQ102+Rezultati!BQ103+Rezultati!BQ104+Rezultati!BQ105+Rezultati!BQ106+Rezultati!BQ107+Rezultati!BQ108</f>
        <v>11974</v>
      </c>
      <c r="P12" s="14">
        <f t="shared" ref="P12:P17" si="1">M12+N12</f>
        <v>56</v>
      </c>
      <c r="Q12" s="15">
        <v>6</v>
      </c>
      <c r="R12" s="18">
        <f>Rezultati!BS101</f>
        <v>166.30555555555554</v>
      </c>
      <c r="S12" s="418" t="s">
        <v>11</v>
      </c>
      <c r="T12" s="419"/>
    </row>
    <row r="13" spans="1:23" ht="39.75" customHeight="1">
      <c r="A13" s="2"/>
      <c r="B13" s="19">
        <v>2</v>
      </c>
      <c r="C13" s="13" t="str">
        <f>Punkti!A20</f>
        <v>SIB</v>
      </c>
      <c r="D13" s="13">
        <f>Punkti!BO20</f>
        <v>42</v>
      </c>
      <c r="E13" s="13">
        <f>Punkti!BP20</f>
        <v>10</v>
      </c>
      <c r="F13" s="13">
        <f>Rezultati!BQ44+Rezultati!BQ45+Rezultati!BQ46+Rezultati!BQ47+Rezultati!BQ48+Rezultati!BQ49+Rezultati!BQ50</f>
        <v>15228</v>
      </c>
      <c r="G13" s="14">
        <f t="shared" si="0"/>
        <v>52</v>
      </c>
      <c r="H13" s="15">
        <v>6</v>
      </c>
      <c r="I13" s="16">
        <f>Rezultati!BS44</f>
        <v>181.28571428571428</v>
      </c>
      <c r="J13"/>
      <c r="K13" s="19">
        <v>2</v>
      </c>
      <c r="L13" s="17" t="str">
        <f>Rezultati!A72</f>
        <v>Bowling Sharks</v>
      </c>
      <c r="M13" s="17">
        <f>Punkti!BO32</f>
        <v>28</v>
      </c>
      <c r="N13" s="17">
        <f>Punkti!BP32</f>
        <v>6</v>
      </c>
      <c r="O13" s="17">
        <f>Rezultati!BQ72+Rezultati!BQ73+Rezultati!BQ74+Rezultati!BQ75+Rezultati!BQ76+Rezultati!BQ77+Rezultati!BQ78</f>
        <v>11214</v>
      </c>
      <c r="P13" s="14">
        <f t="shared" si="1"/>
        <v>34</v>
      </c>
      <c r="Q13" s="15">
        <v>6</v>
      </c>
      <c r="R13" s="18">
        <f>Rezultati!BS72</f>
        <v>155.75</v>
      </c>
      <c r="S13" s="418" t="s">
        <v>11</v>
      </c>
      <c r="T13" s="419"/>
    </row>
    <row r="14" spans="1:23" ht="39.75" customHeight="1">
      <c r="A14" s="2"/>
      <c r="B14" s="19">
        <v>3</v>
      </c>
      <c r="C14" s="13" t="str">
        <f>Punkti!A23</f>
        <v>Šarmageddon</v>
      </c>
      <c r="D14" s="13">
        <f>Punkti!BO23</f>
        <v>38</v>
      </c>
      <c r="E14" s="13">
        <f>Punkti!BP23</f>
        <v>10</v>
      </c>
      <c r="F14" s="13">
        <f>Rezultati!BQ51+Rezultati!BQ52+Rezultati!BQ53+Rezultati!BQ54+Rezultati!BQ55+Rezultati!BQ56+Rezultati!BQ57</f>
        <v>14664</v>
      </c>
      <c r="G14" s="14">
        <f t="shared" si="0"/>
        <v>48</v>
      </c>
      <c r="H14" s="15">
        <v>6</v>
      </c>
      <c r="I14" s="416">
        <f>Rezultati!BS51</f>
        <v>174.57142857142858</v>
      </c>
      <c r="J14"/>
      <c r="K14" s="19">
        <v>3</v>
      </c>
      <c r="L14" s="17" t="str">
        <f>Rezultati!A79</f>
        <v>Nopietni</v>
      </c>
      <c r="M14" s="17">
        <f>Punkti!BO35</f>
        <v>24</v>
      </c>
      <c r="N14" s="17">
        <f>Punkti!BP35</f>
        <v>8</v>
      </c>
      <c r="O14" s="17">
        <f>Rezultati!BQ79+Rezultati!BQ80+Rezultati!BQ81+Rezultati!BQ82+Rezultati!BQ83+Rezultati!BQ84+Rezultati!BQ85</f>
        <v>11134</v>
      </c>
      <c r="P14" s="14">
        <f t="shared" si="1"/>
        <v>32</v>
      </c>
      <c r="Q14" s="15">
        <v>6</v>
      </c>
      <c r="R14" s="18">
        <f>Rezultati!BS79</f>
        <v>154.63888888888889</v>
      </c>
      <c r="T14" s="419"/>
      <c r="W14" s="20"/>
    </row>
    <row r="15" spans="1:23" ht="39.75" customHeight="1">
      <c r="A15" s="2"/>
      <c r="B15" s="21">
        <v>4</v>
      </c>
      <c r="C15" s="22" t="str">
        <f>Punkti!A14</f>
        <v>Wii Sport Resort</v>
      </c>
      <c r="D15" s="22">
        <f>Punkti!BO14</f>
        <v>32</v>
      </c>
      <c r="E15" s="22">
        <f>Punkti!BP14</f>
        <v>8</v>
      </c>
      <c r="F15" s="22">
        <f>Rezultati!BQ29+Rezultati!BQ30+Rezultati!BQ31+Rezultati!BQ32+Rezultati!BQ33+Rezultati!BQ34+Rezultati!BQ35</f>
        <v>14244</v>
      </c>
      <c r="G15" s="23">
        <f t="shared" si="0"/>
        <v>40</v>
      </c>
      <c r="H15" s="24">
        <v>6</v>
      </c>
      <c r="I15" s="25">
        <f>Rezultati!BS29</f>
        <v>169.57142857142858</v>
      </c>
      <c r="J15" s="26"/>
      <c r="K15" s="21">
        <v>4</v>
      </c>
      <c r="L15" s="22" t="str">
        <f>Rezultati!A86</f>
        <v>Molotov</v>
      </c>
      <c r="M15" s="22">
        <f>Punkti!BO38</f>
        <v>22</v>
      </c>
      <c r="N15" s="22">
        <f>Punkti!BP38</f>
        <v>6</v>
      </c>
      <c r="O15" s="22">
        <f>Rezultati!BQ86+Rezultati!BQ87+Rezultati!BQ88+Rezultati!BQ89+Rezultati!BQ90+Rezultati!BQ92+Rezultati!BQ93+Rezultati!BQ91</f>
        <v>10265</v>
      </c>
      <c r="P15" s="23">
        <f t="shared" si="1"/>
        <v>28</v>
      </c>
      <c r="Q15" s="24">
        <v>6</v>
      </c>
      <c r="R15" s="27">
        <f>Rezultati!BS86</f>
        <v>142.56944444444446</v>
      </c>
      <c r="T15" s="419"/>
      <c r="V15" s="28"/>
    </row>
    <row r="16" spans="1:23" ht="39.75" customHeight="1">
      <c r="A16" s="2"/>
      <c r="B16" s="21">
        <v>5</v>
      </c>
      <c r="C16" s="22" t="str">
        <f>Punkti!A26</f>
        <v>VissParBoulingu.lv</v>
      </c>
      <c r="D16" s="22">
        <f>Punkti!BO26</f>
        <v>26</v>
      </c>
      <c r="E16" s="22">
        <f>Punkti!BP26</f>
        <v>8</v>
      </c>
      <c r="F16" s="22">
        <f>Rezultati!BQ58+Rezultati!BQ59+Rezultati!BQ60+Rezultati!BQ61+Rezultati!BQ62+Rezultati!BQ63+Rezultati!BQ64</f>
        <v>14142</v>
      </c>
      <c r="G16" s="23">
        <f t="shared" si="0"/>
        <v>34</v>
      </c>
      <c r="H16" s="24">
        <v>6</v>
      </c>
      <c r="I16" s="25">
        <f>Rezultati!BS58</f>
        <v>168.35714285714286</v>
      </c>
      <c r="J16"/>
      <c r="K16" s="21">
        <v>5</v>
      </c>
      <c r="L16" s="22" t="str">
        <f>Rezultati!A65</f>
        <v>Lursoft</v>
      </c>
      <c r="M16" s="22">
        <f>Punkti!BO29</f>
        <v>20</v>
      </c>
      <c r="N16" s="22">
        <f>Punkti!BP29</f>
        <v>4</v>
      </c>
      <c r="O16" s="22">
        <f>Rezultati!BQ65+Rezultati!BQ66+Rezultati!BQ67+Rezultati!BQ68+Rezultati!BQ69+Rezultati!BQ70+Rezultati!BQ71</f>
        <v>10401</v>
      </c>
      <c r="P16" s="23">
        <f t="shared" si="1"/>
        <v>24</v>
      </c>
      <c r="Q16" s="24">
        <v>6</v>
      </c>
      <c r="R16" s="27">
        <f>Rezultati!BS65</f>
        <v>144.45833333333334</v>
      </c>
    </row>
    <row r="17" spans="1:19" ht="39.75" customHeight="1">
      <c r="A17" s="2"/>
      <c r="B17" s="21">
        <v>6</v>
      </c>
      <c r="C17" s="22" t="str">
        <f>Punkti!A17</f>
        <v>RTU</v>
      </c>
      <c r="D17" s="22">
        <f>Punkti!BO17</f>
        <v>20</v>
      </c>
      <c r="E17" s="22">
        <f>Punkti!BP17</f>
        <v>6</v>
      </c>
      <c r="F17" s="22">
        <f>Rezultati!BQ36+Rezultati!BQ37+Rezultati!BQ38+Rezultati!BQ39+Rezultati!BQ40+Rezultati!BQ41+Rezultati!BQ43+Rezultati!BQ42</f>
        <v>13330</v>
      </c>
      <c r="G17" s="23">
        <f t="shared" si="0"/>
        <v>26</v>
      </c>
      <c r="H17" s="24">
        <v>6</v>
      </c>
      <c r="I17" s="25">
        <f>Rezultati!BS36</f>
        <v>158.6904761904762</v>
      </c>
      <c r="J17"/>
      <c r="K17" s="21">
        <v>6</v>
      </c>
      <c r="L17" s="29" t="str">
        <f>Rezultati!A94</f>
        <v>Zaļie Pumpuri</v>
      </c>
      <c r="M17" s="29">
        <f>Punkti!BO41</f>
        <v>6</v>
      </c>
      <c r="N17" s="29">
        <f>Punkti!BP41</f>
        <v>0</v>
      </c>
      <c r="O17" s="29">
        <f>Rezultati!BQ94+Rezultati!BQ95+Rezultati!BQ96+Rezultati!BQ97+Rezultati!BQ98+Rezultati!BQ99+Rezultati!BQ100</f>
        <v>9284</v>
      </c>
      <c r="P17" s="23">
        <f t="shared" si="1"/>
        <v>6</v>
      </c>
      <c r="Q17" s="24">
        <v>6</v>
      </c>
      <c r="R17" s="27">
        <f>Rezultati!BS94</f>
        <v>128.94444444444446</v>
      </c>
    </row>
    <row r="18" spans="1:19" ht="39.75" customHeight="1">
      <c r="A18" s="2"/>
      <c r="B18" s="30">
        <v>7</v>
      </c>
      <c r="C18" s="31" t="str">
        <f>Punkti!A11</f>
        <v>NB Lēdijas</v>
      </c>
      <c r="D18" s="31">
        <f>Punkti!BO11</f>
        <v>18</v>
      </c>
      <c r="E18" s="31">
        <f>Punkti!BP11</f>
        <v>2</v>
      </c>
      <c r="F18" s="31">
        <f>Rezultati!BQ22+Rezultati!BQ23+Rezultati!BQ24+Rezultati!BQ25+Rezultati!BQ26+Rezultati!BQ27+Rezultati!BQ28</f>
        <v>13470</v>
      </c>
      <c r="G18" s="32">
        <f t="shared" si="0"/>
        <v>20</v>
      </c>
      <c r="H18" s="33">
        <v>6</v>
      </c>
      <c r="I18" s="34">
        <f>Rezultati!BS22</f>
        <v>160.35714285714286</v>
      </c>
      <c r="J18" s="420" t="s">
        <v>12</v>
      </c>
      <c r="K18" s="30">
        <v>7</v>
      </c>
      <c r="L18" s="31">
        <f>Rezultati!A117</f>
        <v>0</v>
      </c>
      <c r="M18" s="31">
        <f>Punkti!BO50</f>
        <v>0</v>
      </c>
      <c r="N18" s="31">
        <f>Punkti!BP50</f>
        <v>0</v>
      </c>
      <c r="O18" s="31">
        <f>Rezultati!BQ117+Rezultati!BQ118+Rezultati!BQ119+Rezultati!BQ120+Rezultati!BQ121+Rezultati!BQ122+Rezultati!BQ123+Rezultati!BQ124+Rezultati!BQ125</f>
        <v>0</v>
      </c>
      <c r="P18" s="32">
        <f t="shared" ref="P18:P19" si="2">M18+N18</f>
        <v>0</v>
      </c>
      <c r="Q18" s="33">
        <v>0</v>
      </c>
      <c r="R18" s="35" t="e">
        <f>Rezultati!BS117</f>
        <v>#DIV/0!</v>
      </c>
      <c r="S18" s="418" t="s">
        <v>13</v>
      </c>
    </row>
    <row r="19" spans="1:19" ht="39" customHeight="1">
      <c r="B19" s="36">
        <v>8</v>
      </c>
      <c r="C19" s="31" t="str">
        <f>Punkti!A8</f>
        <v>NB</v>
      </c>
      <c r="D19" s="31">
        <f>Punkti!BO8</f>
        <v>6</v>
      </c>
      <c r="E19" s="31">
        <f>Punkti!BP8</f>
        <v>0</v>
      </c>
      <c r="F19" s="31">
        <f>Rezultati!BQ15+Rezultati!BQ16+Rezultati!BQ17+Rezultati!BQ18+Rezultati!BQ19+Rezultati!BQ20+Rezultati!BQ21</f>
        <v>12544</v>
      </c>
      <c r="G19" s="32">
        <f t="shared" si="0"/>
        <v>6</v>
      </c>
      <c r="H19" s="33">
        <v>6</v>
      </c>
      <c r="I19" s="34">
        <f>Rezultati!BS15</f>
        <v>149.33333333333334</v>
      </c>
      <c r="J19" s="420"/>
      <c r="K19" s="36">
        <v>8</v>
      </c>
      <c r="L19" s="31">
        <f>Rezultati!A109</f>
        <v>0</v>
      </c>
      <c r="M19" s="31">
        <f>Punkti!BO47</f>
        <v>0</v>
      </c>
      <c r="N19" s="31">
        <f>Punkti!BP47</f>
        <v>0</v>
      </c>
      <c r="O19" s="31">
        <f>Rezultati!BQ109+Rezultati!BQ110+Rezultati!BQ111+Rezultati!BQ112+Rezultati!BQ113+Rezultati!BQ114+Rezultati!BQ115+Rezultati!BQ116</f>
        <v>0</v>
      </c>
      <c r="P19" s="32">
        <f t="shared" si="2"/>
        <v>0</v>
      </c>
      <c r="Q19" s="33">
        <v>0</v>
      </c>
      <c r="R19" s="35" t="e">
        <f>Rezultati!BS109</f>
        <v>#DIV/0!</v>
      </c>
      <c r="S19" s="418" t="s">
        <v>13</v>
      </c>
    </row>
    <row r="20" spans="1:19" ht="12.75" customHeight="1"/>
    <row r="21" spans="1:19" ht="12.75" customHeight="1"/>
    <row r="22" spans="1:19" ht="12.75" customHeight="1"/>
    <row r="23" spans="1:19" ht="12.75" customHeight="1"/>
    <row r="24" spans="1:19" ht="12.75" customHeight="1"/>
    <row r="25" spans="1:19" ht="12.75" customHeight="1"/>
    <row r="26" spans="1:19" ht="12.75" customHeight="1"/>
    <row r="27" spans="1:19" ht="12.75" customHeight="1"/>
    <row r="28" spans="1:19" ht="12.75" customHeight="1"/>
    <row r="29" spans="1:19" ht="12.75" customHeight="1"/>
    <row r="30" spans="1:19" ht="12.75" customHeight="1"/>
    <row r="31" spans="1:19" ht="12.75" customHeight="1"/>
    <row r="32" spans="1:19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sortState xmlns:xlrd2="http://schemas.microsoft.com/office/spreadsheetml/2017/richdata2" ref="C12:I19">
    <sortCondition descending="1" ref="G12:G19"/>
  </sortState>
  <mergeCells count="6">
    <mergeCell ref="B8:I10"/>
    <mergeCell ref="K8:R10"/>
    <mergeCell ref="S12:S13"/>
    <mergeCell ref="T12:T15"/>
    <mergeCell ref="J18:J19"/>
    <mergeCell ref="S18:S1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05"/>
  <sheetViews>
    <sheetView windowProtection="1" topLeftCell="D25" zoomScaleNormal="100" workbookViewId="0">
      <selection activeCell="AD66" sqref="AD66"/>
    </sheetView>
  </sheetViews>
  <sheetFormatPr defaultRowHeight="13.2"/>
  <cols>
    <col min="1" max="1" width="6.6640625"/>
    <col min="2" max="2" width="8"/>
    <col min="3" max="3" width="35.33203125"/>
    <col min="4" max="4" width="32.5546875"/>
    <col min="5" max="10" width="0" hidden="1"/>
    <col min="11" max="11" width="5.6640625"/>
    <col min="12" max="12" width="8.5546875"/>
    <col min="13" max="13" width="11.6640625"/>
    <col min="14" max="19" width="0" hidden="1"/>
    <col min="20" max="20" width="5.6640625"/>
    <col min="21" max="21" width="10.44140625"/>
    <col min="22" max="22" width="10.33203125"/>
    <col min="23" max="26" width="8"/>
    <col min="27" max="1025" width="14.44140625"/>
  </cols>
  <sheetData>
    <row r="1" spans="2:24" ht="94.5" customHeight="1" thickBot="1">
      <c r="B1" s="37"/>
      <c r="C1" s="38"/>
      <c r="D1" s="37"/>
      <c r="E1" s="37"/>
      <c r="F1" s="37"/>
      <c r="G1" s="37"/>
      <c r="H1" s="37"/>
      <c r="I1" s="37"/>
      <c r="J1" s="37"/>
      <c r="M1" s="37"/>
    </row>
    <row r="2" spans="2:24" ht="3" hidden="1" customHeight="1">
      <c r="B2" s="37"/>
      <c r="C2" s="38"/>
      <c r="D2" s="37"/>
      <c r="E2" s="37"/>
      <c r="F2" s="37"/>
      <c r="G2" s="37"/>
      <c r="H2" s="37"/>
      <c r="I2" s="37"/>
      <c r="J2" s="37"/>
    </row>
    <row r="3" spans="2:24" ht="36.75" customHeight="1" thickBot="1">
      <c r="B3" s="424" t="s">
        <v>14</v>
      </c>
      <c r="C3" s="424"/>
      <c r="D3" s="424"/>
      <c r="E3" s="425" t="s">
        <v>15</v>
      </c>
      <c r="F3" s="425"/>
      <c r="G3" s="425"/>
      <c r="H3" s="421" t="s">
        <v>16</v>
      </c>
      <c r="I3" s="421"/>
      <c r="J3" s="421"/>
      <c r="K3" s="421" t="s">
        <v>16</v>
      </c>
      <c r="L3" s="421"/>
      <c r="M3" s="421"/>
      <c r="N3" s="426" t="s">
        <v>17</v>
      </c>
      <c r="O3" s="426"/>
      <c r="P3" s="426"/>
      <c r="Q3" s="421" t="s">
        <v>18</v>
      </c>
      <c r="R3" s="421"/>
      <c r="S3" s="421"/>
      <c r="T3" s="421" t="s">
        <v>19</v>
      </c>
      <c r="U3" s="421"/>
      <c r="V3" s="421"/>
    </row>
    <row r="4" spans="2:24" ht="60" customHeight="1" thickBot="1">
      <c r="B4" s="39" t="s">
        <v>2</v>
      </c>
      <c r="C4" s="40" t="s">
        <v>3</v>
      </c>
      <c r="D4" s="40" t="s">
        <v>20</v>
      </c>
      <c r="E4" s="41" t="s">
        <v>21</v>
      </c>
      <c r="F4" s="42" t="s">
        <v>22</v>
      </c>
      <c r="G4" s="41" t="s">
        <v>23</v>
      </c>
      <c r="H4" s="43" t="s">
        <v>21</v>
      </c>
      <c r="I4" s="44" t="s">
        <v>22</v>
      </c>
      <c r="J4" s="43" t="s">
        <v>23</v>
      </c>
      <c r="K4" s="45" t="s">
        <v>21</v>
      </c>
      <c r="L4" s="46" t="s">
        <v>22</v>
      </c>
      <c r="M4" s="45" t="s">
        <v>23</v>
      </c>
      <c r="N4" s="45" t="s">
        <v>21</v>
      </c>
      <c r="O4" s="46" t="s">
        <v>22</v>
      </c>
      <c r="P4" s="45" t="s">
        <v>23</v>
      </c>
      <c r="Q4" s="45" t="s">
        <v>21</v>
      </c>
      <c r="R4" s="46" t="s">
        <v>22</v>
      </c>
      <c r="S4" s="45" t="s">
        <v>23</v>
      </c>
      <c r="T4" s="45" t="s">
        <v>21</v>
      </c>
      <c r="U4" s="46" t="s">
        <v>22</v>
      </c>
      <c r="V4" s="45" t="s">
        <v>23</v>
      </c>
      <c r="X4" s="47"/>
    </row>
    <row r="5" spans="2:24" ht="23.25" customHeight="1">
      <c r="B5" s="48">
        <v>1</v>
      </c>
      <c r="C5" s="53" t="str">
        <f>Rezultati!A5</f>
        <v>Rags</v>
      </c>
      <c r="D5" s="54" t="str">
        <f>Rezultati!B5</f>
        <v>Dāvis Šipkevičs</v>
      </c>
      <c r="E5" s="54"/>
      <c r="F5" s="54"/>
      <c r="G5" s="55" t="e">
        <f>F5/E5-8</f>
        <v>#DIV/0!</v>
      </c>
      <c r="H5" s="56"/>
      <c r="I5" s="56"/>
      <c r="J5" s="55" t="e">
        <f t="shared" ref="J5:J10" si="0">I5/H5</f>
        <v>#DIV/0!</v>
      </c>
      <c r="K5" s="54">
        <f>Rezultati!BR5</f>
        <v>23</v>
      </c>
      <c r="L5" s="54">
        <f>Rezultati!BQ5</f>
        <v>4707</v>
      </c>
      <c r="M5" s="55">
        <f>Rezultati!BT5</f>
        <v>204.65217391304347</v>
      </c>
      <c r="N5" s="54"/>
      <c r="O5" s="54"/>
      <c r="P5" s="55"/>
      <c r="Q5" s="54"/>
      <c r="R5" s="54"/>
      <c r="S5" s="55"/>
      <c r="T5" s="56">
        <f t="shared" ref="T5:T12" si="1">H5+K5</f>
        <v>23</v>
      </c>
      <c r="U5" s="56">
        <f t="shared" ref="U5:U12" si="2">L5+I5</f>
        <v>4707</v>
      </c>
      <c r="V5" s="55">
        <f t="shared" ref="V5:V11" si="3">U5/T5</f>
        <v>204.65217391304347</v>
      </c>
    </row>
    <row r="6" spans="2:24" ht="23.25" customHeight="1">
      <c r="B6" s="48">
        <v>2</v>
      </c>
      <c r="C6" s="53" t="str">
        <f>Rezultati!A45</f>
        <v>SIB</v>
      </c>
      <c r="D6" s="54" t="str">
        <f>Rezultati!B45</f>
        <v>Nauris Zīds</v>
      </c>
      <c r="E6" s="54"/>
      <c r="F6" s="54"/>
      <c r="G6" s="55" t="e">
        <f>F6/E6</f>
        <v>#DIV/0!</v>
      </c>
      <c r="H6" s="56"/>
      <c r="I6" s="56"/>
      <c r="J6" s="55" t="e">
        <f t="shared" si="0"/>
        <v>#DIV/0!</v>
      </c>
      <c r="K6" s="54">
        <f>Rezultati!BR45</f>
        <v>24</v>
      </c>
      <c r="L6" s="54">
        <f>Rezultati!BQ45</f>
        <v>4530</v>
      </c>
      <c r="M6" s="55">
        <f>Rezultati!BT45</f>
        <v>188.75</v>
      </c>
      <c r="N6" s="54"/>
      <c r="O6" s="54"/>
      <c r="P6" s="55"/>
      <c r="Q6" s="54"/>
      <c r="R6" s="54"/>
      <c r="S6" s="55"/>
      <c r="T6" s="56">
        <f t="shared" si="1"/>
        <v>24</v>
      </c>
      <c r="U6" s="56">
        <f t="shared" si="2"/>
        <v>4530</v>
      </c>
      <c r="V6" s="55">
        <f t="shared" si="3"/>
        <v>188.75</v>
      </c>
    </row>
    <row r="7" spans="2:24" ht="23.25" customHeight="1">
      <c r="B7" s="48">
        <v>3</v>
      </c>
      <c r="C7" s="53" t="str">
        <f>Rezultati!A30</f>
        <v>Wii Sport Resort</v>
      </c>
      <c r="D7" s="54" t="str">
        <f>Rezultati!B30</f>
        <v>Patriks Piternieks</v>
      </c>
      <c r="E7" s="54"/>
      <c r="F7" s="54"/>
      <c r="G7" s="55" t="e">
        <f>F7/E7</f>
        <v>#DIV/0!</v>
      </c>
      <c r="H7" s="56"/>
      <c r="I7" s="56"/>
      <c r="J7" s="55" t="e">
        <f t="shared" si="0"/>
        <v>#DIV/0!</v>
      </c>
      <c r="K7" s="54">
        <f>Rezultati!BR30</f>
        <v>20</v>
      </c>
      <c r="L7" s="54">
        <f>Rezultati!BQ30</f>
        <v>3767</v>
      </c>
      <c r="M7" s="55">
        <f>Rezultati!BT30</f>
        <v>188.35</v>
      </c>
      <c r="N7" s="54"/>
      <c r="O7" s="54"/>
      <c r="P7" s="55"/>
      <c r="Q7" s="54"/>
      <c r="R7" s="54"/>
      <c r="S7" s="55"/>
      <c r="T7" s="56">
        <f t="shared" si="1"/>
        <v>20</v>
      </c>
      <c r="U7" s="56">
        <f t="shared" si="2"/>
        <v>3767</v>
      </c>
      <c r="V7" s="55">
        <f t="shared" si="3"/>
        <v>188.35</v>
      </c>
    </row>
    <row r="8" spans="2:24" ht="23.25" customHeight="1">
      <c r="B8" s="57">
        <v>4</v>
      </c>
      <c r="C8" s="58" t="str">
        <f>Rezultati!A29</f>
        <v>Wii Sport Resort</v>
      </c>
      <c r="D8" s="59" t="str">
        <f>Rezultati!B29</f>
        <v>Ričards Toms Zvilna</v>
      </c>
      <c r="E8" s="59"/>
      <c r="F8" s="59"/>
      <c r="G8" s="60" t="e">
        <f>F8/E8</f>
        <v>#DIV/0!</v>
      </c>
      <c r="H8" s="61"/>
      <c r="I8" s="61"/>
      <c r="J8" s="60" t="e">
        <f t="shared" si="0"/>
        <v>#DIV/0!</v>
      </c>
      <c r="K8" s="59">
        <f>Rezultati!BR29</f>
        <v>24</v>
      </c>
      <c r="L8" s="59">
        <f>Rezultati!BQ29</f>
        <v>4458</v>
      </c>
      <c r="M8" s="60">
        <f>Rezultati!BT29</f>
        <v>185.75</v>
      </c>
      <c r="N8" s="59"/>
      <c r="O8" s="59"/>
      <c r="P8" s="60"/>
      <c r="Q8" s="59"/>
      <c r="R8" s="59"/>
      <c r="S8" s="60"/>
      <c r="T8" s="61">
        <f t="shared" si="1"/>
        <v>24</v>
      </c>
      <c r="U8" s="61">
        <f t="shared" si="2"/>
        <v>4458</v>
      </c>
      <c r="V8" s="60">
        <f t="shared" si="3"/>
        <v>185.75</v>
      </c>
    </row>
    <row r="9" spans="2:24" ht="23.25" customHeight="1">
      <c r="B9" s="57">
        <v>5</v>
      </c>
      <c r="C9" s="58" t="str">
        <f>Rezultati!A59</f>
        <v>VissParBoulingu.lv</v>
      </c>
      <c r="D9" s="59" t="str">
        <f>Rezultati!B59</f>
        <v>Nikolajs Ļevikins</v>
      </c>
      <c r="E9" s="59"/>
      <c r="F9" s="59"/>
      <c r="G9" s="60" t="e">
        <f>#REF!/#REF!</f>
        <v>#REF!</v>
      </c>
      <c r="H9" s="61"/>
      <c r="I9" s="61"/>
      <c r="J9" s="60" t="e">
        <f t="shared" si="0"/>
        <v>#DIV/0!</v>
      </c>
      <c r="K9" s="59">
        <f>Rezultati!BR59</f>
        <v>24</v>
      </c>
      <c r="L9" s="59">
        <f>Rezultati!BQ59</f>
        <v>4404</v>
      </c>
      <c r="M9" s="60">
        <f>Rezultati!BT59</f>
        <v>183.5</v>
      </c>
      <c r="N9" s="59"/>
      <c r="O9" s="59"/>
      <c r="P9" s="60"/>
      <c r="Q9" s="59"/>
      <c r="R9" s="59"/>
      <c r="S9" s="60"/>
      <c r="T9" s="61">
        <f t="shared" si="1"/>
        <v>24</v>
      </c>
      <c r="U9" s="61">
        <f t="shared" si="2"/>
        <v>4404</v>
      </c>
      <c r="V9" s="60">
        <f t="shared" si="3"/>
        <v>183.5</v>
      </c>
    </row>
    <row r="10" spans="2:24" ht="23.25" customHeight="1">
      <c r="B10" s="57">
        <v>6</v>
      </c>
      <c r="C10" s="58" t="str">
        <f>Rezultati!A6</f>
        <v>Rags</v>
      </c>
      <c r="D10" s="59" t="str">
        <f>Rezultati!B6</f>
        <v>Jānis Štokmanis</v>
      </c>
      <c r="E10" s="59"/>
      <c r="F10" s="59"/>
      <c r="G10" s="60" t="e">
        <f>F10/E10</f>
        <v>#DIV/0!</v>
      </c>
      <c r="H10" s="61"/>
      <c r="I10" s="61"/>
      <c r="J10" s="60" t="e">
        <f t="shared" si="0"/>
        <v>#DIV/0!</v>
      </c>
      <c r="K10" s="59">
        <f>Rezultati!BR6</f>
        <v>24</v>
      </c>
      <c r="L10" s="59">
        <f>Rezultati!BQ6</f>
        <v>4349</v>
      </c>
      <c r="M10" s="60">
        <f>Rezultati!BT6</f>
        <v>181.20833333333334</v>
      </c>
      <c r="N10" s="59"/>
      <c r="O10" s="59"/>
      <c r="P10" s="60"/>
      <c r="Q10" s="59"/>
      <c r="R10" s="59"/>
      <c r="S10" s="60"/>
      <c r="T10" s="61">
        <f t="shared" si="1"/>
        <v>24</v>
      </c>
      <c r="U10" s="61">
        <f t="shared" si="2"/>
        <v>4349</v>
      </c>
      <c r="V10" s="60">
        <f t="shared" si="3"/>
        <v>181.20833333333334</v>
      </c>
    </row>
    <row r="11" spans="2:24" ht="23.25" customHeight="1">
      <c r="B11" s="57">
        <v>7</v>
      </c>
      <c r="C11" s="58" t="str">
        <f>Rezultati!A19</f>
        <v>NB</v>
      </c>
      <c r="D11" s="59" t="str">
        <f>Rezultati!B19</f>
        <v>Juris Mauriņš</v>
      </c>
      <c r="E11" s="59"/>
      <c r="F11" s="59"/>
      <c r="G11" s="60"/>
      <c r="H11" s="61"/>
      <c r="I11" s="61"/>
      <c r="J11" s="60"/>
      <c r="K11" s="59">
        <f>Rezultati!BR19</f>
        <v>16</v>
      </c>
      <c r="L11" s="59">
        <f>Rezultati!BQ19</f>
        <v>2895</v>
      </c>
      <c r="M11" s="60">
        <f>Rezultati!BT19</f>
        <v>180.9375</v>
      </c>
      <c r="N11" s="59"/>
      <c r="O11" s="59"/>
      <c r="P11" s="60"/>
      <c r="Q11" s="59"/>
      <c r="R11" s="59"/>
      <c r="S11" s="60"/>
      <c r="T11" s="61">
        <f t="shared" si="1"/>
        <v>16</v>
      </c>
      <c r="U11" s="61">
        <f t="shared" si="2"/>
        <v>2895</v>
      </c>
      <c r="V11" s="60">
        <f t="shared" si="3"/>
        <v>180.9375</v>
      </c>
    </row>
    <row r="12" spans="2:24" ht="23.25" customHeight="1" thickBot="1">
      <c r="B12" s="57">
        <v>8</v>
      </c>
      <c r="C12" s="58" t="str">
        <f>Rezultati!A52</f>
        <v>Šarmageddon</v>
      </c>
      <c r="D12" s="59" t="str">
        <f>Rezultati!B52</f>
        <v>Aleksandrs Ručevics</v>
      </c>
      <c r="E12" s="59"/>
      <c r="F12" s="59"/>
      <c r="G12" s="60" t="e">
        <f t="shared" ref="G12" si="4">F12/E12</f>
        <v>#DIV/0!</v>
      </c>
      <c r="H12" s="61"/>
      <c r="I12" s="61"/>
      <c r="J12" s="60" t="e">
        <f t="shared" ref="J12" si="5">I12/H12</f>
        <v>#DIV/0!</v>
      </c>
      <c r="K12" s="59">
        <f>Rezultati!BR52</f>
        <v>28</v>
      </c>
      <c r="L12" s="59">
        <f>Rezultati!BQ52</f>
        <v>5286</v>
      </c>
      <c r="M12" s="60">
        <f>Rezultati!BT52</f>
        <v>180.78571428571428</v>
      </c>
      <c r="N12" s="59"/>
      <c r="O12" s="59"/>
      <c r="P12" s="60"/>
      <c r="Q12" s="59"/>
      <c r="R12" s="59"/>
      <c r="S12" s="60"/>
      <c r="T12" s="61">
        <f t="shared" si="1"/>
        <v>28</v>
      </c>
      <c r="U12" s="61">
        <f t="shared" si="2"/>
        <v>5286</v>
      </c>
      <c r="V12" s="60">
        <f>U12/T12-8</f>
        <v>180.78571428571428</v>
      </c>
    </row>
    <row r="13" spans="2:24" ht="23.25" customHeight="1" thickBot="1">
      <c r="B13" s="57">
        <v>9</v>
      </c>
      <c r="C13" s="58" t="str">
        <f>Rezultati!A46</f>
        <v>SIB</v>
      </c>
      <c r="D13" s="59" t="str">
        <f>Rezultati!B46</f>
        <v>Artūrs Kaļinins</v>
      </c>
      <c r="E13" s="59"/>
      <c r="F13" s="59"/>
      <c r="G13" s="60" t="e">
        <f t="shared" ref="G13:G27" si="6">F13/E13</f>
        <v>#DIV/0!</v>
      </c>
      <c r="H13" s="61"/>
      <c r="I13" s="61"/>
      <c r="J13" s="60" t="e">
        <f>I13/H13</f>
        <v>#DIV/0!</v>
      </c>
      <c r="K13" s="59">
        <f>Rezultati!BR46</f>
        <v>24</v>
      </c>
      <c r="L13" s="59">
        <f>Rezultati!BQ46</f>
        <v>4160</v>
      </c>
      <c r="M13" s="60">
        <f>Rezultati!BT46</f>
        <v>173.33333333333334</v>
      </c>
      <c r="N13" s="59"/>
      <c r="O13" s="59"/>
      <c r="P13" s="60"/>
      <c r="Q13" s="59"/>
      <c r="R13" s="59"/>
      <c r="S13" s="60"/>
      <c r="T13" s="61">
        <f>H13+K13</f>
        <v>24</v>
      </c>
      <c r="U13" s="61">
        <f>L13+I13</f>
        <v>4160</v>
      </c>
      <c r="V13" s="60">
        <f>U13/T13</f>
        <v>173.33333333333334</v>
      </c>
    </row>
    <row r="14" spans="2:24" ht="23.25" customHeight="1" thickBot="1">
      <c r="B14" s="57">
        <v>10</v>
      </c>
      <c r="C14" s="58" t="str">
        <f>Rezultati!A4</f>
        <v>Rags</v>
      </c>
      <c r="D14" s="59" t="str">
        <f>Rezultati!B4</f>
        <v>Aleksis Štokmanis</v>
      </c>
      <c r="E14" s="59"/>
      <c r="F14" s="59"/>
      <c r="G14" s="60" t="e">
        <f t="shared" si="6"/>
        <v>#DIV/0!</v>
      </c>
      <c r="H14" s="61"/>
      <c r="I14" s="61"/>
      <c r="J14" s="60" t="e">
        <f>I14/H14</f>
        <v>#DIV/0!</v>
      </c>
      <c r="K14" s="59">
        <f>Rezultati!BR4</f>
        <v>28</v>
      </c>
      <c r="L14" s="59">
        <f>Rezultati!BQ4</f>
        <v>4802</v>
      </c>
      <c r="M14" s="60">
        <f>Rezultati!BT4</f>
        <v>171.5</v>
      </c>
      <c r="N14" s="59"/>
      <c r="O14" s="59"/>
      <c r="P14" s="60"/>
      <c r="Q14" s="59"/>
      <c r="R14" s="59"/>
      <c r="S14" s="60"/>
      <c r="T14" s="61">
        <f>H14+K14</f>
        <v>28</v>
      </c>
      <c r="U14" s="61">
        <f>L14+I14</f>
        <v>4802</v>
      </c>
      <c r="V14" s="60">
        <f>U14/T14</f>
        <v>171.5</v>
      </c>
    </row>
    <row r="15" spans="2:24" ht="22.5" customHeight="1" thickBot="1">
      <c r="B15" s="62">
        <v>11</v>
      </c>
      <c r="C15" s="63" t="str">
        <f>Rezultati!A62</f>
        <v>VissParBoulingu.lv</v>
      </c>
      <c r="D15" s="64" t="str">
        <f>Rezultati!B62</f>
        <v>Nikolajs Tkačenko</v>
      </c>
      <c r="E15" s="64"/>
      <c r="F15" s="64"/>
      <c r="G15" s="65" t="e">
        <f t="shared" si="6"/>
        <v>#DIV/0!</v>
      </c>
      <c r="H15" s="66"/>
      <c r="I15" s="66"/>
      <c r="J15" s="65" t="e">
        <f>I15/H15</f>
        <v>#DIV/0!</v>
      </c>
      <c r="K15" s="64">
        <f>Rezultati!BR62</f>
        <v>28</v>
      </c>
      <c r="L15" s="64">
        <f>Rezultati!BQ62</f>
        <v>4761</v>
      </c>
      <c r="M15" s="65">
        <f>Rezultati!BT62</f>
        <v>170.03571428571428</v>
      </c>
      <c r="N15" s="64"/>
      <c r="O15" s="64"/>
      <c r="P15" s="65"/>
      <c r="Q15" s="64"/>
      <c r="R15" s="64"/>
      <c r="S15" s="65"/>
      <c r="T15" s="66">
        <f>Q15+N15+K15+E15</f>
        <v>28</v>
      </c>
      <c r="U15" s="66">
        <f>R15+O15+L15+F15</f>
        <v>4761</v>
      </c>
      <c r="V15" s="65">
        <f>U15/T15</f>
        <v>170.03571428571428</v>
      </c>
    </row>
    <row r="16" spans="2:24" ht="21.45" customHeight="1" thickBot="1">
      <c r="B16" s="62">
        <v>12</v>
      </c>
      <c r="C16" s="63" t="str">
        <f>Rezultati!A32</f>
        <v>Wii Sport Resort</v>
      </c>
      <c r="D16" s="64" t="str">
        <f>Rezultati!B32</f>
        <v>Rūdolfs Būmanis</v>
      </c>
      <c r="E16" s="64"/>
      <c r="F16" s="64"/>
      <c r="G16" s="65" t="e">
        <f t="shared" si="6"/>
        <v>#DIV/0!</v>
      </c>
      <c r="H16" s="66"/>
      <c r="I16" s="66"/>
      <c r="J16" s="65" t="e">
        <f>I16/H16</f>
        <v>#DIV/0!</v>
      </c>
      <c r="K16" s="64">
        <f>Rezultati!BR32</f>
        <v>8</v>
      </c>
      <c r="L16" s="64">
        <f>Rezultati!BQ32</f>
        <v>1359</v>
      </c>
      <c r="M16" s="65">
        <f>Rezultati!BT32</f>
        <v>169.875</v>
      </c>
      <c r="N16" s="64"/>
      <c r="O16" s="64"/>
      <c r="P16" s="65"/>
      <c r="Q16" s="64"/>
      <c r="R16" s="64"/>
      <c r="S16" s="65"/>
      <c r="T16" s="66">
        <f>Q16+N16+K16+E16</f>
        <v>8</v>
      </c>
      <c r="U16" s="66">
        <f>R16+O16+L16+F16</f>
        <v>1359</v>
      </c>
      <c r="V16" s="65">
        <f>U16/T16</f>
        <v>169.875</v>
      </c>
    </row>
    <row r="17" spans="2:22" ht="21.45" customHeight="1" thickBot="1">
      <c r="B17" s="62">
        <v>13</v>
      </c>
      <c r="C17" s="63" t="str">
        <f>Rezultati!A51</f>
        <v>Šarmageddon</v>
      </c>
      <c r="D17" s="64" t="str">
        <f>Rezultati!B51</f>
        <v>Eduards Ručevics</v>
      </c>
      <c r="E17" s="64"/>
      <c r="F17" s="64"/>
      <c r="G17" s="65" t="e">
        <f t="shared" si="6"/>
        <v>#DIV/0!</v>
      </c>
      <c r="H17" s="66"/>
      <c r="I17" s="66"/>
      <c r="J17" s="65" t="e">
        <f>I17/H17</f>
        <v>#DIV/0!</v>
      </c>
      <c r="K17" s="64">
        <f>Rezultati!BR51</f>
        <v>28</v>
      </c>
      <c r="L17" s="64">
        <f>Rezultati!BQ51</f>
        <v>4629</v>
      </c>
      <c r="M17" s="65">
        <f>Rezultati!BT51</f>
        <v>165.32142857142858</v>
      </c>
      <c r="N17" s="64"/>
      <c r="O17" s="64"/>
      <c r="P17" s="65"/>
      <c r="Q17" s="64"/>
      <c r="R17" s="64"/>
      <c r="S17" s="65"/>
      <c r="T17" s="66">
        <f>H17+K17</f>
        <v>28</v>
      </c>
      <c r="U17" s="66">
        <f>L17+I17</f>
        <v>4629</v>
      </c>
      <c r="V17" s="65">
        <f>U17/T17</f>
        <v>165.32142857142858</v>
      </c>
    </row>
    <row r="18" spans="2:22" ht="21.45" customHeight="1" thickBot="1">
      <c r="B18" s="62">
        <v>14</v>
      </c>
      <c r="C18" s="63" t="str">
        <f>Rezultati!A53</f>
        <v>Šarmageddon</v>
      </c>
      <c r="D18" s="64" t="str">
        <f>Rezultati!B53</f>
        <v>Jānis Zalītis</v>
      </c>
      <c r="E18" s="64"/>
      <c r="F18" s="64"/>
      <c r="G18" s="65" t="e">
        <f t="shared" si="6"/>
        <v>#DIV/0!</v>
      </c>
      <c r="H18" s="66"/>
      <c r="I18" s="66"/>
      <c r="J18" s="65" t="e">
        <f>I18/H18-8</f>
        <v>#DIV/0!</v>
      </c>
      <c r="K18" s="64">
        <f>Rezultati!BR53</f>
        <v>28</v>
      </c>
      <c r="L18" s="64">
        <f>Rezultati!BQ53</f>
        <v>4749</v>
      </c>
      <c r="M18" s="65">
        <f>Rezultati!BT53</f>
        <v>161.60714285714286</v>
      </c>
      <c r="N18" s="64"/>
      <c r="O18" s="64"/>
      <c r="P18" s="65"/>
      <c r="Q18" s="64"/>
      <c r="R18" s="64"/>
      <c r="S18" s="65"/>
      <c r="T18" s="66">
        <f>H18+K18</f>
        <v>28</v>
      </c>
      <c r="U18" s="66">
        <f>L18+I18</f>
        <v>4749</v>
      </c>
      <c r="V18" s="65">
        <f>U18/T18-8</f>
        <v>161.60714285714286</v>
      </c>
    </row>
    <row r="19" spans="2:22" ht="21.45" customHeight="1" thickBot="1">
      <c r="B19" s="62">
        <v>15</v>
      </c>
      <c r="C19" s="63" t="str">
        <f>Rezultati!A41</f>
        <v>RTU</v>
      </c>
      <c r="D19" s="64" t="str">
        <f>Rezultati!B37</f>
        <v>Māris Umbraško</v>
      </c>
      <c r="E19" s="64"/>
      <c r="F19" s="64"/>
      <c r="G19" s="65" t="e">
        <f t="shared" si="6"/>
        <v>#DIV/0!</v>
      </c>
      <c r="H19" s="66"/>
      <c r="I19" s="66"/>
      <c r="J19" s="65" t="e">
        <f t="shared" ref="J19:J27" si="7">I19/H19</f>
        <v>#DIV/0!</v>
      </c>
      <c r="K19" s="64">
        <f>Rezultati!BR37</f>
        <v>16</v>
      </c>
      <c r="L19" s="64">
        <f>Rezultati!BQ37</f>
        <v>2583</v>
      </c>
      <c r="M19" s="65">
        <f>Rezultati!BT37</f>
        <v>161.4375</v>
      </c>
      <c r="N19" s="64"/>
      <c r="O19" s="64"/>
      <c r="P19" s="65"/>
      <c r="Q19" s="64"/>
      <c r="R19" s="64"/>
      <c r="S19" s="65"/>
      <c r="T19" s="66">
        <f>H19+K19</f>
        <v>16</v>
      </c>
      <c r="U19" s="66">
        <f>L19+I19</f>
        <v>2583</v>
      </c>
      <c r="V19" s="65">
        <f t="shared" ref="V19:V27" si="8">U19/T19</f>
        <v>161.4375</v>
      </c>
    </row>
    <row r="20" spans="2:22" ht="21.45" customHeight="1" thickBot="1">
      <c r="B20" s="62">
        <v>16</v>
      </c>
      <c r="C20" s="63" t="str">
        <f>Rezultati!A7</f>
        <v>Rags</v>
      </c>
      <c r="D20" s="64" t="str">
        <f>Rezultati!B7</f>
        <v>Māris Štokmanis</v>
      </c>
      <c r="E20" s="64"/>
      <c r="F20" s="64"/>
      <c r="G20" s="65" t="e">
        <f t="shared" si="6"/>
        <v>#DIV/0!</v>
      </c>
      <c r="H20" s="66"/>
      <c r="I20" s="66"/>
      <c r="J20" s="65" t="e">
        <f t="shared" si="7"/>
        <v>#DIV/0!</v>
      </c>
      <c r="K20" s="64">
        <f>Rezultati!BR7</f>
        <v>8</v>
      </c>
      <c r="L20" s="64">
        <f>Rezultati!BQ7</f>
        <v>1271</v>
      </c>
      <c r="M20" s="65">
        <f>Rezultati!BT7</f>
        <v>158.875</v>
      </c>
      <c r="N20" s="64"/>
      <c r="O20" s="64"/>
      <c r="P20" s="65"/>
      <c r="Q20" s="64"/>
      <c r="R20" s="64"/>
      <c r="S20" s="65"/>
      <c r="T20" s="66">
        <f>K20+H20+E20</f>
        <v>8</v>
      </c>
      <c r="U20" s="66">
        <f>F20+I20+L20</f>
        <v>1271</v>
      </c>
      <c r="V20" s="65">
        <f t="shared" si="8"/>
        <v>158.875</v>
      </c>
    </row>
    <row r="21" spans="2:22" ht="19.5" customHeight="1" thickBot="1">
      <c r="B21" s="62">
        <v>17</v>
      </c>
      <c r="C21" s="63" t="str">
        <f>Rezultati!A17</f>
        <v>NB</v>
      </c>
      <c r="D21" s="64" t="str">
        <f>Rezultati!B17</f>
        <v>Normunds Rabkevičs</v>
      </c>
      <c r="E21" s="64"/>
      <c r="F21" s="64"/>
      <c r="G21" s="65" t="e">
        <f t="shared" si="6"/>
        <v>#DIV/0!</v>
      </c>
      <c r="H21" s="66"/>
      <c r="I21" s="66"/>
      <c r="J21" s="65" t="e">
        <f t="shared" si="7"/>
        <v>#DIV/0!</v>
      </c>
      <c r="K21" s="64">
        <f>Rezultati!BR17</f>
        <v>20</v>
      </c>
      <c r="L21" s="64">
        <f>Rezultati!BQ17</f>
        <v>3145</v>
      </c>
      <c r="M21" s="65">
        <f>Rezultati!BT17</f>
        <v>157.25</v>
      </c>
      <c r="N21" s="64"/>
      <c r="O21" s="64"/>
      <c r="P21" s="65"/>
      <c r="Q21" s="64"/>
      <c r="R21" s="64"/>
      <c r="S21" s="65"/>
      <c r="T21" s="66">
        <f>H21+K21</f>
        <v>20</v>
      </c>
      <c r="U21" s="66">
        <f>L21+I21</f>
        <v>3145</v>
      </c>
      <c r="V21" s="65">
        <f t="shared" si="8"/>
        <v>157.25</v>
      </c>
    </row>
    <row r="22" spans="2:22" ht="19.5" customHeight="1" thickBot="1">
      <c r="B22" s="62">
        <v>18</v>
      </c>
      <c r="C22" s="63" t="str">
        <f>Rezultati!A61</f>
        <v>VissParBoulingu.lv</v>
      </c>
      <c r="D22" s="64" t="str">
        <f>Rezultati!B61</f>
        <v>Jevgenijs Kobiļuks</v>
      </c>
      <c r="E22" s="64"/>
      <c r="F22" s="64"/>
      <c r="G22" s="65" t="e">
        <f t="shared" si="6"/>
        <v>#DIV/0!</v>
      </c>
      <c r="H22" s="66"/>
      <c r="I22" s="66"/>
      <c r="J22" s="65" t="e">
        <f t="shared" si="7"/>
        <v>#DIV/0!</v>
      </c>
      <c r="K22" s="64">
        <f>Rezultati!BR61</f>
        <v>24</v>
      </c>
      <c r="L22" s="64">
        <f>Rezultati!BQ61</f>
        <v>3677</v>
      </c>
      <c r="M22" s="65">
        <f>Rezultati!BT61</f>
        <v>153.20833333333334</v>
      </c>
      <c r="N22" s="64"/>
      <c r="O22" s="64"/>
      <c r="P22" s="65"/>
      <c r="Q22" s="64"/>
      <c r="R22" s="64"/>
      <c r="S22" s="65"/>
      <c r="T22" s="66">
        <f>K22+H22+E22</f>
        <v>24</v>
      </c>
      <c r="U22" s="66">
        <f>F22+I22+L22</f>
        <v>3677</v>
      </c>
      <c r="V22" s="65">
        <f t="shared" si="8"/>
        <v>153.20833333333334</v>
      </c>
    </row>
    <row r="23" spans="2:22" ht="22.35" customHeight="1" thickBot="1">
      <c r="B23" s="62">
        <v>19</v>
      </c>
      <c r="C23" s="63" t="str">
        <f>Rezultati!A18</f>
        <v>NB</v>
      </c>
      <c r="D23" s="64" t="str">
        <f>Rezultati!B18</f>
        <v>Pavēls Isats</v>
      </c>
      <c r="E23" s="64"/>
      <c r="F23" s="64"/>
      <c r="G23" s="65" t="e">
        <f t="shared" si="6"/>
        <v>#DIV/0!</v>
      </c>
      <c r="H23" s="66"/>
      <c r="I23" s="66"/>
      <c r="J23" s="65" t="e">
        <f t="shared" si="7"/>
        <v>#DIV/0!</v>
      </c>
      <c r="K23" s="64">
        <f>Rezultati!BR18</f>
        <v>20</v>
      </c>
      <c r="L23" s="64">
        <f>Rezultati!BQ18</f>
        <v>3047</v>
      </c>
      <c r="M23" s="65">
        <f>Rezultati!BT18</f>
        <v>152.35</v>
      </c>
      <c r="N23" s="64"/>
      <c r="O23" s="64"/>
      <c r="P23" s="65"/>
      <c r="Q23" s="64"/>
      <c r="R23" s="64"/>
      <c r="S23" s="65"/>
      <c r="T23" s="66">
        <f>H23+K23</f>
        <v>20</v>
      </c>
      <c r="U23" s="66">
        <f>L23+I23</f>
        <v>3047</v>
      </c>
      <c r="V23" s="65">
        <f t="shared" si="8"/>
        <v>152.35</v>
      </c>
    </row>
    <row r="24" spans="2:22" ht="20.399999999999999" customHeight="1" thickBot="1">
      <c r="B24" s="62">
        <v>20</v>
      </c>
      <c r="C24" s="63" t="str">
        <f>Rezultati!A33</f>
        <v>Wii Sport Resort</v>
      </c>
      <c r="D24" s="64" t="str">
        <f>Rezultati!B33</f>
        <v>Tomass Piternieks</v>
      </c>
      <c r="E24" s="64"/>
      <c r="F24" s="64"/>
      <c r="G24" s="65" t="e">
        <f t="shared" si="6"/>
        <v>#DIV/0!</v>
      </c>
      <c r="H24" s="66"/>
      <c r="I24" s="66"/>
      <c r="J24" s="65" t="e">
        <f t="shared" si="7"/>
        <v>#DIV/0!</v>
      </c>
      <c r="K24" s="64">
        <f>Rezultati!BR33</f>
        <v>16</v>
      </c>
      <c r="L24" s="64">
        <f>Rezultati!BQ33</f>
        <v>2398</v>
      </c>
      <c r="M24" s="65">
        <f>Rezultati!BT33</f>
        <v>149.875</v>
      </c>
      <c r="N24" s="64"/>
      <c r="O24" s="64"/>
      <c r="P24" s="65"/>
      <c r="Q24" s="64"/>
      <c r="R24" s="64"/>
      <c r="S24" s="65"/>
      <c r="T24" s="66">
        <f>K24+H24+E24</f>
        <v>16</v>
      </c>
      <c r="U24" s="66">
        <f>F24+I24+L24</f>
        <v>2398</v>
      </c>
      <c r="V24" s="65">
        <f t="shared" si="8"/>
        <v>149.875</v>
      </c>
    </row>
    <row r="25" spans="2:22" ht="19.5" customHeight="1" thickBot="1">
      <c r="B25" s="62">
        <v>21</v>
      </c>
      <c r="C25" s="63" t="str">
        <f>Rezultati!A47</f>
        <v>SIB</v>
      </c>
      <c r="D25" s="64" t="str">
        <f>Rezultati!B47</f>
        <v>Andris Kārkliņš</v>
      </c>
      <c r="E25" s="64"/>
      <c r="F25" s="64"/>
      <c r="G25" s="65" t="e">
        <f t="shared" si="6"/>
        <v>#DIV/0!</v>
      </c>
      <c r="H25" s="66"/>
      <c r="I25" s="66"/>
      <c r="J25" s="65" t="e">
        <f t="shared" si="7"/>
        <v>#DIV/0!</v>
      </c>
      <c r="K25" s="64">
        <f>Rezultati!BR47</f>
        <v>4</v>
      </c>
      <c r="L25" s="64">
        <f>Rezultati!BQ47</f>
        <v>542</v>
      </c>
      <c r="M25" s="65">
        <f>Rezultati!BT47</f>
        <v>135.5</v>
      </c>
      <c r="N25" s="64"/>
      <c r="O25" s="64"/>
      <c r="P25" s="65"/>
      <c r="Q25" s="64"/>
      <c r="R25" s="64"/>
      <c r="S25" s="65"/>
      <c r="T25" s="66">
        <f>H25+K25</f>
        <v>4</v>
      </c>
      <c r="U25" s="66">
        <f>L25+I25</f>
        <v>542</v>
      </c>
      <c r="V25" s="65">
        <f t="shared" si="8"/>
        <v>135.5</v>
      </c>
    </row>
    <row r="26" spans="2:22" ht="21.75" customHeight="1" thickBot="1">
      <c r="B26" s="62">
        <v>22</v>
      </c>
      <c r="C26" s="63" t="str">
        <f>Rezultati!A20</f>
        <v>NB</v>
      </c>
      <c r="D26" s="64" t="str">
        <f>Rezultati!B20</f>
        <v>Toms Erbss</v>
      </c>
      <c r="E26" s="64"/>
      <c r="F26" s="64"/>
      <c r="G26" s="65" t="e">
        <f t="shared" si="6"/>
        <v>#DIV/0!</v>
      </c>
      <c r="H26" s="66"/>
      <c r="I26" s="66"/>
      <c r="J26" s="65" t="e">
        <f t="shared" si="7"/>
        <v>#DIV/0!</v>
      </c>
      <c r="K26" s="64">
        <f>Rezultati!BR20</f>
        <v>16</v>
      </c>
      <c r="L26" s="64">
        <f>Rezultati!BQ20</f>
        <v>2027</v>
      </c>
      <c r="M26" s="65">
        <f>Rezultati!BT20</f>
        <v>126.6875</v>
      </c>
      <c r="N26" s="64"/>
      <c r="O26" s="64"/>
      <c r="P26" s="65"/>
      <c r="Q26" s="64"/>
      <c r="R26" s="64"/>
      <c r="S26" s="65"/>
      <c r="T26" s="66">
        <f>Q26+N26+K26+E26</f>
        <v>16</v>
      </c>
      <c r="U26" s="66">
        <f>R26+O26+L26+F26</f>
        <v>2027</v>
      </c>
      <c r="V26" s="65">
        <f t="shared" si="8"/>
        <v>126.6875</v>
      </c>
    </row>
    <row r="27" spans="2:22" ht="22.5" customHeight="1" thickBot="1">
      <c r="B27" s="62">
        <v>23</v>
      </c>
      <c r="C27" s="63" t="str">
        <f>Rezultati!A15</f>
        <v>NB</v>
      </c>
      <c r="D27" s="64" t="str">
        <f>Rezultati!B15</f>
        <v>Guntis Andžāns</v>
      </c>
      <c r="E27" s="64"/>
      <c r="F27" s="64"/>
      <c r="G27" s="65" t="e">
        <f t="shared" si="6"/>
        <v>#DIV/0!</v>
      </c>
      <c r="H27" s="66"/>
      <c r="I27" s="66"/>
      <c r="J27" s="65" t="e">
        <f t="shared" si="7"/>
        <v>#DIV/0!</v>
      </c>
      <c r="K27" s="64">
        <f>Rezultati!BR15</f>
        <v>12</v>
      </c>
      <c r="L27" s="64">
        <f>Rezultati!BQ15</f>
        <v>1430</v>
      </c>
      <c r="M27" s="65">
        <f>Rezultati!BT15</f>
        <v>119.16666666666667</v>
      </c>
      <c r="N27" s="64"/>
      <c r="O27" s="64"/>
      <c r="P27" s="65"/>
      <c r="Q27" s="64"/>
      <c r="R27" s="64"/>
      <c r="S27" s="65"/>
      <c r="T27" s="66">
        <f>H27+K27</f>
        <v>12</v>
      </c>
      <c r="U27" s="66">
        <f>L27+I27</f>
        <v>1430</v>
      </c>
      <c r="V27" s="65">
        <f t="shared" si="8"/>
        <v>119.16666666666667</v>
      </c>
    </row>
    <row r="28" spans="2:22" ht="18" hidden="1" thickBot="1">
      <c r="B28" s="62">
        <v>24</v>
      </c>
    </row>
    <row r="29" spans="2:22" ht="18" hidden="1" thickBot="1">
      <c r="B29" s="62">
        <v>25</v>
      </c>
    </row>
    <row r="30" spans="2:22" ht="14.25" hidden="1" customHeight="1" thickBot="1">
      <c r="B30" s="62">
        <v>26</v>
      </c>
      <c r="C30" s="49" t="str">
        <f>Rezultati!A42</f>
        <v>RTU</v>
      </c>
      <c r="D30" s="50">
        <f>Rezultati!B42</f>
        <v>0</v>
      </c>
      <c r="E30" s="50"/>
      <c r="F30" s="50"/>
      <c r="G30" s="51"/>
      <c r="H30" s="52"/>
      <c r="I30" s="52"/>
      <c r="J30" s="51" t="e">
        <f>I30/H30</f>
        <v>#DIV/0!</v>
      </c>
      <c r="K30" s="50">
        <f>Rezultati!BR42</f>
        <v>0</v>
      </c>
      <c r="L30" s="50">
        <f>Rezultati!BQ42</f>
        <v>0</v>
      </c>
      <c r="M30" s="51" t="e">
        <f>Rezultati!BT42</f>
        <v>#DIV/0!</v>
      </c>
      <c r="N30" s="50"/>
      <c r="O30" s="50"/>
      <c r="P30" s="51"/>
      <c r="Q30" s="50"/>
      <c r="R30" s="50"/>
      <c r="S30" s="51"/>
      <c r="T30" s="52">
        <f>H30+K30</f>
        <v>0</v>
      </c>
      <c r="U30" s="52">
        <f>L30+I30</f>
        <v>0</v>
      </c>
      <c r="V30" s="51" t="e">
        <f>U30/T30</f>
        <v>#DIV/0!</v>
      </c>
    </row>
    <row r="31" spans="2:22" ht="18" hidden="1" thickBot="1">
      <c r="B31" s="62">
        <v>27</v>
      </c>
      <c r="C31" s="58" t="str">
        <f>Rezultati!A49</f>
        <v>SIB</v>
      </c>
      <c r="D31" s="59">
        <f>Rezultati!B49</f>
        <v>0</v>
      </c>
      <c r="E31" s="59"/>
      <c r="F31" s="59"/>
      <c r="G31" s="60" t="e">
        <f>F31/E31</f>
        <v>#DIV/0!</v>
      </c>
      <c r="H31" s="61"/>
      <c r="I31" s="61"/>
      <c r="J31" s="60" t="e">
        <f>I31/H31</f>
        <v>#DIV/0!</v>
      </c>
      <c r="K31" s="59">
        <f>Rezultati!BR49</f>
        <v>0</v>
      </c>
      <c r="L31" s="59">
        <f>Rezultati!BQ49</f>
        <v>0</v>
      </c>
      <c r="M31" s="60" t="e">
        <f>Rezultati!BT49</f>
        <v>#DIV/0!</v>
      </c>
      <c r="N31" s="59"/>
      <c r="O31" s="59"/>
      <c r="P31" s="60"/>
      <c r="Q31" s="59"/>
      <c r="R31" s="59"/>
      <c r="S31" s="60"/>
      <c r="T31" s="61">
        <f>Q31+N31+K31+E31</f>
        <v>0</v>
      </c>
      <c r="U31" s="61">
        <f>R31+O31+L31+F31</f>
        <v>0</v>
      </c>
      <c r="V31" s="60" t="e">
        <f>U31/T31</f>
        <v>#DIV/0!</v>
      </c>
    </row>
    <row r="32" spans="2:22" ht="18" hidden="1" thickBot="1">
      <c r="B32" s="62">
        <v>28</v>
      </c>
    </row>
    <row r="33" spans="2:22" ht="18" hidden="1" thickBot="1">
      <c r="B33" s="62">
        <v>29</v>
      </c>
      <c r="C33" s="63" t="str">
        <f>Rezultati!A38</f>
        <v>RTU</v>
      </c>
      <c r="D33" s="64" t="str">
        <f>Rezultati!B40</f>
        <v>Pieacinātais</v>
      </c>
      <c r="E33" s="64"/>
      <c r="F33" s="64"/>
      <c r="G33" s="65" t="e">
        <f>F33/E33</f>
        <v>#DIV/0!</v>
      </c>
      <c r="H33" s="66"/>
      <c r="I33" s="66"/>
      <c r="J33" s="65" t="e">
        <f>I33/H33</f>
        <v>#DIV/0!</v>
      </c>
      <c r="K33" s="64">
        <f>Rezultati!BR40</f>
        <v>4</v>
      </c>
      <c r="L33" s="64">
        <f>Rezultati!BQ40</f>
        <v>666</v>
      </c>
      <c r="M33" s="65">
        <f>Rezultati!BT40</f>
        <v>166.5</v>
      </c>
      <c r="N33" s="64"/>
      <c r="O33" s="64"/>
      <c r="P33" s="65"/>
      <c r="Q33" s="64"/>
      <c r="R33" s="64"/>
      <c r="S33" s="65"/>
      <c r="T33" s="66">
        <f>H33+K33</f>
        <v>4</v>
      </c>
      <c r="U33" s="66">
        <f>L33+I33</f>
        <v>666</v>
      </c>
      <c r="V33" s="65">
        <f>U33/T33</f>
        <v>166.5</v>
      </c>
    </row>
    <row r="34" spans="2:22" ht="18" hidden="1" thickBot="1">
      <c r="B34" s="62">
        <v>30</v>
      </c>
      <c r="C34" s="63" t="str">
        <f>Rezultati!A58</f>
        <v>VissParBoulingu.lv</v>
      </c>
      <c r="D34" s="64">
        <f>Rezultati!B58</f>
        <v>0</v>
      </c>
      <c r="E34" s="64"/>
      <c r="F34" s="64"/>
      <c r="G34" s="65" t="e">
        <f>F71/E71</f>
        <v>#DIV/0!</v>
      </c>
      <c r="H34" s="66"/>
      <c r="I34" s="66"/>
      <c r="J34" s="65" t="e">
        <f>I34/H34-8</f>
        <v>#DIV/0!</v>
      </c>
      <c r="K34" s="64">
        <f>Rezultati!BR58</f>
        <v>0</v>
      </c>
      <c r="L34" s="64">
        <f>Rezultati!BQ58</f>
        <v>0</v>
      </c>
      <c r="M34" s="65" t="e">
        <f>Rezultati!BT58</f>
        <v>#DIV/0!</v>
      </c>
      <c r="N34" s="64"/>
      <c r="O34" s="64"/>
      <c r="P34" s="65"/>
      <c r="Q34" s="64"/>
      <c r="R34" s="64"/>
      <c r="S34" s="65"/>
      <c r="T34" s="66">
        <f>H34+K34</f>
        <v>0</v>
      </c>
      <c r="U34" s="66">
        <f>L34+I34</f>
        <v>0</v>
      </c>
      <c r="V34" s="65" t="e">
        <f>U34/T34-8</f>
        <v>#DIV/0!</v>
      </c>
    </row>
    <row r="35" spans="2:22" ht="18" hidden="1" thickBot="1">
      <c r="B35" s="62">
        <v>31</v>
      </c>
      <c r="C35" s="63" t="str">
        <f>Rezultati!A60</f>
        <v>VissParBoulingu.lv</v>
      </c>
      <c r="D35" s="64">
        <f>Rezultati!B60</f>
        <v>0</v>
      </c>
      <c r="E35" s="64"/>
      <c r="F35" s="64"/>
      <c r="G35" s="65" t="e">
        <f>F20/E20</f>
        <v>#DIV/0!</v>
      </c>
      <c r="H35" s="66"/>
      <c r="I35" s="66"/>
      <c r="J35" s="65" t="e">
        <f>I35/H35-8</f>
        <v>#DIV/0!</v>
      </c>
      <c r="K35" s="64">
        <f>Rezultati!BR60</f>
        <v>0</v>
      </c>
      <c r="L35" s="64">
        <f>Rezultati!BQ60</f>
        <v>0</v>
      </c>
      <c r="M35" s="65" t="e">
        <f>Rezultati!BT60</f>
        <v>#DIV/0!</v>
      </c>
      <c r="N35" s="64"/>
      <c r="O35" s="64"/>
      <c r="P35" s="65"/>
      <c r="Q35" s="64"/>
      <c r="R35" s="64"/>
      <c r="S35" s="65"/>
      <c r="T35" s="66">
        <f>H35+K35</f>
        <v>0</v>
      </c>
      <c r="U35" s="66">
        <f>L35+I35</f>
        <v>0</v>
      </c>
      <c r="V35" s="65" t="e">
        <f>U35/T35-8</f>
        <v>#DIV/0!</v>
      </c>
    </row>
    <row r="36" spans="2:22" ht="18" hidden="1" thickBot="1">
      <c r="B36" s="62">
        <v>32</v>
      </c>
      <c r="C36" s="67" t="str">
        <f>Rezultati!A56</f>
        <v>Šarmageddon</v>
      </c>
      <c r="D36" s="68">
        <f>Rezultati!B56</f>
        <v>0</v>
      </c>
      <c r="E36" s="68"/>
      <c r="F36" s="68"/>
      <c r="G36" s="69" t="e">
        <f t="shared" ref="G36:G41" si="9">F36/E36</f>
        <v>#DIV/0!</v>
      </c>
      <c r="H36" s="70"/>
      <c r="I36" s="70"/>
      <c r="J36" s="69" t="e">
        <f t="shared" ref="J36:J41" si="10">I36/H36</f>
        <v>#DIV/0!</v>
      </c>
      <c r="K36" s="68">
        <f>Rezultati!BR56</f>
        <v>0</v>
      </c>
      <c r="L36" s="68">
        <f>Rezultati!BQ56</f>
        <v>0</v>
      </c>
      <c r="M36" s="69" t="e">
        <f>Rezultati!BT56</f>
        <v>#DIV/0!</v>
      </c>
      <c r="N36" s="68"/>
      <c r="O36" s="68"/>
      <c r="P36" s="69"/>
      <c r="Q36" s="68"/>
      <c r="R36" s="68"/>
      <c r="S36" s="69"/>
      <c r="T36" s="70">
        <f>Q36+N36+K36+E36</f>
        <v>0</v>
      </c>
      <c r="U36" s="70">
        <f>R36+O36+L36+F36</f>
        <v>0</v>
      </c>
      <c r="V36" s="69" t="e">
        <f t="shared" ref="V36:V41" si="11">U36/T36</f>
        <v>#DIV/0!</v>
      </c>
    </row>
    <row r="37" spans="2:22" ht="18" hidden="1" thickBot="1">
      <c r="B37" s="62"/>
      <c r="C37" s="63" t="str">
        <f>Rezultati!A39</f>
        <v>RTU</v>
      </c>
      <c r="D37" s="64" t="str">
        <f>Rezultati!B39</f>
        <v>Pieacinātais</v>
      </c>
      <c r="E37" s="64"/>
      <c r="F37" s="64"/>
      <c r="G37" s="65" t="e">
        <f t="shared" si="9"/>
        <v>#DIV/0!</v>
      </c>
      <c r="H37" s="66"/>
      <c r="I37" s="66"/>
      <c r="J37" s="65" t="e">
        <f t="shared" si="10"/>
        <v>#DIV/0!</v>
      </c>
      <c r="K37" s="64">
        <f>Rezultati!BR39</f>
        <v>12</v>
      </c>
      <c r="L37" s="64">
        <f>Rezultati!BQ39</f>
        <v>2133</v>
      </c>
      <c r="M37" s="65">
        <f>Rezultati!BT39</f>
        <v>177.75</v>
      </c>
      <c r="N37" s="64"/>
      <c r="O37" s="64"/>
      <c r="P37" s="65"/>
      <c r="Q37" s="64"/>
      <c r="R37" s="64"/>
      <c r="S37" s="65"/>
      <c r="T37" s="66">
        <f>H37+K37</f>
        <v>12</v>
      </c>
      <c r="U37" s="66">
        <f>L37+I37</f>
        <v>2133</v>
      </c>
      <c r="V37" s="65">
        <f t="shared" si="11"/>
        <v>177.75</v>
      </c>
    </row>
    <row r="38" spans="2:22" ht="18" hidden="1" thickBot="1">
      <c r="B38" s="62"/>
      <c r="C38" s="63" t="str">
        <f>Rezultati!A54</f>
        <v>Šarmageddon</v>
      </c>
      <c r="D38" s="64">
        <f>Rezultati!B54</f>
        <v>0</v>
      </c>
      <c r="E38" s="64"/>
      <c r="F38" s="64"/>
      <c r="G38" s="65" t="e">
        <f t="shared" si="9"/>
        <v>#DIV/0!</v>
      </c>
      <c r="H38" s="66"/>
      <c r="I38" s="66"/>
      <c r="J38" s="65" t="e">
        <f t="shared" si="10"/>
        <v>#DIV/0!</v>
      </c>
      <c r="K38" s="64">
        <f>Rezultati!BR54</f>
        <v>0</v>
      </c>
      <c r="L38" s="64">
        <f>Rezultati!BQ54</f>
        <v>0</v>
      </c>
      <c r="M38" s="65" t="e">
        <f>Rezultati!BT54</f>
        <v>#DIV/0!</v>
      </c>
      <c r="N38" s="64"/>
      <c r="O38" s="64"/>
      <c r="P38" s="65"/>
      <c r="Q38" s="64"/>
      <c r="R38" s="64"/>
      <c r="S38" s="65"/>
      <c r="T38" s="66">
        <f>Q38+N38+K38+E38</f>
        <v>0</v>
      </c>
      <c r="U38" s="66">
        <f>R38+O38+L38+F38</f>
        <v>0</v>
      </c>
      <c r="V38" s="65" t="e">
        <f t="shared" si="11"/>
        <v>#DIV/0!</v>
      </c>
    </row>
    <row r="39" spans="2:22" ht="18.600000000000001" hidden="1" thickBot="1">
      <c r="B39" s="71"/>
      <c r="C39" s="58" t="str">
        <f>Rezultati!A48</f>
        <v>SIB</v>
      </c>
      <c r="D39" s="59" t="str">
        <f>Rezultati!B48</f>
        <v>Jānis Raņķis</v>
      </c>
      <c r="E39" s="59"/>
      <c r="F39" s="59"/>
      <c r="G39" s="60" t="e">
        <f t="shared" si="9"/>
        <v>#DIV/0!</v>
      </c>
      <c r="H39" s="61"/>
      <c r="I39" s="61"/>
      <c r="J39" s="60" t="e">
        <f t="shared" si="10"/>
        <v>#DIV/0!</v>
      </c>
      <c r="K39" s="59">
        <f>Rezultati!BR48</f>
        <v>12</v>
      </c>
      <c r="L39" s="59">
        <f>Rezultati!BQ48</f>
        <v>2109</v>
      </c>
      <c r="M39" s="60">
        <f>Rezultati!BT48</f>
        <v>175.75</v>
      </c>
      <c r="N39" s="59"/>
      <c r="O39" s="59"/>
      <c r="P39" s="60"/>
      <c r="Q39" s="59"/>
      <c r="R39" s="59"/>
      <c r="S39" s="60"/>
      <c r="T39" s="61">
        <f>H39+K39</f>
        <v>12</v>
      </c>
      <c r="U39" s="61">
        <f>L39+I39</f>
        <v>2109</v>
      </c>
      <c r="V39" s="60">
        <f t="shared" si="11"/>
        <v>175.75</v>
      </c>
    </row>
    <row r="40" spans="2:22" ht="18.600000000000001" hidden="1" thickBot="1">
      <c r="B40" s="71"/>
      <c r="C40" s="63" t="str">
        <f>Rezultati!A63</f>
        <v>VissParBoulingu.lv</v>
      </c>
      <c r="D40" s="64">
        <f>Rezultati!B63</f>
        <v>0</v>
      </c>
      <c r="E40" s="64"/>
      <c r="F40" s="64"/>
      <c r="G40" s="65" t="e">
        <f t="shared" si="9"/>
        <v>#DIV/0!</v>
      </c>
      <c r="H40" s="66"/>
      <c r="I40" s="66"/>
      <c r="J40" s="65" t="e">
        <f t="shared" si="10"/>
        <v>#DIV/0!</v>
      </c>
      <c r="K40" s="64">
        <f>Rezultati!BR63</f>
        <v>4</v>
      </c>
      <c r="L40" s="64">
        <f>Rezultati!BQ63</f>
        <v>621</v>
      </c>
      <c r="M40" s="65">
        <f>Rezultati!BT63</f>
        <v>155.25</v>
      </c>
      <c r="N40" s="64"/>
      <c r="O40" s="64"/>
      <c r="P40" s="65"/>
      <c r="Q40" s="64"/>
      <c r="R40" s="64"/>
      <c r="S40" s="65"/>
      <c r="T40" s="66">
        <f>Q40+N40+K40+E40</f>
        <v>4</v>
      </c>
      <c r="U40" s="66">
        <f>R40+O40+L40+F40</f>
        <v>621</v>
      </c>
      <c r="V40" s="65">
        <f t="shared" si="11"/>
        <v>155.25</v>
      </c>
    </row>
    <row r="41" spans="2:22" ht="18.600000000000001" hidden="1" thickBot="1">
      <c r="B41" s="71"/>
      <c r="C41" s="63" t="str">
        <f>Rezultati!A34</f>
        <v>Wii Sport Resort</v>
      </c>
      <c r="D41" s="64">
        <f>Rezultati!B34</f>
        <v>0</v>
      </c>
      <c r="E41" s="64"/>
      <c r="F41" s="64"/>
      <c r="G41" s="65" t="e">
        <f t="shared" si="9"/>
        <v>#DIV/0!</v>
      </c>
      <c r="H41" s="66"/>
      <c r="I41" s="66"/>
      <c r="J41" s="65" t="e">
        <f t="shared" si="10"/>
        <v>#DIV/0!</v>
      </c>
      <c r="K41" s="64">
        <f>Rezultati!BR34</f>
        <v>0</v>
      </c>
      <c r="L41" s="64">
        <f>Rezultati!BQ34</f>
        <v>0</v>
      </c>
      <c r="M41" s="65" t="e">
        <f>Rezultati!BT34</f>
        <v>#DIV/0!</v>
      </c>
      <c r="N41" s="64"/>
      <c r="O41" s="64"/>
      <c r="P41" s="65"/>
      <c r="Q41" s="64"/>
      <c r="R41" s="64"/>
      <c r="S41" s="65"/>
      <c r="T41" s="66">
        <f>Q41+N41+K41+E41</f>
        <v>0</v>
      </c>
      <c r="U41" s="66">
        <f>R41+O41+L41+F41</f>
        <v>0</v>
      </c>
      <c r="V41" s="65" t="e">
        <f t="shared" si="11"/>
        <v>#DIV/0!</v>
      </c>
    </row>
    <row r="42" spans="2:22" ht="18" hidden="1" thickBot="1">
      <c r="B42" s="71"/>
    </row>
    <row r="43" spans="2:22" ht="18" hidden="1" thickBot="1">
      <c r="B43" s="71"/>
    </row>
    <row r="44" spans="2:22" ht="18" hidden="1" thickBot="1">
      <c r="B44" s="71"/>
    </row>
    <row r="45" spans="2:22" ht="18.600000000000001" hidden="1" thickBot="1">
      <c r="B45" s="71"/>
      <c r="C45" s="63" t="str">
        <f>Rezultati!A40</f>
        <v>RTU</v>
      </c>
      <c r="D45" s="64">
        <f>Rezultati!B43</f>
        <v>0</v>
      </c>
      <c r="E45" s="64"/>
      <c r="F45" s="64"/>
      <c r="G45" s="65" t="e">
        <f>F45/E45</f>
        <v>#DIV/0!</v>
      </c>
      <c r="H45" s="66"/>
      <c r="I45" s="66"/>
      <c r="J45" s="65" t="e">
        <f>I45/H45</f>
        <v>#DIV/0!</v>
      </c>
      <c r="K45" s="64">
        <f>Rezultati!BR43</f>
        <v>0</v>
      </c>
      <c r="L45" s="64">
        <f>Rezultati!BQ43</f>
        <v>0</v>
      </c>
      <c r="M45" s="65" t="e">
        <f>Rezultati!BT43</f>
        <v>#DIV/0!</v>
      </c>
      <c r="N45" s="64"/>
      <c r="O45" s="64"/>
      <c r="P45" s="65"/>
      <c r="Q45" s="64"/>
      <c r="R45" s="64"/>
      <c r="S45" s="65"/>
      <c r="T45" s="66">
        <f>K45+H45+E45</f>
        <v>0</v>
      </c>
      <c r="U45" s="66">
        <f>F45+I45+L45</f>
        <v>0</v>
      </c>
      <c r="V45" s="65" t="e">
        <f>U45/T45</f>
        <v>#DIV/0!</v>
      </c>
    </row>
    <row r="46" spans="2:22" ht="18.600000000000001" hidden="1" thickBot="1">
      <c r="B46" s="71"/>
      <c r="C46" s="63" t="str">
        <f>Rezultati!A14</f>
        <v>Rags</v>
      </c>
      <c r="D46" s="64">
        <f>Rezultati!B14</f>
        <v>0</v>
      </c>
      <c r="E46" s="64"/>
      <c r="F46" s="64"/>
      <c r="G46" s="65" t="e">
        <f>F35/E35</f>
        <v>#DIV/0!</v>
      </c>
      <c r="H46" s="66"/>
      <c r="I46" s="66"/>
      <c r="J46" s="65" t="e">
        <f>I35/H35</f>
        <v>#DIV/0!</v>
      </c>
      <c r="K46" s="64">
        <f>Rezultati!BR14</f>
        <v>0</v>
      </c>
      <c r="L46" s="64">
        <f>Rezultati!BQ14</f>
        <v>0</v>
      </c>
      <c r="M46" s="65" t="e">
        <f>Rezultati!BT14</f>
        <v>#DIV/0!</v>
      </c>
      <c r="N46" s="64"/>
      <c r="O46" s="64"/>
      <c r="P46" s="65"/>
      <c r="Q46" s="64"/>
      <c r="R46" s="64"/>
      <c r="S46" s="65"/>
      <c r="T46" s="66">
        <f>K46+H46+E46</f>
        <v>0</v>
      </c>
      <c r="U46" s="66">
        <f>F46+I46+L46</f>
        <v>0</v>
      </c>
      <c r="V46" s="65" t="e">
        <f>U35/T35</f>
        <v>#DIV/0!</v>
      </c>
    </row>
    <row r="47" spans="2:22" ht="18.600000000000001" hidden="1" thickBot="1">
      <c r="B47" s="71"/>
      <c r="C47" s="63" t="str">
        <f>Rezultati!A13</f>
        <v>Rags</v>
      </c>
      <c r="D47" s="64">
        <f>Rezultati!B13</f>
        <v>0</v>
      </c>
      <c r="E47" s="64"/>
      <c r="F47" s="64"/>
      <c r="G47" s="65" t="e">
        <f>F47/E47-8</f>
        <v>#DIV/0!</v>
      </c>
      <c r="H47" s="66"/>
      <c r="I47" s="66"/>
      <c r="J47" s="65" t="e">
        <f>I47/H47-8</f>
        <v>#DIV/0!</v>
      </c>
      <c r="K47" s="64">
        <f>Rezultati!BR13</f>
        <v>0</v>
      </c>
      <c r="L47" s="64">
        <f>Rezultati!BQ13</f>
        <v>0</v>
      </c>
      <c r="M47" s="65" t="e">
        <f>Rezultati!BT13-8</f>
        <v>#DIV/0!</v>
      </c>
      <c r="N47" s="64"/>
      <c r="O47" s="64"/>
      <c r="P47" s="65"/>
      <c r="Q47" s="64"/>
      <c r="R47" s="64"/>
      <c r="S47" s="65"/>
      <c r="T47" s="66">
        <f>K47+H47+E47</f>
        <v>0</v>
      </c>
      <c r="U47" s="66">
        <f>(F47+I47+L47)-((E47*8)+(H47*8)+(K47*8))</f>
        <v>0</v>
      </c>
      <c r="V47" s="65" t="e">
        <f>((F47+I47+L47)/(E47+H47+K47))-8</f>
        <v>#DIV/0!</v>
      </c>
    </row>
    <row r="48" spans="2:22" ht="18.600000000000001" hidden="1" thickBot="1">
      <c r="B48" s="71"/>
      <c r="C48" s="63" t="str">
        <f>Rezultati!A55</f>
        <v>Šarmageddon</v>
      </c>
      <c r="D48" s="64">
        <f>Rezultati!B55</f>
        <v>0</v>
      </c>
      <c r="E48" s="64"/>
      <c r="F48" s="64"/>
      <c r="G48" s="65" t="e">
        <f>F48/E48</f>
        <v>#DIV/0!</v>
      </c>
      <c r="H48" s="66"/>
      <c r="I48" s="66"/>
      <c r="J48" s="65" t="e">
        <f>I48/H48</f>
        <v>#DIV/0!</v>
      </c>
      <c r="K48" s="64">
        <f>Rezultati!BR55</f>
        <v>0</v>
      </c>
      <c r="L48" s="64">
        <f>Rezultati!BQ55</f>
        <v>0</v>
      </c>
      <c r="M48" s="65" t="e">
        <f>Rezultati!BT55</f>
        <v>#DIV/0!</v>
      </c>
      <c r="N48" s="64"/>
      <c r="O48" s="64"/>
      <c r="P48" s="65"/>
      <c r="Q48" s="64"/>
      <c r="R48" s="64"/>
      <c r="S48" s="65"/>
      <c r="T48" s="66">
        <f>Q48+N48+K48+E48</f>
        <v>0</v>
      </c>
      <c r="U48" s="66">
        <f>R48+O48+L48+F48</f>
        <v>0</v>
      </c>
      <c r="V48" s="65" t="e">
        <f>U48/T48</f>
        <v>#DIV/0!</v>
      </c>
    </row>
    <row r="49" spans="2:22" ht="18" hidden="1" thickBot="1">
      <c r="B49" s="71">
        <v>33</v>
      </c>
    </row>
    <row r="50" spans="2:22" ht="18" hidden="1" thickBot="1">
      <c r="B50" s="71">
        <v>34</v>
      </c>
    </row>
    <row r="51" spans="2:22" ht="18.600000000000001" hidden="1" thickBot="1">
      <c r="B51" s="71">
        <v>35</v>
      </c>
      <c r="C51" s="63" t="str">
        <f>Rezultati!A21</f>
        <v>NB</v>
      </c>
      <c r="D51" s="64">
        <f>Rezultati!B21</f>
        <v>0</v>
      </c>
      <c r="E51" s="64"/>
      <c r="F51" s="64"/>
      <c r="G51" s="65" t="e">
        <f>F51/E51</f>
        <v>#DIV/0!</v>
      </c>
      <c r="H51" s="66"/>
      <c r="I51" s="66"/>
      <c r="J51" s="65" t="e">
        <f>I51/H51</f>
        <v>#DIV/0!</v>
      </c>
      <c r="K51" s="64">
        <f>Rezultati!BR21</f>
        <v>0</v>
      </c>
      <c r="L51" s="64">
        <f>Rezultati!BQ21</f>
        <v>0</v>
      </c>
      <c r="M51" s="65" t="e">
        <f>Rezultati!BT21</f>
        <v>#DIV/0!</v>
      </c>
      <c r="N51" s="64"/>
      <c r="O51" s="64"/>
      <c r="P51" s="65"/>
      <c r="Q51" s="64"/>
      <c r="R51" s="64"/>
      <c r="S51" s="65"/>
      <c r="T51" s="66">
        <f>Q51+N51+K51+E51</f>
        <v>0</v>
      </c>
      <c r="U51" s="66">
        <f>R51+O51+L51+F51</f>
        <v>0</v>
      </c>
      <c r="V51" s="65" t="e">
        <f>U51/T51</f>
        <v>#DIV/0!</v>
      </c>
    </row>
    <row r="52" spans="2:22" ht="18.600000000000001" hidden="1" thickBot="1">
      <c r="B52" s="71">
        <v>36</v>
      </c>
      <c r="C52" s="63" t="str">
        <f>Rezultati!BU4</f>
        <v>Rags</v>
      </c>
      <c r="D52" s="64" t="str">
        <f>Rezultati!BV10</f>
        <v>aklais rezultāts</v>
      </c>
      <c r="E52" s="64"/>
      <c r="F52" s="64"/>
      <c r="G52" s="65" t="e">
        <f>F52/E52</f>
        <v>#DIV/0!</v>
      </c>
      <c r="H52" s="66"/>
      <c r="I52" s="66"/>
      <c r="J52" s="65" t="e">
        <f>I52/H52</f>
        <v>#DIV/0!</v>
      </c>
      <c r="K52" s="64">
        <f>Rezultati!BR10</f>
        <v>1</v>
      </c>
      <c r="L52" s="64">
        <f>Rezultati!BQ10</f>
        <v>134</v>
      </c>
      <c r="M52" s="65">
        <f>Rezultati!BT10</f>
        <v>134</v>
      </c>
      <c r="N52" s="64"/>
      <c r="O52" s="64"/>
      <c r="P52" s="65"/>
      <c r="Q52" s="64"/>
      <c r="R52" s="64"/>
      <c r="S52" s="65"/>
      <c r="T52" s="66">
        <f>H52+K52</f>
        <v>1</v>
      </c>
      <c r="U52" s="66">
        <f>L52+I52</f>
        <v>134</v>
      </c>
      <c r="V52" s="65">
        <f>U52/T52</f>
        <v>134</v>
      </c>
    </row>
    <row r="53" spans="2:22" ht="18" hidden="1" thickBot="1">
      <c r="B53" s="71">
        <v>37</v>
      </c>
    </row>
    <row r="54" spans="2:22" ht="18.600000000000001" hidden="1" thickBot="1">
      <c r="B54" s="71">
        <v>38</v>
      </c>
      <c r="C54" s="63" t="str">
        <f>Rezultati!A27</f>
        <v>NB Lēdijas</v>
      </c>
      <c r="D54" s="64">
        <f>Rezultati!B27</f>
        <v>0</v>
      </c>
      <c r="E54" s="64"/>
      <c r="F54" s="64"/>
      <c r="G54" s="65" t="e">
        <f>F54/E54</f>
        <v>#DIV/0!</v>
      </c>
      <c r="H54" s="66"/>
      <c r="I54" s="66"/>
      <c r="J54" s="65" t="e">
        <f>I54/H54</f>
        <v>#DIV/0!</v>
      </c>
      <c r="K54" s="64">
        <f>Rezultati!BR27</f>
        <v>0</v>
      </c>
      <c r="L54" s="64">
        <f>Rezultati!BQ27</f>
        <v>0</v>
      </c>
      <c r="M54" s="65" t="e">
        <f>Rezultati!BT27</f>
        <v>#DIV/0!</v>
      </c>
      <c r="N54" s="64"/>
      <c r="O54" s="64"/>
      <c r="P54" s="65"/>
      <c r="Q54" s="64"/>
      <c r="R54" s="64"/>
      <c r="S54" s="65"/>
      <c r="T54" s="66">
        <f>Q54+N54+K54+E54</f>
        <v>0</v>
      </c>
      <c r="U54" s="66">
        <f>R54+O54+L54+F54</f>
        <v>0</v>
      </c>
      <c r="V54" s="65" t="e">
        <f>U54/T54</f>
        <v>#DIV/0!</v>
      </c>
    </row>
    <row r="55" spans="2:22" ht="18.600000000000001" hidden="1" thickBot="1">
      <c r="B55" s="71">
        <v>39</v>
      </c>
      <c r="C55" s="63" t="str">
        <f>Rezultati!A28</f>
        <v>NB Lēdijas</v>
      </c>
      <c r="D55" s="64">
        <f>Rezultati!B28</f>
        <v>0</v>
      </c>
      <c r="E55" s="64"/>
      <c r="F55" s="64"/>
      <c r="G55" s="65" t="e">
        <f>F55/E55</f>
        <v>#DIV/0!</v>
      </c>
      <c r="H55" s="66"/>
      <c r="I55" s="66"/>
      <c r="J55" s="65" t="e">
        <f>I55/H55</f>
        <v>#DIV/0!</v>
      </c>
      <c r="K55" s="64">
        <f>Rezultati!BR28</f>
        <v>0</v>
      </c>
      <c r="L55" s="64">
        <f>Rezultati!BQ28</f>
        <v>0</v>
      </c>
      <c r="M55" s="65" t="e">
        <f>Rezultati!BT28</f>
        <v>#DIV/0!</v>
      </c>
      <c r="N55" s="64"/>
      <c r="O55" s="64"/>
      <c r="P55" s="65"/>
      <c r="Q55" s="64"/>
      <c r="R55" s="64"/>
      <c r="S55" s="65"/>
      <c r="T55" s="66">
        <f>Q55+N55+K55+E55</f>
        <v>0</v>
      </c>
      <c r="U55" s="66">
        <f>R55+O55+L55+F55</f>
        <v>0</v>
      </c>
      <c r="V55" s="65" t="e">
        <f>U55/T55</f>
        <v>#DIV/0!</v>
      </c>
    </row>
    <row r="56" spans="2:22" ht="18" hidden="1" thickBot="1">
      <c r="B56" s="71">
        <v>41</v>
      </c>
    </row>
    <row r="57" spans="2:22" ht="18.600000000000001" hidden="1" thickBot="1">
      <c r="B57" s="71">
        <v>42</v>
      </c>
      <c r="C57" s="63" t="str">
        <f>Rezultati!A35</f>
        <v>Wii Sport Resort</v>
      </c>
      <c r="D57" s="64">
        <f>Rezultati!B35</f>
        <v>0</v>
      </c>
      <c r="E57" s="64"/>
      <c r="F57" s="64"/>
      <c r="G57" s="65" t="e">
        <f>F57/E57</f>
        <v>#DIV/0!</v>
      </c>
      <c r="H57" s="66"/>
      <c r="I57" s="66"/>
      <c r="J57" s="65" t="e">
        <f>I57/H57</f>
        <v>#DIV/0!</v>
      </c>
      <c r="K57" s="64">
        <f>Rezultati!BR35</f>
        <v>0</v>
      </c>
      <c r="L57" s="64">
        <f>Rezultati!BQ35</f>
        <v>0</v>
      </c>
      <c r="M57" s="65" t="e">
        <f>Rezultati!BT35</f>
        <v>#DIV/0!</v>
      </c>
      <c r="N57" s="64"/>
      <c r="O57" s="64"/>
      <c r="P57" s="65"/>
      <c r="Q57" s="64"/>
      <c r="R57" s="64"/>
      <c r="S57" s="65"/>
      <c r="T57" s="66">
        <f>Q57+N57+K57+E57</f>
        <v>0</v>
      </c>
      <c r="U57" s="66">
        <f>R57+O57+L57+F57</f>
        <v>0</v>
      </c>
      <c r="V57" s="65" t="e">
        <f>U57/T57</f>
        <v>#DIV/0!</v>
      </c>
    </row>
    <row r="58" spans="2:22" ht="18.600000000000001" hidden="1" thickBot="1">
      <c r="B58" s="71">
        <v>43</v>
      </c>
      <c r="C58" s="63" t="str">
        <f>Rezultati!A50</f>
        <v>SIB</v>
      </c>
      <c r="D58" s="64">
        <f>Rezultati!B50</f>
        <v>0</v>
      </c>
      <c r="E58" s="64"/>
      <c r="F58" s="64"/>
      <c r="G58" s="65" t="e">
        <f>F58/E58</f>
        <v>#DIV/0!</v>
      </c>
      <c r="H58" s="66"/>
      <c r="I58" s="66"/>
      <c r="J58" s="65" t="e">
        <f>I58/H58</f>
        <v>#DIV/0!</v>
      </c>
      <c r="K58" s="64">
        <f>Rezultati!BR50</f>
        <v>0</v>
      </c>
      <c r="L58" s="64">
        <f>Rezultati!BQ50</f>
        <v>0</v>
      </c>
      <c r="M58" s="65" t="e">
        <f>Rezultati!BT50</f>
        <v>#DIV/0!</v>
      </c>
      <c r="N58" s="64"/>
      <c r="O58" s="64"/>
      <c r="P58" s="65"/>
      <c r="Q58" s="64"/>
      <c r="R58" s="64"/>
      <c r="S58" s="65"/>
      <c r="T58" s="66">
        <f>Q58+N58+K58+E58</f>
        <v>0</v>
      </c>
      <c r="U58" s="66">
        <f>R58+O58+L58+F58</f>
        <v>0</v>
      </c>
      <c r="V58" s="65" t="e">
        <f>U58/T58</f>
        <v>#DIV/0!</v>
      </c>
    </row>
    <row r="59" spans="2:22" ht="18.600000000000001" hidden="1" thickBot="1">
      <c r="B59" s="71">
        <v>44</v>
      </c>
      <c r="C59" s="63" t="str">
        <f>Rezultati!A11</f>
        <v>Rags</v>
      </c>
      <c r="D59" s="64">
        <f>Rezultati!B11</f>
        <v>0</v>
      </c>
      <c r="E59" s="64"/>
      <c r="F59" s="64"/>
      <c r="G59" s="65" t="e">
        <f>F59/E59-8</f>
        <v>#DIV/0!</v>
      </c>
      <c r="H59" s="66"/>
      <c r="I59" s="66"/>
      <c r="J59" s="65" t="e">
        <f>I59/H59</f>
        <v>#DIV/0!</v>
      </c>
      <c r="K59" s="64">
        <f>Rezultati!BR11</f>
        <v>0</v>
      </c>
      <c r="L59" s="64">
        <f>Rezultati!BQ11</f>
        <v>0</v>
      </c>
      <c r="M59" s="65" t="e">
        <f>Rezultati!BT11</f>
        <v>#DIV/0!</v>
      </c>
      <c r="N59" s="64"/>
      <c r="O59" s="64"/>
      <c r="P59" s="65"/>
      <c r="Q59" s="64"/>
      <c r="R59" s="64"/>
      <c r="S59" s="65"/>
      <c r="T59" s="66">
        <f>K59+H59+E59</f>
        <v>0</v>
      </c>
      <c r="U59" s="66">
        <f>F59+I59+L59</f>
        <v>0</v>
      </c>
      <c r="V59" s="65" t="e">
        <f>U59/T59</f>
        <v>#DIV/0!</v>
      </c>
    </row>
    <row r="60" spans="2:22" ht="18.600000000000001" hidden="1" thickBot="1">
      <c r="B60" s="71">
        <v>45</v>
      </c>
      <c r="C60" s="63" t="str">
        <f>Rezultati!A57</f>
        <v>Šarmageddon</v>
      </c>
      <c r="D60" s="64">
        <f>Rezultati!B57</f>
        <v>0</v>
      </c>
      <c r="E60" s="64"/>
      <c r="F60" s="64"/>
      <c r="G60" s="65" t="e">
        <f>F60/E60</f>
        <v>#DIV/0!</v>
      </c>
      <c r="H60" s="66"/>
      <c r="I60" s="66"/>
      <c r="J60" s="65" t="e">
        <f>I60/H60</f>
        <v>#DIV/0!</v>
      </c>
      <c r="K60" s="64">
        <f>Rezultati!BR57</f>
        <v>0</v>
      </c>
      <c r="L60" s="64">
        <f>Rezultati!BQ57</f>
        <v>0</v>
      </c>
      <c r="M60" s="65" t="e">
        <f>Rezultati!BT57</f>
        <v>#DIV/0!</v>
      </c>
      <c r="N60" s="64"/>
      <c r="O60" s="64"/>
      <c r="P60" s="65"/>
      <c r="Q60" s="64"/>
      <c r="R60" s="64"/>
      <c r="S60" s="65"/>
      <c r="T60" s="66">
        <f>Q60+N60+K60+E60</f>
        <v>0</v>
      </c>
      <c r="U60" s="66">
        <f>R60+O60+L60+F60</f>
        <v>0</v>
      </c>
      <c r="V60" s="65" t="e">
        <f>U60/T60</f>
        <v>#DIV/0!</v>
      </c>
    </row>
    <row r="61" spans="2:22" ht="18" hidden="1" thickBot="1">
      <c r="B61" s="71">
        <v>47</v>
      </c>
    </row>
    <row r="62" spans="2:22" ht="18" hidden="1" thickBot="1">
      <c r="B62" s="71">
        <v>48</v>
      </c>
    </row>
    <row r="63" spans="2:22" ht="18.600000000000001" hidden="1" thickBot="1">
      <c r="B63" s="71">
        <v>49</v>
      </c>
      <c r="C63" s="63" t="str">
        <f>Rezultati!A64</f>
        <v>VissParBoulingu.lv</v>
      </c>
      <c r="D63" s="64">
        <f>Rezultati!B64</f>
        <v>0</v>
      </c>
      <c r="E63" s="64"/>
      <c r="F63" s="64"/>
      <c r="G63" s="65" t="e">
        <f>F63/E63</f>
        <v>#DIV/0!</v>
      </c>
      <c r="H63" s="66"/>
      <c r="I63" s="66"/>
      <c r="J63" s="65" t="e">
        <f>I63/H63</f>
        <v>#DIV/0!</v>
      </c>
      <c r="K63" s="64">
        <f>Rezultati!BR64</f>
        <v>4</v>
      </c>
      <c r="L63" s="64">
        <f>Rezultati!BQ64</f>
        <v>679</v>
      </c>
      <c r="M63" s="65">
        <f>Rezultati!BT64</f>
        <v>169.75</v>
      </c>
      <c r="N63" s="64"/>
      <c r="O63" s="64"/>
      <c r="P63" s="65"/>
      <c r="Q63" s="64"/>
      <c r="R63" s="64"/>
      <c r="S63" s="65"/>
      <c r="T63" s="66">
        <f>Q63+N63+K63+E63</f>
        <v>4</v>
      </c>
      <c r="U63" s="66">
        <f>R63+O63+L63+F63</f>
        <v>679</v>
      </c>
      <c r="V63" s="65">
        <f>U63/T63</f>
        <v>169.75</v>
      </c>
    </row>
    <row r="64" spans="2:22" ht="13.8" thickBot="1">
      <c r="B64" s="37"/>
      <c r="C64" s="38"/>
      <c r="D64" s="37"/>
      <c r="E64" s="37"/>
      <c r="F64" s="37"/>
      <c r="G64" s="37"/>
      <c r="H64" s="37"/>
      <c r="I64" s="37"/>
      <c r="J64" s="37"/>
    </row>
    <row r="65" spans="2:22" ht="27.75" customHeight="1" thickBot="1">
      <c r="B65" s="422" t="s">
        <v>24</v>
      </c>
      <c r="C65" s="422"/>
      <c r="D65" s="422"/>
      <c r="E65" s="423" t="s">
        <v>15</v>
      </c>
      <c r="F65" s="423"/>
      <c r="G65" s="423"/>
      <c r="H65" s="421" t="s">
        <v>16</v>
      </c>
      <c r="I65" s="421"/>
      <c r="J65" s="421"/>
      <c r="K65" s="421" t="s">
        <v>15</v>
      </c>
      <c r="L65" s="421"/>
      <c r="M65" s="421"/>
      <c r="N65" s="421" t="s">
        <v>17</v>
      </c>
      <c r="O65" s="421"/>
      <c r="P65" s="421"/>
      <c r="Q65" s="421" t="s">
        <v>18</v>
      </c>
      <c r="R65" s="421"/>
      <c r="S65" s="421"/>
      <c r="T65" s="421" t="s">
        <v>19</v>
      </c>
      <c r="U65" s="421"/>
      <c r="V65" s="421"/>
    </row>
    <row r="66" spans="2:22" ht="53.1" customHeight="1">
      <c r="B66" s="72" t="s">
        <v>2</v>
      </c>
      <c r="C66" s="73" t="s">
        <v>3</v>
      </c>
      <c r="D66" s="74" t="s">
        <v>20</v>
      </c>
      <c r="E66" s="75" t="s">
        <v>21</v>
      </c>
      <c r="F66" s="75" t="s">
        <v>22</v>
      </c>
      <c r="G66" s="75" t="s">
        <v>23</v>
      </c>
      <c r="H66" s="76" t="s">
        <v>21</v>
      </c>
      <c r="I66" s="76" t="s">
        <v>22</v>
      </c>
      <c r="J66" s="76" t="s">
        <v>23</v>
      </c>
      <c r="K66" s="77" t="s">
        <v>21</v>
      </c>
      <c r="L66" s="77" t="s">
        <v>22</v>
      </c>
      <c r="M66" s="77" t="s">
        <v>23</v>
      </c>
      <c r="N66" s="77" t="s">
        <v>21</v>
      </c>
      <c r="O66" s="77" t="s">
        <v>22</v>
      </c>
      <c r="P66" s="77" t="s">
        <v>23</v>
      </c>
      <c r="Q66" s="77" t="s">
        <v>21</v>
      </c>
      <c r="R66" s="77" t="s">
        <v>22</v>
      </c>
      <c r="S66" s="77" t="s">
        <v>23</v>
      </c>
      <c r="T66" s="77" t="s">
        <v>21</v>
      </c>
      <c r="U66" s="77" t="s">
        <v>22</v>
      </c>
      <c r="V66" s="77" t="s">
        <v>23</v>
      </c>
    </row>
    <row r="67" spans="2:22" ht="23.25" customHeight="1">
      <c r="B67" s="48">
        <v>1</v>
      </c>
      <c r="C67" s="53" t="str">
        <f>Rezultati!A44</f>
        <v>SIB</v>
      </c>
      <c r="D67" s="54" t="str">
        <f>Rezultati!B44</f>
        <v>Tatjana Teļnova</v>
      </c>
      <c r="E67" s="54"/>
      <c r="F67" s="54"/>
      <c r="G67" s="55" t="e">
        <f t="shared" ref="G67:G72" si="12">F67/E67</f>
        <v>#DIV/0!</v>
      </c>
      <c r="H67" s="56"/>
      <c r="I67" s="56"/>
      <c r="J67" s="55" t="e">
        <f>I67/H67</f>
        <v>#DIV/0!</v>
      </c>
      <c r="K67" s="54">
        <f>Rezultati!BR44</f>
        <v>20</v>
      </c>
      <c r="L67" s="54">
        <f>Rezultati!BQ44</f>
        <v>3887</v>
      </c>
      <c r="M67" s="55">
        <f>Rezultati!BT44</f>
        <v>186.35</v>
      </c>
      <c r="N67" s="54"/>
      <c r="O67" s="54"/>
      <c r="P67" s="55"/>
      <c r="Q67" s="54"/>
      <c r="R67" s="54"/>
      <c r="S67" s="55"/>
      <c r="T67" s="56">
        <f>H67+K67</f>
        <v>20</v>
      </c>
      <c r="U67" s="56">
        <f t="shared" ref="U67:U74" si="13">L67+I67</f>
        <v>3887</v>
      </c>
      <c r="V67" s="78">
        <f t="shared" ref="V67:V75" si="14">U67/T67-8</f>
        <v>186.35</v>
      </c>
    </row>
    <row r="68" spans="2:22" ht="23.25" customHeight="1">
      <c r="B68" s="48">
        <v>2</v>
      </c>
      <c r="C68" s="53" t="str">
        <f>Rezultati!A24</f>
        <v>NB Lēdijas</v>
      </c>
      <c r="D68" s="54" t="str">
        <f>Rezultati!B24</f>
        <v>Anita Valdmane</v>
      </c>
      <c r="E68" s="54"/>
      <c r="F68" s="54"/>
      <c r="G68" s="55" t="e">
        <f t="shared" si="12"/>
        <v>#DIV/0!</v>
      </c>
      <c r="H68" s="56"/>
      <c r="I68" s="56"/>
      <c r="J68" s="55" t="e">
        <f>I68/H68</f>
        <v>#DIV/0!</v>
      </c>
      <c r="K68" s="54">
        <f>Rezultati!BR24</f>
        <v>20</v>
      </c>
      <c r="L68" s="54">
        <f>Rezultati!BQ24</f>
        <v>3697</v>
      </c>
      <c r="M68" s="55">
        <f>Rezultati!BT24</f>
        <v>176.85</v>
      </c>
      <c r="N68" s="54"/>
      <c r="O68" s="54"/>
      <c r="P68" s="55"/>
      <c r="Q68" s="54"/>
      <c r="R68" s="54"/>
      <c r="S68" s="55"/>
      <c r="T68" s="56">
        <f>H68+K68</f>
        <v>20</v>
      </c>
      <c r="U68" s="56">
        <f t="shared" si="13"/>
        <v>3697</v>
      </c>
      <c r="V68" s="78">
        <f t="shared" si="14"/>
        <v>176.85</v>
      </c>
    </row>
    <row r="69" spans="2:22" ht="23.25" customHeight="1">
      <c r="B69" s="48">
        <v>3</v>
      </c>
      <c r="C69" s="53" t="str">
        <f>Rezultati!A37</f>
        <v>RTU</v>
      </c>
      <c r="D69" s="54" t="str">
        <f>Rezultati!B38</f>
        <v>Annija Celmiņa</v>
      </c>
      <c r="E69" s="54"/>
      <c r="F69" s="54"/>
      <c r="G69" s="55" t="e">
        <f t="shared" si="12"/>
        <v>#DIV/0!</v>
      </c>
      <c r="H69" s="56"/>
      <c r="I69" s="56"/>
      <c r="J69" s="55" t="e">
        <f>I69/H69-8</f>
        <v>#DIV/0!</v>
      </c>
      <c r="K69" s="54">
        <f>Rezultati!BR38</f>
        <v>24</v>
      </c>
      <c r="L69" s="54">
        <f>Rezultati!BQ38</f>
        <v>3951</v>
      </c>
      <c r="M69" s="55">
        <f>Rezultati!BT38</f>
        <v>156.625</v>
      </c>
      <c r="N69" s="54"/>
      <c r="O69" s="54"/>
      <c r="P69" s="55"/>
      <c r="Q69" s="54"/>
      <c r="R69" s="54"/>
      <c r="S69" s="55"/>
      <c r="T69" s="56">
        <f>H69+K69</f>
        <v>24</v>
      </c>
      <c r="U69" s="56">
        <f t="shared" si="13"/>
        <v>3951</v>
      </c>
      <c r="V69" s="78">
        <f t="shared" si="14"/>
        <v>156.625</v>
      </c>
    </row>
    <row r="70" spans="2:22" ht="23.25" customHeight="1">
      <c r="B70" s="57">
        <v>4</v>
      </c>
      <c r="C70" s="79" t="str">
        <f>Rezultati!A25</f>
        <v>NB Lēdijas</v>
      </c>
      <c r="D70" s="80" t="str">
        <f>Rezultati!B25</f>
        <v>Natālija Rizņika</v>
      </c>
      <c r="E70" s="80"/>
      <c r="F70" s="80"/>
      <c r="G70" s="81" t="e">
        <f t="shared" si="12"/>
        <v>#DIV/0!</v>
      </c>
      <c r="H70" s="82"/>
      <c r="I70" s="82"/>
      <c r="J70" s="81" t="e">
        <f>I70/H70</f>
        <v>#DIV/0!</v>
      </c>
      <c r="K70" s="80">
        <f>Rezultati!BR25</f>
        <v>20</v>
      </c>
      <c r="L70" s="80">
        <f>Rezultati!BQ25</f>
        <v>3209</v>
      </c>
      <c r="M70" s="81">
        <f>Rezultati!BT25</f>
        <v>152.44999999999999</v>
      </c>
      <c r="N70" s="80"/>
      <c r="O70" s="80"/>
      <c r="P70" s="81"/>
      <c r="Q70" s="80"/>
      <c r="R70" s="80"/>
      <c r="S70" s="81"/>
      <c r="T70" s="82">
        <f>H70+K70</f>
        <v>20</v>
      </c>
      <c r="U70" s="82">
        <f t="shared" si="13"/>
        <v>3209</v>
      </c>
      <c r="V70" s="83">
        <f t="shared" si="14"/>
        <v>152.44999999999999</v>
      </c>
    </row>
    <row r="71" spans="2:22" ht="23.25" customHeight="1" thickBot="1">
      <c r="B71" s="57">
        <v>5</v>
      </c>
      <c r="C71" s="79" t="str">
        <f>Rezultati!A23</f>
        <v>NB Lēdijas</v>
      </c>
      <c r="D71" s="80" t="str">
        <f>Rezultati!B23</f>
        <v>Ilona Ozola</v>
      </c>
      <c r="E71" s="80"/>
      <c r="F71" s="80"/>
      <c r="G71" s="81" t="e">
        <f t="shared" si="12"/>
        <v>#DIV/0!</v>
      </c>
      <c r="H71" s="82"/>
      <c r="I71" s="82"/>
      <c r="J71" s="81" t="e">
        <f>I71/H71</f>
        <v>#DIV/0!</v>
      </c>
      <c r="K71" s="80">
        <f>Rezultati!BR23</f>
        <v>24</v>
      </c>
      <c r="L71" s="80">
        <f>Rezultati!BQ23</f>
        <v>3848</v>
      </c>
      <c r="M71" s="81">
        <f>Rezultati!BT23</f>
        <v>152.33333333333334</v>
      </c>
      <c r="N71" s="80"/>
      <c r="O71" s="80"/>
      <c r="P71" s="81"/>
      <c r="Q71" s="80"/>
      <c r="R71" s="80"/>
      <c r="S71" s="81"/>
      <c r="T71" s="82">
        <f>H71+K71</f>
        <v>24</v>
      </c>
      <c r="U71" s="82">
        <f t="shared" si="13"/>
        <v>3848</v>
      </c>
      <c r="V71" s="83">
        <f t="shared" si="14"/>
        <v>152.33333333333334</v>
      </c>
    </row>
    <row r="72" spans="2:22" ht="23.25" customHeight="1" thickBot="1">
      <c r="B72" s="57">
        <v>6</v>
      </c>
      <c r="C72" s="58" t="str">
        <f>Rezultati!A43</f>
        <v>RTU</v>
      </c>
      <c r="D72" s="59" t="str">
        <f>Rezultati!B36</f>
        <v>Gunita Vasiļevska</v>
      </c>
      <c r="E72" s="59"/>
      <c r="F72" s="59"/>
      <c r="G72" s="60" t="e">
        <f t="shared" si="12"/>
        <v>#DIV/0!</v>
      </c>
      <c r="H72" s="61"/>
      <c r="I72" s="61"/>
      <c r="J72" s="60" t="e">
        <f>I72/H72-8</f>
        <v>#DIV/0!</v>
      </c>
      <c r="K72" s="59">
        <f>Rezultati!BR36</f>
        <v>28</v>
      </c>
      <c r="L72" s="59">
        <f>Rezultati!BQ36</f>
        <v>3997</v>
      </c>
      <c r="M72" s="60">
        <f>Rezultati!BT36</f>
        <v>134.75</v>
      </c>
      <c r="N72" s="59"/>
      <c r="O72" s="59"/>
      <c r="P72" s="60"/>
      <c r="Q72" s="59"/>
      <c r="R72" s="59"/>
      <c r="S72" s="60"/>
      <c r="T72" s="61">
        <f>K72+H72</f>
        <v>28</v>
      </c>
      <c r="U72" s="61">
        <f t="shared" si="13"/>
        <v>3997</v>
      </c>
      <c r="V72" s="60">
        <f t="shared" si="14"/>
        <v>134.75</v>
      </c>
    </row>
    <row r="73" spans="2:22" ht="23.25" customHeight="1" thickBot="1">
      <c r="B73" s="62">
        <v>7</v>
      </c>
      <c r="C73" s="63" t="str">
        <f>Rezultati!A31</f>
        <v>Wii Sport Resort</v>
      </c>
      <c r="D73" s="64" t="str">
        <f>Rezultati!B31</f>
        <v>Līva Landmane</v>
      </c>
      <c r="E73" s="64"/>
      <c r="F73" s="64"/>
      <c r="G73" s="65" t="e">
        <f>F73/E73-8</f>
        <v>#DIV/0!</v>
      </c>
      <c r="H73" s="66"/>
      <c r="I73" s="66"/>
      <c r="J73" s="65" t="e">
        <f>I73/H73-8</f>
        <v>#DIV/0!</v>
      </c>
      <c r="K73" s="64">
        <f>Rezultati!BR31</f>
        <v>16</v>
      </c>
      <c r="L73" s="64">
        <f>Rezultati!BQ31</f>
        <v>2262</v>
      </c>
      <c r="M73" s="65">
        <f>Rezultati!BT31</f>
        <v>133.375</v>
      </c>
      <c r="N73" s="64"/>
      <c r="O73" s="64"/>
      <c r="P73" s="65"/>
      <c r="Q73" s="64"/>
      <c r="R73" s="64"/>
      <c r="S73" s="65"/>
      <c r="T73" s="66">
        <f>K73+H73</f>
        <v>16</v>
      </c>
      <c r="U73" s="66">
        <f t="shared" si="13"/>
        <v>2262</v>
      </c>
      <c r="V73" s="65">
        <f t="shared" si="14"/>
        <v>133.375</v>
      </c>
    </row>
    <row r="74" spans="2:22" ht="21.45" customHeight="1">
      <c r="B74" s="62">
        <v>8</v>
      </c>
      <c r="C74" s="63" t="str">
        <f>Rezultati!A22</f>
        <v>NB Lēdijas</v>
      </c>
      <c r="D74" s="64" t="str">
        <f>Rezultati!B22</f>
        <v>Ilona Liņina</v>
      </c>
      <c r="E74" s="64"/>
      <c r="F74" s="64"/>
      <c r="G74" s="65" t="e">
        <f>F74/E74</f>
        <v>#DIV/0!</v>
      </c>
      <c r="H74" s="66"/>
      <c r="I74" s="66"/>
      <c r="J74" s="65" t="e">
        <f>I74/H74</f>
        <v>#DIV/0!</v>
      </c>
      <c r="K74" s="64">
        <f>Rezultati!BR22</f>
        <v>16</v>
      </c>
      <c r="L74" s="64">
        <f>Rezultati!BQ22</f>
        <v>2235</v>
      </c>
      <c r="M74" s="65">
        <f>Rezultati!BT22</f>
        <v>131.6875</v>
      </c>
      <c r="N74" s="64"/>
      <c r="O74" s="64"/>
      <c r="P74" s="65"/>
      <c r="Q74" s="64"/>
      <c r="R74" s="64"/>
      <c r="S74" s="65"/>
      <c r="T74" s="66">
        <f>H74+K74</f>
        <v>16</v>
      </c>
      <c r="U74" s="66">
        <f t="shared" si="13"/>
        <v>2235</v>
      </c>
      <c r="V74" s="65">
        <f t="shared" si="14"/>
        <v>131.6875</v>
      </c>
    </row>
    <row r="75" spans="2:22" ht="20.399999999999999" customHeight="1">
      <c r="B75" s="62">
        <v>9</v>
      </c>
      <c r="C75" s="63" t="str">
        <f>Rezultati!A26</f>
        <v>NB Lēdijas</v>
      </c>
      <c r="D75" s="64" t="str">
        <f>Rezultati!B26</f>
        <v>Rasma Mauriņa</v>
      </c>
      <c r="E75" s="64"/>
      <c r="F75" s="64"/>
      <c r="G75" s="65" t="e">
        <f>F75/E75</f>
        <v>#DIV/0!</v>
      </c>
      <c r="H75" s="66"/>
      <c r="I75" s="66"/>
      <c r="J75" s="65" t="e">
        <f>I75/H75</f>
        <v>#DIV/0!</v>
      </c>
      <c r="K75" s="64">
        <f>Rezultati!BR26</f>
        <v>4</v>
      </c>
      <c r="L75" s="64">
        <f>Rezultati!BQ26</f>
        <v>481</v>
      </c>
      <c r="M75" s="65">
        <f>Rezultati!BT26</f>
        <v>112.25</v>
      </c>
      <c r="N75" s="64"/>
      <c r="O75" s="64"/>
      <c r="P75" s="65"/>
      <c r="Q75" s="64"/>
      <c r="R75" s="64"/>
      <c r="S75" s="65"/>
      <c r="T75" s="66">
        <f>Q75+N75+K75+E75</f>
        <v>4</v>
      </c>
      <c r="U75" s="66">
        <f>R75+O75+L75+F75</f>
        <v>481</v>
      </c>
      <c r="V75" s="65">
        <f t="shared" si="14"/>
        <v>112.25</v>
      </c>
    </row>
    <row r="77" spans="2:22" hidden="1"/>
    <row r="78" spans="2:22" hidden="1"/>
    <row r="79" spans="2:22" hidden="1"/>
    <row r="80" spans="2:22" hidden="1"/>
    <row r="81" spans="3:22" hidden="1"/>
    <row r="82" spans="3:22" hidden="1"/>
    <row r="83" spans="3:22" ht="17.399999999999999" hidden="1">
      <c r="C83" s="84" t="str">
        <f>Rezultati!A13</f>
        <v>Rags</v>
      </c>
      <c r="D83" s="85">
        <f>Rezultati!B13</f>
        <v>0</v>
      </c>
      <c r="E83" s="85"/>
      <c r="F83" s="85"/>
      <c r="G83" s="86" t="e">
        <f>F83/E83-8</f>
        <v>#DIV/0!</v>
      </c>
      <c r="H83" s="87"/>
      <c r="I83" s="87"/>
      <c r="J83" s="86" t="e">
        <f>I83/H83-8</f>
        <v>#DIV/0!</v>
      </c>
      <c r="K83" s="85">
        <f>Rezultati!BR13</f>
        <v>0</v>
      </c>
      <c r="L83" s="85">
        <f>Rezultati!BQ13</f>
        <v>0</v>
      </c>
      <c r="M83" s="86" t="e">
        <f>Rezultati!BT13</f>
        <v>#DIV/0!</v>
      </c>
      <c r="N83" s="85"/>
      <c r="O83" s="85"/>
      <c r="P83" s="86"/>
      <c r="Q83" s="85"/>
      <c r="R83" s="85"/>
      <c r="S83" s="86"/>
      <c r="T83" s="56">
        <f t="shared" ref="T83:U85" si="15">K83+H83</f>
        <v>0</v>
      </c>
      <c r="U83" s="56">
        <f t="shared" si="15"/>
        <v>0</v>
      </c>
      <c r="V83" s="88" t="e">
        <f>U83/T83-8</f>
        <v>#DIV/0!</v>
      </c>
    </row>
    <row r="84" spans="3:22" ht="17.399999999999999" hidden="1">
      <c r="C84" s="84" t="str">
        <f>Rezultati!A21</f>
        <v>NB</v>
      </c>
      <c r="D84" s="85">
        <f>Rezultati!B21</f>
        <v>0</v>
      </c>
      <c r="E84" s="85"/>
      <c r="F84" s="85"/>
      <c r="G84" s="86" t="e">
        <f>F84/E84-8</f>
        <v>#DIV/0!</v>
      </c>
      <c r="H84" s="87"/>
      <c r="I84" s="87"/>
      <c r="J84" s="86" t="e">
        <f>I84/H84-8</f>
        <v>#DIV/0!</v>
      </c>
      <c r="K84" s="85">
        <f>Rezultati!BR21</f>
        <v>0</v>
      </c>
      <c r="L84" s="85">
        <f>Rezultati!BQ21</f>
        <v>0</v>
      </c>
      <c r="M84" s="86" t="e">
        <f>Rezultati!BT21</f>
        <v>#DIV/0!</v>
      </c>
      <c r="N84" s="85"/>
      <c r="O84" s="85"/>
      <c r="P84" s="86"/>
      <c r="Q84" s="85"/>
      <c r="R84" s="85"/>
      <c r="S84" s="86"/>
      <c r="T84" s="56">
        <f t="shared" si="15"/>
        <v>0</v>
      </c>
      <c r="U84" s="56">
        <f t="shared" si="15"/>
        <v>0</v>
      </c>
      <c r="V84" s="88" t="e">
        <f>U84/T84-8</f>
        <v>#DIV/0!</v>
      </c>
    </row>
    <row r="85" spans="3:22" ht="17.399999999999999" hidden="1">
      <c r="C85" s="89" t="str">
        <f>Rezultati!A36</f>
        <v>RTU</v>
      </c>
      <c r="D85" s="90">
        <f>Rezultati!B41</f>
        <v>0</v>
      </c>
      <c r="E85" s="90"/>
      <c r="F85" s="90"/>
      <c r="G85" s="91" t="e">
        <f>F85/E85</f>
        <v>#DIV/0!</v>
      </c>
      <c r="H85" s="92"/>
      <c r="I85" s="92"/>
      <c r="J85" s="91" t="e">
        <f>I85/H85-8</f>
        <v>#DIV/0!</v>
      </c>
      <c r="K85" s="90">
        <f>Rezultati!BR41</f>
        <v>0</v>
      </c>
      <c r="L85" s="90">
        <f>Rezultati!BQ41</f>
        <v>0</v>
      </c>
      <c r="M85" s="91" t="e">
        <f>Rezultati!BT41</f>
        <v>#DIV/0!</v>
      </c>
      <c r="N85" s="90"/>
      <c r="O85" s="90"/>
      <c r="P85" s="91"/>
      <c r="Q85" s="90"/>
      <c r="R85" s="90"/>
      <c r="S85" s="91"/>
      <c r="T85" s="92">
        <f t="shared" si="15"/>
        <v>0</v>
      </c>
      <c r="U85" s="92">
        <f t="shared" si="15"/>
        <v>0</v>
      </c>
      <c r="V85" s="93" t="e">
        <f>((F85+I85+L85)/(E85+H85+K85))-8</f>
        <v>#DIV/0!</v>
      </c>
    </row>
    <row r="86" spans="3:22" hidden="1"/>
    <row r="87" spans="3:22" ht="17.399999999999999" hidden="1">
      <c r="C87" s="53" t="str">
        <f>Rezultati!A16</f>
        <v>NB</v>
      </c>
      <c r="D87" s="54">
        <f>Rezultati!B16</f>
        <v>0</v>
      </c>
      <c r="E87" s="54"/>
      <c r="F87" s="54"/>
      <c r="G87" s="55" t="e">
        <f>F87/E87-8</f>
        <v>#DIV/0!</v>
      </c>
      <c r="H87" s="56"/>
      <c r="I87" s="56"/>
      <c r="J87" s="55" t="e">
        <f>I87/H87-8</f>
        <v>#DIV/0!</v>
      </c>
      <c r="K87" s="54">
        <f>Rezultati!BR16</f>
        <v>0</v>
      </c>
      <c r="L87" s="54">
        <f>Rezultati!BQ16</f>
        <v>0</v>
      </c>
      <c r="M87" s="55" t="e">
        <f>Rezultati!BT16</f>
        <v>#DIV/0!</v>
      </c>
      <c r="N87" s="54"/>
      <c r="O87" s="54"/>
      <c r="P87" s="55"/>
      <c r="Q87" s="54"/>
      <c r="R87" s="54"/>
      <c r="S87" s="55"/>
      <c r="T87" s="56">
        <f>K87+H87</f>
        <v>0</v>
      </c>
      <c r="U87" s="56">
        <f>L87+I87</f>
        <v>0</v>
      </c>
      <c r="V87" s="55" t="e">
        <f>U87/T87-8</f>
        <v>#DIV/0!</v>
      </c>
    </row>
    <row r="88" spans="3:22" ht="17.399999999999999" hidden="1">
      <c r="C88" s="53" t="str">
        <f>Rezultati!A8</f>
        <v>Rags</v>
      </c>
      <c r="D88" s="54">
        <f>Rezultati!B8</f>
        <v>0</v>
      </c>
      <c r="E88" s="54"/>
      <c r="F88" s="54"/>
      <c r="G88" s="55" t="e">
        <f>F88/E88-8</f>
        <v>#DIV/0!</v>
      </c>
      <c r="H88" s="56"/>
      <c r="I88" s="56"/>
      <c r="J88" s="55" t="e">
        <f>I88/H88-8</f>
        <v>#DIV/0!</v>
      </c>
      <c r="K88" s="54">
        <f>Rezultati!BR8</f>
        <v>0</v>
      </c>
      <c r="L88" s="54">
        <f>Rezultati!BQ8</f>
        <v>0</v>
      </c>
      <c r="M88" s="55" t="e">
        <f>Rezultati!BT8</f>
        <v>#DIV/0!</v>
      </c>
      <c r="N88" s="54"/>
      <c r="O88" s="54"/>
      <c r="P88" s="55"/>
      <c r="Q88" s="54"/>
      <c r="R88" s="54"/>
      <c r="S88" s="55"/>
      <c r="T88" s="56">
        <f>K88+H88</f>
        <v>0</v>
      </c>
      <c r="U88" s="56">
        <f>L88+I88</f>
        <v>0</v>
      </c>
      <c r="V88" s="55" t="e">
        <f>U88/T88-8</f>
        <v>#DIV/0!</v>
      </c>
    </row>
    <row r="1005" spans="3:22" ht="17.399999999999999" hidden="1">
      <c r="C1005" s="63" t="str">
        <f>Rezultati!A9</f>
        <v>Rags</v>
      </c>
      <c r="D1005" s="64">
        <f>Rezultati!B9</f>
        <v>0</v>
      </c>
      <c r="E1005" s="64"/>
      <c r="F1005" s="64"/>
      <c r="G1005" s="65" t="e">
        <f>F1005/E1005</f>
        <v>#DIV/0!</v>
      </c>
      <c r="H1005" s="66"/>
      <c r="I1005" s="66"/>
      <c r="J1005" s="65" t="e">
        <f>I1005/H1005</f>
        <v>#DIV/0!</v>
      </c>
      <c r="K1005" s="64">
        <f>Rezultati!BR9</f>
        <v>0</v>
      </c>
      <c r="L1005" s="64">
        <f>Rezultati!BQ9</f>
        <v>0</v>
      </c>
      <c r="M1005" s="65" t="e">
        <f>Rezultati!BT9</f>
        <v>#DIV/0!</v>
      </c>
      <c r="N1005" s="64"/>
      <c r="O1005" s="64"/>
      <c r="P1005" s="65"/>
      <c r="Q1005" s="64"/>
      <c r="R1005" s="64"/>
      <c r="S1005" s="65"/>
      <c r="T1005" s="56">
        <f>K1005+H1005</f>
        <v>0</v>
      </c>
      <c r="U1005" s="56">
        <f>L1005+I1005</f>
        <v>0</v>
      </c>
      <c r="V1005" s="94" t="e">
        <f>U1005/T1005</f>
        <v>#DIV/0!</v>
      </c>
    </row>
  </sheetData>
  <sortState xmlns:xlrd2="http://schemas.microsoft.com/office/spreadsheetml/2017/richdata2" ref="C5:V28">
    <sortCondition descending="1" ref="V5:V28"/>
  </sortState>
  <mergeCells count="14">
    <mergeCell ref="Q3:S3"/>
    <mergeCell ref="T3:V3"/>
    <mergeCell ref="B65:D65"/>
    <mergeCell ref="E65:G65"/>
    <mergeCell ref="H65:J65"/>
    <mergeCell ref="K65:M65"/>
    <mergeCell ref="N65:P65"/>
    <mergeCell ref="Q65:S65"/>
    <mergeCell ref="T65:V65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7"/>
  <sheetViews>
    <sheetView windowProtection="1" zoomScale="40" zoomScaleNormal="40" workbookViewId="0">
      <selection activeCell="B1" sqref="B1:V75"/>
    </sheetView>
  </sheetViews>
  <sheetFormatPr defaultRowHeight="13.2"/>
  <cols>
    <col min="1" max="1" width="6.6640625"/>
    <col min="2" max="2" width="8"/>
    <col min="3" max="3" width="36.109375"/>
    <col min="4" max="4" width="32.44140625"/>
    <col min="5" max="10" width="0" hidden="1"/>
    <col min="11" max="11" width="5.88671875"/>
    <col min="12" max="12" width="8.6640625"/>
    <col min="13" max="13" width="11.33203125"/>
    <col min="14" max="19" width="0" hidden="1"/>
    <col min="20" max="20" width="8.44140625"/>
    <col min="21" max="21" width="11.44140625"/>
    <col min="22" max="22" width="12.6640625"/>
    <col min="23" max="23" width="8"/>
    <col min="24" max="1004" width="14.44140625"/>
    <col min="1005" max="1006" width="8.6640625"/>
    <col min="1007" max="1022" width="14.44140625"/>
    <col min="1023" max="1025" width="8.6640625"/>
  </cols>
  <sheetData>
    <row r="1" spans="2:22" ht="94.5" customHeight="1">
      <c r="B1" s="37"/>
      <c r="C1" s="38"/>
      <c r="D1" s="37"/>
      <c r="E1" s="37"/>
      <c r="F1" s="37"/>
      <c r="G1" s="37"/>
      <c r="H1" s="37"/>
      <c r="I1" s="37"/>
      <c r="J1" s="37"/>
      <c r="M1" s="37"/>
    </row>
    <row r="2" spans="2:22" ht="3" hidden="1" customHeight="1">
      <c r="B2" s="37"/>
      <c r="C2" s="38"/>
      <c r="D2" s="37"/>
      <c r="E2" s="37"/>
      <c r="F2" s="37"/>
      <c r="G2" s="37"/>
      <c r="H2" s="37"/>
      <c r="I2" s="37"/>
      <c r="J2" s="37"/>
    </row>
    <row r="3" spans="2:22" ht="36.75" customHeight="1">
      <c r="B3" s="424" t="s">
        <v>14</v>
      </c>
      <c r="C3" s="424"/>
      <c r="D3" s="424"/>
      <c r="E3" s="425" t="s">
        <v>15</v>
      </c>
      <c r="F3" s="425"/>
      <c r="G3" s="425"/>
      <c r="H3" s="421" t="s">
        <v>16</v>
      </c>
      <c r="I3" s="421"/>
      <c r="J3" s="421"/>
      <c r="K3" s="421" t="s">
        <v>16</v>
      </c>
      <c r="L3" s="421"/>
      <c r="M3" s="421"/>
      <c r="N3" s="426" t="s">
        <v>17</v>
      </c>
      <c r="O3" s="426"/>
      <c r="P3" s="426"/>
      <c r="Q3" s="421" t="s">
        <v>18</v>
      </c>
      <c r="R3" s="421"/>
      <c r="S3" s="421"/>
      <c r="T3" s="421" t="s">
        <v>19</v>
      </c>
      <c r="U3" s="421"/>
      <c r="V3" s="421"/>
    </row>
    <row r="4" spans="2:22" ht="83.25" customHeight="1">
      <c r="B4" s="39" t="s">
        <v>2</v>
      </c>
      <c r="C4" s="40" t="s">
        <v>3</v>
      </c>
      <c r="D4" s="40" t="s">
        <v>20</v>
      </c>
      <c r="E4" s="41" t="s">
        <v>21</v>
      </c>
      <c r="F4" s="42" t="s">
        <v>22</v>
      </c>
      <c r="G4" s="41" t="s">
        <v>23</v>
      </c>
      <c r="H4" s="45" t="s">
        <v>21</v>
      </c>
      <c r="I4" s="46" t="s">
        <v>22</v>
      </c>
      <c r="J4" s="45" t="s">
        <v>23</v>
      </c>
      <c r="K4" s="45" t="s">
        <v>21</v>
      </c>
      <c r="L4" s="46" t="s">
        <v>22</v>
      </c>
      <c r="M4" s="45" t="s">
        <v>23</v>
      </c>
      <c r="N4" s="45" t="s">
        <v>21</v>
      </c>
      <c r="O4" s="46" t="s">
        <v>22</v>
      </c>
      <c r="P4" s="45" t="s">
        <v>23</v>
      </c>
      <c r="Q4" s="45" t="s">
        <v>21</v>
      </c>
      <c r="R4" s="46" t="s">
        <v>22</v>
      </c>
      <c r="S4" s="45" t="s">
        <v>23</v>
      </c>
      <c r="T4" s="45" t="s">
        <v>21</v>
      </c>
      <c r="U4" s="46" t="s">
        <v>22</v>
      </c>
      <c r="V4" s="45" t="s">
        <v>23</v>
      </c>
    </row>
    <row r="5" spans="2:22" ht="23.25" customHeight="1">
      <c r="B5" s="95">
        <v>1</v>
      </c>
      <c r="C5" s="96" t="str">
        <f>Rezultati!A69</f>
        <v>Lursoft</v>
      </c>
      <c r="D5" s="96" t="str">
        <f>Rezultati!B69</f>
        <v>Ģirts Ķēbers</v>
      </c>
      <c r="E5" s="97"/>
      <c r="F5" s="97"/>
      <c r="G5" s="78" t="e">
        <f>F5/E5</f>
        <v>#DIV/0!</v>
      </c>
      <c r="H5" s="98"/>
      <c r="I5" s="98"/>
      <c r="J5" s="78" t="e">
        <f t="shared" ref="J5:J12" si="0">I5/H5</f>
        <v>#DIV/0!</v>
      </c>
      <c r="K5" s="97">
        <f>Rezultati!BR69</f>
        <v>24</v>
      </c>
      <c r="L5" s="97">
        <f>Rezultati!BQ69</f>
        <v>4107</v>
      </c>
      <c r="M5" s="78">
        <f>Rezultati!BT69</f>
        <v>171.125</v>
      </c>
      <c r="N5" s="97"/>
      <c r="O5" s="97"/>
      <c r="P5" s="78"/>
      <c r="Q5" s="97"/>
      <c r="R5" s="97"/>
      <c r="S5" s="78"/>
      <c r="T5" s="98">
        <f>K5+H5+E5</f>
        <v>24</v>
      </c>
      <c r="U5" s="98">
        <f>F5+I5+L5</f>
        <v>4107</v>
      </c>
      <c r="V5" s="78">
        <f t="shared" ref="V5:V12" si="1">U5/T5</f>
        <v>171.125</v>
      </c>
    </row>
    <row r="6" spans="2:22" ht="23.25" customHeight="1">
      <c r="B6" s="95">
        <v>2</v>
      </c>
      <c r="C6" s="96" t="str">
        <f>Rezultati!A75</f>
        <v>Bowling Sharks</v>
      </c>
      <c r="D6" s="96" t="str">
        <f>Rezultati!B75</f>
        <v>Arkādijs Timčenko</v>
      </c>
      <c r="E6" s="97"/>
      <c r="F6" s="97"/>
      <c r="G6" s="78"/>
      <c r="H6" s="97"/>
      <c r="I6" s="97"/>
      <c r="J6" s="78" t="e">
        <f t="shared" si="0"/>
        <v>#DIV/0!</v>
      </c>
      <c r="K6" s="97">
        <f>Rezultati!BR75</f>
        <v>20</v>
      </c>
      <c r="L6" s="97">
        <f>Rezultati!BQ75</f>
        <v>3344</v>
      </c>
      <c r="M6" s="78">
        <f>L6/K6</f>
        <v>167.2</v>
      </c>
      <c r="N6" s="97"/>
      <c r="O6" s="97"/>
      <c r="P6" s="78" t="e">
        <f>O6/N6</f>
        <v>#DIV/0!</v>
      </c>
      <c r="Q6" s="97">
        <f>Rezultati!BR75</f>
        <v>20</v>
      </c>
      <c r="R6" s="97">
        <f>Rezultati!BQ75</f>
        <v>3344</v>
      </c>
      <c r="S6" s="78">
        <f>Rezultati!BT75</f>
        <v>167.2</v>
      </c>
      <c r="T6" s="98">
        <f t="shared" ref="T6:T12" si="2">H6+K6</f>
        <v>20</v>
      </c>
      <c r="U6" s="98">
        <f t="shared" ref="U6:U12" si="3">L6+I6</f>
        <v>3344</v>
      </c>
      <c r="V6" s="78">
        <f t="shared" si="1"/>
        <v>167.2</v>
      </c>
    </row>
    <row r="7" spans="2:22" ht="23.25" customHeight="1">
      <c r="B7" s="95">
        <v>3</v>
      </c>
      <c r="C7" s="96" t="str">
        <f>Rezultati!A89</f>
        <v>Molotov</v>
      </c>
      <c r="D7" s="96" t="str">
        <f>Rezultati!B89</f>
        <v>Artūrs Pugejs</v>
      </c>
      <c r="E7" s="97"/>
      <c r="F7" s="97"/>
      <c r="G7" s="78" t="e">
        <f t="shared" ref="G7:G12" si="4">F7/E7</f>
        <v>#DIV/0!</v>
      </c>
      <c r="H7" s="97"/>
      <c r="I7" s="97"/>
      <c r="J7" s="78" t="e">
        <f t="shared" si="0"/>
        <v>#DIV/0!</v>
      </c>
      <c r="K7" s="97">
        <f>Rezultati!BR89</f>
        <v>24</v>
      </c>
      <c r="L7" s="97">
        <f>Rezultati!BQ89</f>
        <v>3952</v>
      </c>
      <c r="M7" s="78">
        <f>Rezultati!BT89</f>
        <v>164.66666666666666</v>
      </c>
      <c r="N7" s="97"/>
      <c r="O7" s="97"/>
      <c r="P7" s="78"/>
      <c r="Q7" s="97"/>
      <c r="R7" s="97"/>
      <c r="S7" s="78"/>
      <c r="T7" s="98">
        <f t="shared" si="2"/>
        <v>24</v>
      </c>
      <c r="U7" s="98">
        <f t="shared" si="3"/>
        <v>3952</v>
      </c>
      <c r="V7" s="78">
        <f t="shared" si="1"/>
        <v>164.66666666666666</v>
      </c>
    </row>
    <row r="8" spans="2:22" ht="23.25" customHeight="1">
      <c r="B8" s="99">
        <v>4</v>
      </c>
      <c r="C8" s="58" t="str">
        <f>Rezultati!A102</f>
        <v>Level Up</v>
      </c>
      <c r="D8" s="58" t="str">
        <f>Rezultati!B102</f>
        <v>Māris Briedis</v>
      </c>
      <c r="E8" s="59"/>
      <c r="F8" s="59"/>
      <c r="G8" s="60" t="e">
        <f t="shared" si="4"/>
        <v>#DIV/0!</v>
      </c>
      <c r="H8" s="59"/>
      <c r="I8" s="59"/>
      <c r="J8" s="60" t="e">
        <f t="shared" si="0"/>
        <v>#DIV/0!</v>
      </c>
      <c r="K8" s="59">
        <f>Rezultati!BR102</f>
        <v>8</v>
      </c>
      <c r="L8" s="59">
        <f>Rezultati!BQ102</f>
        <v>1312</v>
      </c>
      <c r="M8" s="60">
        <f>Rezultati!BT102</f>
        <v>164</v>
      </c>
      <c r="N8" s="59"/>
      <c r="O8" s="59"/>
      <c r="P8" s="60"/>
      <c r="Q8" s="59"/>
      <c r="R8" s="59"/>
      <c r="S8" s="60"/>
      <c r="T8" s="61">
        <f t="shared" si="2"/>
        <v>8</v>
      </c>
      <c r="U8" s="61">
        <f t="shared" si="3"/>
        <v>1312</v>
      </c>
      <c r="V8" s="60">
        <f t="shared" si="1"/>
        <v>164</v>
      </c>
    </row>
    <row r="9" spans="2:22" ht="23.25" customHeight="1">
      <c r="B9" s="99">
        <v>5</v>
      </c>
      <c r="C9" s="58" t="str">
        <f>Rezultati!A80</f>
        <v>Nopietni</v>
      </c>
      <c r="D9" s="58" t="str">
        <f>Rezultati!B80</f>
        <v>Guntars Pugejs</v>
      </c>
      <c r="E9" s="59"/>
      <c r="F9" s="59"/>
      <c r="G9" s="60" t="e">
        <f t="shared" si="4"/>
        <v>#DIV/0!</v>
      </c>
      <c r="H9" s="59"/>
      <c r="I9" s="59"/>
      <c r="J9" s="60" t="e">
        <f t="shared" si="0"/>
        <v>#DIV/0!</v>
      </c>
      <c r="K9" s="59">
        <f>Rezultati!BR80</f>
        <v>24</v>
      </c>
      <c r="L9" s="59">
        <f>Rezultati!BQ80</f>
        <v>3880</v>
      </c>
      <c r="M9" s="60">
        <f>Rezultati!BT80</f>
        <v>161.66666666666666</v>
      </c>
      <c r="N9" s="59"/>
      <c r="O9" s="59"/>
      <c r="P9" s="60"/>
      <c r="Q9" s="59"/>
      <c r="R9" s="59"/>
      <c r="S9" s="60"/>
      <c r="T9" s="61">
        <f t="shared" si="2"/>
        <v>24</v>
      </c>
      <c r="U9" s="61">
        <f t="shared" si="3"/>
        <v>3880</v>
      </c>
      <c r="V9" s="60">
        <f t="shared" si="1"/>
        <v>161.66666666666666</v>
      </c>
    </row>
    <row r="10" spans="2:22" ht="23.25" customHeight="1">
      <c r="B10" s="99">
        <v>6</v>
      </c>
      <c r="C10" s="58" t="str">
        <f>Rezultati!A101</f>
        <v>Level Up</v>
      </c>
      <c r="D10" s="58" t="str">
        <f>Rezultati!B101</f>
        <v>Valentīns Ginko</v>
      </c>
      <c r="E10" s="59"/>
      <c r="F10" s="59"/>
      <c r="G10" s="60" t="e">
        <f t="shared" si="4"/>
        <v>#DIV/0!</v>
      </c>
      <c r="H10" s="59"/>
      <c r="I10" s="59"/>
      <c r="J10" s="60" t="e">
        <f t="shared" si="0"/>
        <v>#DIV/0!</v>
      </c>
      <c r="K10" s="59">
        <f>Rezultati!BR101</f>
        <v>22</v>
      </c>
      <c r="L10" s="59">
        <f>Rezultati!BQ101</f>
        <v>3416</v>
      </c>
      <c r="M10" s="60">
        <f>Rezultati!BT101</f>
        <v>155.27272727272728</v>
      </c>
      <c r="N10" s="59"/>
      <c r="O10" s="59"/>
      <c r="P10" s="60"/>
      <c r="Q10" s="59"/>
      <c r="R10" s="59"/>
      <c r="S10" s="60"/>
      <c r="T10" s="61">
        <f t="shared" si="2"/>
        <v>22</v>
      </c>
      <c r="U10" s="61">
        <f t="shared" si="3"/>
        <v>3416</v>
      </c>
      <c r="V10" s="60">
        <f t="shared" si="1"/>
        <v>155.27272727272728</v>
      </c>
    </row>
    <row r="11" spans="2:22" ht="23.25" customHeight="1">
      <c r="B11" s="99">
        <v>7</v>
      </c>
      <c r="C11" s="58" t="str">
        <f>Rezultati!A81</f>
        <v>Nopietni</v>
      </c>
      <c r="D11" s="58" t="str">
        <f>Rezultati!B81</f>
        <v>Armands Štubis</v>
      </c>
      <c r="E11" s="59"/>
      <c r="F11" s="59"/>
      <c r="G11" s="60" t="e">
        <f t="shared" si="4"/>
        <v>#DIV/0!</v>
      </c>
      <c r="H11" s="59"/>
      <c r="I11" s="59"/>
      <c r="J11" s="60" t="e">
        <f t="shared" si="0"/>
        <v>#DIV/0!</v>
      </c>
      <c r="K11" s="59">
        <f>Rezultati!BR81</f>
        <v>24</v>
      </c>
      <c r="L11" s="59">
        <f>Rezultati!BQ81</f>
        <v>3721</v>
      </c>
      <c r="M11" s="60">
        <f>Rezultati!BT81</f>
        <v>155.04166666666666</v>
      </c>
      <c r="N11" s="59"/>
      <c r="O11" s="59"/>
      <c r="P11" s="60"/>
      <c r="Q11" s="59"/>
      <c r="R11" s="59"/>
      <c r="S11" s="60"/>
      <c r="T11" s="61">
        <f t="shared" si="2"/>
        <v>24</v>
      </c>
      <c r="U11" s="61">
        <f t="shared" si="3"/>
        <v>3721</v>
      </c>
      <c r="V11" s="60">
        <f t="shared" si="1"/>
        <v>155.04166666666666</v>
      </c>
    </row>
    <row r="12" spans="2:22" ht="23.25" customHeight="1">
      <c r="B12" s="99">
        <v>8</v>
      </c>
      <c r="C12" s="58" t="str">
        <f>Rezultati!A73</f>
        <v>Bowling Sharks</v>
      </c>
      <c r="D12" s="58" t="str">
        <f>Rezultati!B73</f>
        <v>Mihails Judins</v>
      </c>
      <c r="E12" s="59"/>
      <c r="F12" s="59"/>
      <c r="G12" s="60" t="e">
        <f t="shared" si="4"/>
        <v>#DIV/0!</v>
      </c>
      <c r="H12" s="59"/>
      <c r="I12" s="59"/>
      <c r="J12" s="60" t="e">
        <f t="shared" si="0"/>
        <v>#DIV/0!</v>
      </c>
      <c r="K12" s="59">
        <f>Rezultati!BR73</f>
        <v>24</v>
      </c>
      <c r="L12" s="59">
        <f>Rezultati!BQ73</f>
        <v>3674</v>
      </c>
      <c r="M12" s="60">
        <f>Rezultati!BT73</f>
        <v>153.08333333333334</v>
      </c>
      <c r="N12" s="59"/>
      <c r="O12" s="59"/>
      <c r="P12" s="60"/>
      <c r="Q12" s="59"/>
      <c r="R12" s="59"/>
      <c r="S12" s="60"/>
      <c r="T12" s="61">
        <f t="shared" si="2"/>
        <v>24</v>
      </c>
      <c r="U12" s="61">
        <f t="shared" si="3"/>
        <v>3674</v>
      </c>
      <c r="V12" s="60">
        <f t="shared" si="1"/>
        <v>153.08333333333334</v>
      </c>
    </row>
    <row r="13" spans="2:22" ht="23.25" customHeight="1">
      <c r="B13" s="99">
        <v>9</v>
      </c>
      <c r="C13" s="58" t="str">
        <f>Rezultati!A105</f>
        <v>Level Up</v>
      </c>
      <c r="D13" s="58" t="str">
        <f>Rezultati!B105</f>
        <v>Sergejs Meņšikovs</v>
      </c>
      <c r="E13" s="59"/>
      <c r="F13" s="59"/>
      <c r="G13" s="60" t="e">
        <f>F13/E13-8</f>
        <v>#DIV/0!</v>
      </c>
      <c r="H13" s="59"/>
      <c r="I13" s="59"/>
      <c r="J13" s="60" t="e">
        <f>I13/H13-8</f>
        <v>#DIV/0!</v>
      </c>
      <c r="K13" s="59">
        <f>Rezultati!BR105</f>
        <v>22</v>
      </c>
      <c r="L13" s="59">
        <f>Rezultati!BQ105</f>
        <v>3420</v>
      </c>
      <c r="M13" s="60">
        <f>Rezultati!BT105</f>
        <v>147.45454545454547</v>
      </c>
      <c r="N13" s="59"/>
      <c r="O13" s="59"/>
      <c r="P13" s="60"/>
      <c r="Q13" s="59"/>
      <c r="R13" s="59"/>
      <c r="S13" s="60"/>
      <c r="T13" s="61">
        <f>K13+H13+E13</f>
        <v>22</v>
      </c>
      <c r="U13" s="61">
        <f>F13+I13+L13</f>
        <v>3420</v>
      </c>
      <c r="V13" s="60">
        <f>U13/T13-8</f>
        <v>147.45454545454547</v>
      </c>
    </row>
    <row r="14" spans="2:22" ht="23.25" customHeight="1">
      <c r="B14" s="99">
        <v>10</v>
      </c>
      <c r="C14" s="58" t="str">
        <f>Rezultati!A79</f>
        <v>Nopietni</v>
      </c>
      <c r="D14" s="58" t="str">
        <f>Rezultati!B79</f>
        <v>Edgars Štubis</v>
      </c>
      <c r="E14" s="59"/>
      <c r="F14" s="59"/>
      <c r="G14" s="60" t="e">
        <f>F14/E14</f>
        <v>#DIV/0!</v>
      </c>
      <c r="H14" s="59"/>
      <c r="I14" s="59"/>
      <c r="J14" s="60" t="e">
        <f t="shared" ref="J14:J19" si="5">I14/H14</f>
        <v>#DIV/0!</v>
      </c>
      <c r="K14" s="59">
        <f>Rezultati!BR79</f>
        <v>24</v>
      </c>
      <c r="L14" s="59">
        <f>Rezultati!BQ79</f>
        <v>3533</v>
      </c>
      <c r="M14" s="60">
        <f>Rezultati!BT79</f>
        <v>147.20833333333334</v>
      </c>
      <c r="N14" s="59"/>
      <c r="O14" s="59"/>
      <c r="P14" s="60"/>
      <c r="Q14" s="59"/>
      <c r="R14" s="59"/>
      <c r="S14" s="60"/>
      <c r="T14" s="61">
        <f>H14+K14</f>
        <v>24</v>
      </c>
      <c r="U14" s="61">
        <f>L14+I14</f>
        <v>3533</v>
      </c>
      <c r="V14" s="60">
        <f t="shared" ref="V14:V23" si="6">U14/T14</f>
        <v>147.20833333333334</v>
      </c>
    </row>
    <row r="15" spans="2:22" ht="23.25" customHeight="1">
      <c r="B15" s="71">
        <v>11</v>
      </c>
      <c r="C15" s="63" t="str">
        <f>Rezultati!A96</f>
        <v>Zaļie Pumpuri</v>
      </c>
      <c r="D15" s="63" t="str">
        <f>Rezultati!B96</f>
        <v>Ainārs Sedlenieks</v>
      </c>
      <c r="E15" s="64"/>
      <c r="F15" s="64"/>
      <c r="G15" s="65" t="e">
        <f>F15/E15</f>
        <v>#DIV/0!</v>
      </c>
      <c r="H15" s="66"/>
      <c r="I15" s="66"/>
      <c r="J15" s="65" t="e">
        <f t="shared" si="5"/>
        <v>#DIV/0!</v>
      </c>
      <c r="K15" s="64">
        <f>Rezultati!BR96</f>
        <v>18</v>
      </c>
      <c r="L15" s="64">
        <f>Rezultati!BQ96</f>
        <v>2610</v>
      </c>
      <c r="M15" s="65">
        <f>Rezultati!BT96</f>
        <v>145</v>
      </c>
      <c r="N15" s="64"/>
      <c r="O15" s="64"/>
      <c r="P15" s="65"/>
      <c r="Q15" s="64"/>
      <c r="R15" s="64"/>
      <c r="S15" s="65"/>
      <c r="T15" s="66">
        <f>H15+K15</f>
        <v>18</v>
      </c>
      <c r="U15" s="66">
        <f>L15+I15</f>
        <v>2610</v>
      </c>
      <c r="V15" s="65">
        <f t="shared" si="6"/>
        <v>145</v>
      </c>
    </row>
    <row r="16" spans="2:22" ht="23.25" customHeight="1">
      <c r="B16" s="71">
        <v>12</v>
      </c>
      <c r="C16" s="63" t="str">
        <f>Rezultati!A76</f>
        <v>Bowling Sharks</v>
      </c>
      <c r="D16" s="63" t="str">
        <f>Rezultati!B76</f>
        <v>Jurijs Nahodkins</v>
      </c>
      <c r="E16" s="64"/>
      <c r="F16" s="64"/>
      <c r="G16" s="65" t="e">
        <f>F16/E16</f>
        <v>#DIV/0!</v>
      </c>
      <c r="H16" s="66"/>
      <c r="I16" s="66"/>
      <c r="J16" s="65" t="e">
        <f t="shared" si="5"/>
        <v>#DIV/0!</v>
      </c>
      <c r="K16" s="64">
        <f>Rezultati!BR76</f>
        <v>24</v>
      </c>
      <c r="L16" s="64">
        <f>Rezultati!BQ76</f>
        <v>3418</v>
      </c>
      <c r="M16" s="65">
        <f>Rezultati!BT76</f>
        <v>142.41666666666666</v>
      </c>
      <c r="N16" s="64"/>
      <c r="O16" s="64"/>
      <c r="P16" s="65"/>
      <c r="Q16" s="64"/>
      <c r="R16" s="64"/>
      <c r="S16" s="65"/>
      <c r="T16" s="66">
        <f>K16+H16+E16</f>
        <v>24</v>
      </c>
      <c r="U16" s="66">
        <f>F16+I16+L16</f>
        <v>3418</v>
      </c>
      <c r="V16" s="65">
        <f t="shared" si="6"/>
        <v>142.41666666666666</v>
      </c>
    </row>
    <row r="17" spans="2:22" ht="23.25" customHeight="1">
      <c r="B17" s="71">
        <v>13</v>
      </c>
      <c r="C17" s="63" t="str">
        <f>Rezultati!A66</f>
        <v>Lursoft</v>
      </c>
      <c r="D17" s="63" t="str">
        <f>Rezultati!B66</f>
        <v>Elvijs Bokanovs</v>
      </c>
      <c r="E17" s="64"/>
      <c r="F17" s="64"/>
      <c r="G17" s="65" t="e">
        <f>F17/E17</f>
        <v>#DIV/0!</v>
      </c>
      <c r="H17" s="66"/>
      <c r="I17" s="66"/>
      <c r="J17" s="65" t="e">
        <f t="shared" si="5"/>
        <v>#DIV/0!</v>
      </c>
      <c r="K17" s="64">
        <f>Rezultati!BR66</f>
        <v>20</v>
      </c>
      <c r="L17" s="64">
        <f>Rezultati!BQ66</f>
        <v>2781</v>
      </c>
      <c r="M17" s="65">
        <f>Rezultati!BT66</f>
        <v>139.05000000000001</v>
      </c>
      <c r="N17" s="64"/>
      <c r="O17" s="64"/>
      <c r="P17" s="65"/>
      <c r="Q17" s="64"/>
      <c r="R17" s="64"/>
      <c r="S17" s="65"/>
      <c r="T17" s="66">
        <f t="shared" ref="T17:T23" si="7">H17+K17</f>
        <v>20</v>
      </c>
      <c r="U17" s="66">
        <f t="shared" ref="U17:U23" si="8">L17+I17</f>
        <v>2781</v>
      </c>
      <c r="V17" s="65">
        <f t="shared" si="6"/>
        <v>139.05000000000001</v>
      </c>
    </row>
    <row r="18" spans="2:22" ht="23.25" customHeight="1">
      <c r="B18" s="71">
        <v>14</v>
      </c>
      <c r="C18" s="63" t="str">
        <f>Rezultati!A87</f>
        <v>Molotov</v>
      </c>
      <c r="D18" s="63" t="str">
        <f>Rezultati!B87</f>
        <v>Edgars Cimdiņš</v>
      </c>
      <c r="E18" s="64"/>
      <c r="F18" s="64"/>
      <c r="G18" s="65"/>
      <c r="H18" s="66"/>
      <c r="I18" s="66"/>
      <c r="J18" s="65" t="e">
        <f t="shared" si="5"/>
        <v>#DIV/0!</v>
      </c>
      <c r="K18" s="64">
        <f>Rezultati!BR87</f>
        <v>23</v>
      </c>
      <c r="L18" s="64">
        <f>Rezultati!BQ87</f>
        <v>3122</v>
      </c>
      <c r="M18" s="65">
        <f>L18/K18</f>
        <v>135.7391304347826</v>
      </c>
      <c r="N18" s="64"/>
      <c r="O18" s="64"/>
      <c r="P18" s="65" t="e">
        <f>O18/N18</f>
        <v>#DIV/0!</v>
      </c>
      <c r="Q18" s="64">
        <f>Rezultati!BR87</f>
        <v>23</v>
      </c>
      <c r="R18" s="64">
        <f>Rezultati!BQ87</f>
        <v>3122</v>
      </c>
      <c r="S18" s="65">
        <f>Rezultati!BT87</f>
        <v>135.7391304347826</v>
      </c>
      <c r="T18" s="66">
        <f t="shared" si="7"/>
        <v>23</v>
      </c>
      <c r="U18" s="66">
        <f t="shared" si="8"/>
        <v>3122</v>
      </c>
      <c r="V18" s="65">
        <f t="shared" si="6"/>
        <v>135.7391304347826</v>
      </c>
    </row>
    <row r="19" spans="2:22" ht="23.25" customHeight="1">
      <c r="B19" s="71">
        <v>15</v>
      </c>
      <c r="C19" s="63" t="str">
        <f>Rezultati!A67</f>
        <v>Lursoft</v>
      </c>
      <c r="D19" s="63" t="str">
        <f>Rezultati!B67</f>
        <v>Mārtiņs Vaicekovskis</v>
      </c>
      <c r="E19" s="64"/>
      <c r="F19" s="64"/>
      <c r="G19" s="65" t="e">
        <f>F19/E19</f>
        <v>#DIV/0!</v>
      </c>
      <c r="H19" s="66"/>
      <c r="I19" s="66"/>
      <c r="J19" s="65" t="e">
        <f t="shared" si="5"/>
        <v>#DIV/0!</v>
      </c>
      <c r="K19" s="64">
        <f>Rezultati!BR67</f>
        <v>16</v>
      </c>
      <c r="L19" s="64">
        <f>Rezultati!BQ67</f>
        <v>2156</v>
      </c>
      <c r="M19" s="65">
        <f>Rezultati!BT67</f>
        <v>134.75</v>
      </c>
      <c r="N19" s="64"/>
      <c r="O19" s="64"/>
      <c r="P19" s="65"/>
      <c r="Q19" s="64"/>
      <c r="R19" s="64"/>
      <c r="S19" s="65"/>
      <c r="T19" s="66">
        <f t="shared" si="7"/>
        <v>16</v>
      </c>
      <c r="U19" s="66">
        <f t="shared" si="8"/>
        <v>2156</v>
      </c>
      <c r="V19" s="65">
        <f t="shared" si="6"/>
        <v>134.75</v>
      </c>
    </row>
    <row r="20" spans="2:22" ht="23.25" customHeight="1">
      <c r="B20" s="71">
        <v>16</v>
      </c>
      <c r="C20" s="63" t="str">
        <f>Rezultati!A88</f>
        <v>Molotov</v>
      </c>
      <c r="D20" s="63" t="str">
        <f>Rezultati!B88</f>
        <v>Artūrs Žigulins</v>
      </c>
      <c r="E20" s="64"/>
      <c r="F20" s="64"/>
      <c r="G20" s="65" t="e">
        <f>F50/E50</f>
        <v>#DIV/0!</v>
      </c>
      <c r="H20" s="66"/>
      <c r="I20" s="66"/>
      <c r="J20" s="65" t="e">
        <f>I50/H50</f>
        <v>#DIV/0!</v>
      </c>
      <c r="K20" s="64">
        <f>Rezultati!BR88</f>
        <v>20</v>
      </c>
      <c r="L20" s="64">
        <f>Rezultati!BQ88</f>
        <v>2616</v>
      </c>
      <c r="M20" s="65">
        <f>Rezultati!BT88</f>
        <v>130.80000000000001</v>
      </c>
      <c r="N20" s="64"/>
      <c r="O20" s="64"/>
      <c r="P20" s="65"/>
      <c r="Q20" s="64"/>
      <c r="R20" s="64"/>
      <c r="S20" s="65"/>
      <c r="T20" s="66">
        <f t="shared" si="7"/>
        <v>20</v>
      </c>
      <c r="U20" s="66">
        <f t="shared" si="8"/>
        <v>2616</v>
      </c>
      <c r="V20" s="65">
        <f t="shared" si="6"/>
        <v>130.80000000000001</v>
      </c>
    </row>
    <row r="21" spans="2:22" ht="23.25" customHeight="1">
      <c r="B21" s="71">
        <v>17</v>
      </c>
      <c r="C21" s="63" t="str">
        <f>Rezultati!A90</f>
        <v>Molotov</v>
      </c>
      <c r="D21" s="63" t="str">
        <f>Rezultati!B90</f>
        <v>Jānis Cimdiņš</v>
      </c>
      <c r="E21" s="64"/>
      <c r="F21" s="64"/>
      <c r="G21" s="65" t="e">
        <f>F21/E21</f>
        <v>#DIV/0!</v>
      </c>
      <c r="H21" s="66"/>
      <c r="I21" s="66"/>
      <c r="J21" s="65" t="e">
        <f>I21/H21</f>
        <v>#DIV/0!</v>
      </c>
      <c r="K21" s="64">
        <f>Rezultati!BR90</f>
        <v>5</v>
      </c>
      <c r="L21" s="64">
        <f>Rezultati!BQ90</f>
        <v>575</v>
      </c>
      <c r="M21" s="65">
        <f>Rezultati!BT90</f>
        <v>115</v>
      </c>
      <c r="N21" s="64"/>
      <c r="O21" s="64"/>
      <c r="P21" s="65"/>
      <c r="Q21" s="64"/>
      <c r="R21" s="64"/>
      <c r="S21" s="65"/>
      <c r="T21" s="66">
        <f t="shared" si="7"/>
        <v>5</v>
      </c>
      <c r="U21" s="66">
        <f t="shared" si="8"/>
        <v>575</v>
      </c>
      <c r="V21" s="65">
        <f t="shared" si="6"/>
        <v>115</v>
      </c>
    </row>
    <row r="22" spans="2:22" ht="20.399999999999999" customHeight="1">
      <c r="B22" s="71">
        <v>18</v>
      </c>
      <c r="C22" s="100" t="str">
        <f>Rezultati!A70</f>
        <v>Lursoft</v>
      </c>
      <c r="D22" s="63" t="str">
        <f>Rezultati!B70</f>
        <v>Aigars Liškovskis</v>
      </c>
      <c r="E22" s="64"/>
      <c r="F22" s="64"/>
      <c r="G22" s="65" t="e">
        <f>F22/E22</f>
        <v>#DIV/0!</v>
      </c>
      <c r="H22" s="64"/>
      <c r="I22" s="64"/>
      <c r="J22" s="65" t="e">
        <f>I22/H22</f>
        <v>#DIV/0!</v>
      </c>
      <c r="K22" s="64">
        <f>Rezultati!BR70</f>
        <v>12</v>
      </c>
      <c r="L22" s="64">
        <f>Rezultati!BQ70</f>
        <v>1357</v>
      </c>
      <c r="M22" s="65">
        <f>Rezultati!BT70</f>
        <v>113.08333333333333</v>
      </c>
      <c r="N22" s="101"/>
      <c r="O22" s="101"/>
      <c r="P22" s="102"/>
      <c r="Q22" s="101"/>
      <c r="R22" s="101"/>
      <c r="S22" s="102"/>
      <c r="T22" s="66">
        <f t="shared" si="7"/>
        <v>12</v>
      </c>
      <c r="U22" s="66">
        <f t="shared" si="8"/>
        <v>1357</v>
      </c>
      <c r="V22" s="94">
        <f t="shared" si="6"/>
        <v>113.08333333333333</v>
      </c>
    </row>
    <row r="23" spans="2:22" ht="20.399999999999999" customHeight="1">
      <c r="B23" s="71">
        <v>19</v>
      </c>
      <c r="C23" s="63" t="str">
        <f>Rezultati!A97</f>
        <v>Zaļie Pumpuri</v>
      </c>
      <c r="D23" s="63" t="str">
        <f>Rezultati!B97</f>
        <v>Elmārs Kokorišs</v>
      </c>
      <c r="E23" s="64"/>
      <c r="F23" s="64"/>
      <c r="G23" s="65" t="e">
        <f>F23/E23</f>
        <v>#DIV/0!</v>
      </c>
      <c r="H23" s="66"/>
      <c r="I23" s="66"/>
      <c r="J23" s="65" t="e">
        <f>I23/H23</f>
        <v>#DIV/0!</v>
      </c>
      <c r="K23" s="64">
        <f>Rezultati!BR97</f>
        <v>15</v>
      </c>
      <c r="L23" s="64">
        <f>Rezultati!BQ97</f>
        <v>1424</v>
      </c>
      <c r="M23" s="65">
        <f>Rezultati!BT97</f>
        <v>94.933333333333337</v>
      </c>
      <c r="N23" s="64"/>
      <c r="O23" s="64"/>
      <c r="P23" s="65"/>
      <c r="Q23" s="64"/>
      <c r="R23" s="64"/>
      <c r="S23" s="65"/>
      <c r="T23" s="66">
        <f t="shared" si="7"/>
        <v>15</v>
      </c>
      <c r="U23" s="66">
        <f t="shared" si="8"/>
        <v>1424</v>
      </c>
      <c r="V23" s="65">
        <f t="shared" si="6"/>
        <v>94.933333333333337</v>
      </c>
    </row>
    <row r="24" spans="2:22" ht="17.399999999999999" hidden="1">
      <c r="B24" s="71">
        <v>20</v>
      </c>
    </row>
    <row r="25" spans="2:22" ht="17.399999999999999" hidden="1">
      <c r="B25" s="71">
        <v>21</v>
      </c>
    </row>
    <row r="26" spans="2:22" ht="17.399999999999999" hidden="1">
      <c r="B26" s="71">
        <v>22</v>
      </c>
    </row>
    <row r="27" spans="2:22" ht="17.399999999999999" hidden="1">
      <c r="B27" s="71">
        <v>23</v>
      </c>
    </row>
    <row r="28" spans="2:22" ht="18" hidden="1">
      <c r="B28" s="71">
        <v>24</v>
      </c>
      <c r="C28" s="103">
        <f>Rezultati!A111</f>
        <v>0</v>
      </c>
      <c r="D28" s="103">
        <f>Rezultati!B111</f>
        <v>0</v>
      </c>
      <c r="E28" s="104"/>
      <c r="F28" s="104"/>
      <c r="G28" s="105" t="e">
        <f>F28/E28</f>
        <v>#DIV/0!</v>
      </c>
      <c r="H28" s="104"/>
      <c r="I28" s="104"/>
      <c r="J28" s="105" t="e">
        <f>I28/H28</f>
        <v>#DIV/0!</v>
      </c>
      <c r="K28" s="104">
        <f>Rezultati!BR111</f>
        <v>0</v>
      </c>
      <c r="L28" s="104">
        <f>Rezultati!BQ111</f>
        <v>0</v>
      </c>
      <c r="M28" s="105" t="e">
        <f>Rezultati!BT111</f>
        <v>#DIV/0!</v>
      </c>
      <c r="N28" s="104"/>
      <c r="O28" s="104"/>
      <c r="P28" s="105"/>
      <c r="Q28" s="104"/>
      <c r="R28" s="104"/>
      <c r="S28" s="105"/>
      <c r="T28" s="106">
        <f>H28+K28</f>
        <v>0</v>
      </c>
      <c r="U28" s="106">
        <f>L28+I28</f>
        <v>0</v>
      </c>
      <c r="V28" s="105" t="e">
        <f>U28/T28</f>
        <v>#DIV/0!</v>
      </c>
    </row>
    <row r="29" spans="2:22" ht="18" hidden="1">
      <c r="B29" s="71">
        <v>25</v>
      </c>
      <c r="C29" s="103">
        <f>Rezultati!A118</f>
        <v>0</v>
      </c>
      <c r="D29" s="103">
        <f>Rezultati!B118</f>
        <v>0</v>
      </c>
      <c r="E29" s="104"/>
      <c r="F29" s="104"/>
      <c r="G29" s="105" t="e">
        <f>F29/E29</f>
        <v>#DIV/0!</v>
      </c>
      <c r="H29" s="104"/>
      <c r="I29" s="104"/>
      <c r="J29" s="105" t="e">
        <f>I29/H29</f>
        <v>#DIV/0!</v>
      </c>
      <c r="K29" s="104">
        <f>Rezultati!BR118</f>
        <v>0</v>
      </c>
      <c r="L29" s="104">
        <f>Rezultati!BQ118</f>
        <v>0</v>
      </c>
      <c r="M29" s="105" t="e">
        <f>Rezultati!BT118</f>
        <v>#DIV/0!</v>
      </c>
      <c r="N29" s="104"/>
      <c r="O29" s="104"/>
      <c r="P29" s="105"/>
      <c r="Q29" s="104"/>
      <c r="R29" s="104"/>
      <c r="S29" s="105"/>
      <c r="T29" s="106">
        <f>H29+K29</f>
        <v>0</v>
      </c>
      <c r="U29" s="106">
        <f>L29+I29</f>
        <v>0</v>
      </c>
      <c r="V29" s="105" t="e">
        <f>U29/T29</f>
        <v>#DIV/0!</v>
      </c>
    </row>
    <row r="30" spans="2:22" ht="18" hidden="1">
      <c r="B30" s="71">
        <v>26</v>
      </c>
      <c r="C30" s="103">
        <f>Rezultati!A112</f>
        <v>0</v>
      </c>
      <c r="D30" s="103">
        <f>Rezultati!B112</f>
        <v>0</v>
      </c>
      <c r="E30" s="104"/>
      <c r="F30" s="104"/>
      <c r="G30" s="105" t="e">
        <f>F30/E30</f>
        <v>#DIV/0!</v>
      </c>
      <c r="H30" s="106"/>
      <c r="I30" s="106"/>
      <c r="J30" s="105" t="e">
        <f>I30/H30</f>
        <v>#DIV/0!</v>
      </c>
      <c r="K30" s="104">
        <f>Rezultati!BR112</f>
        <v>0</v>
      </c>
      <c r="L30" s="104">
        <f>Rezultati!BQ112</f>
        <v>0</v>
      </c>
      <c r="M30" s="105" t="e">
        <f>Rezultati!BT112</f>
        <v>#DIV/0!</v>
      </c>
      <c r="N30" s="104"/>
      <c r="O30" s="104"/>
      <c r="P30" s="105"/>
      <c r="Q30" s="104"/>
      <c r="R30" s="104"/>
      <c r="S30" s="105"/>
      <c r="T30" s="106">
        <f>H30+K30</f>
        <v>0</v>
      </c>
      <c r="U30" s="106">
        <f>L30+I30</f>
        <v>0</v>
      </c>
      <c r="V30" s="105" t="e">
        <f>U30/T30</f>
        <v>#DIV/0!</v>
      </c>
    </row>
    <row r="31" spans="2:22" ht="17.399999999999999" hidden="1">
      <c r="B31" s="71">
        <v>27</v>
      </c>
    </row>
    <row r="32" spans="2:22" ht="18" hidden="1">
      <c r="B32" s="71">
        <v>28</v>
      </c>
      <c r="C32" s="63" t="str">
        <f>Rezultati!A74</f>
        <v>Bowling Sharks</v>
      </c>
      <c r="D32" s="63">
        <f>Rezultati!B74</f>
        <v>0</v>
      </c>
      <c r="E32" s="64"/>
      <c r="F32" s="64"/>
      <c r="G32" s="65" t="e">
        <f>F32/E32-8</f>
        <v>#DIV/0!</v>
      </c>
      <c r="H32" s="66"/>
      <c r="I32" s="66"/>
      <c r="J32" s="65" t="e">
        <f>I32/H32-8</f>
        <v>#DIV/0!</v>
      </c>
      <c r="K32" s="64">
        <f>Rezultati!BR74</f>
        <v>0</v>
      </c>
      <c r="L32" s="64">
        <f>Rezultati!BQ74</f>
        <v>0</v>
      </c>
      <c r="M32" s="65" t="e">
        <f>Rezultati!BT74</f>
        <v>#DIV/0!</v>
      </c>
      <c r="N32" s="64"/>
      <c r="O32" s="64"/>
      <c r="P32" s="65"/>
      <c r="Q32" s="64"/>
      <c r="R32" s="64"/>
      <c r="S32" s="65"/>
      <c r="T32" s="66">
        <f>H32+K32</f>
        <v>0</v>
      </c>
      <c r="U32" s="66">
        <f>L32+I32</f>
        <v>0</v>
      </c>
      <c r="V32" s="65" t="e">
        <f>U32/T32-8</f>
        <v>#DIV/0!</v>
      </c>
    </row>
    <row r="33" spans="2:22" ht="17.399999999999999" hidden="1">
      <c r="B33" s="71">
        <v>29</v>
      </c>
    </row>
    <row r="34" spans="2:22" ht="17.399999999999999" hidden="1">
      <c r="B34" s="71">
        <v>30</v>
      </c>
    </row>
    <row r="35" spans="2:22" ht="18" hidden="1">
      <c r="B35" s="71">
        <v>31</v>
      </c>
      <c r="C35" s="63" t="str">
        <f>Rezultati!A85</f>
        <v>Nopietni</v>
      </c>
      <c r="D35" s="63">
        <f>Rezultati!B85</f>
        <v>0</v>
      </c>
      <c r="E35" s="64"/>
      <c r="F35" s="64"/>
      <c r="G35" s="65" t="e">
        <f>F35/E35</f>
        <v>#DIV/0!</v>
      </c>
      <c r="H35" s="66"/>
      <c r="I35" s="66"/>
      <c r="J35" s="65" t="e">
        <f>I35/H35</f>
        <v>#DIV/0!</v>
      </c>
      <c r="K35" s="64">
        <f>Rezultati!BR85</f>
        <v>0</v>
      </c>
      <c r="L35" s="64">
        <f>Rezultati!BQ85</f>
        <v>0</v>
      </c>
      <c r="M35" s="65" t="e">
        <f>Rezultati!BT85</f>
        <v>#DIV/0!</v>
      </c>
      <c r="N35" s="64"/>
      <c r="O35" s="64"/>
      <c r="P35" s="65"/>
      <c r="Q35" s="64"/>
      <c r="R35" s="64"/>
      <c r="S35" s="65"/>
      <c r="T35" s="66">
        <f>K35+H35+E35</f>
        <v>0</v>
      </c>
      <c r="U35" s="66">
        <f>F35+I35+L35</f>
        <v>0</v>
      </c>
      <c r="V35" s="65" t="e">
        <f>U35/T35</f>
        <v>#DIV/0!</v>
      </c>
    </row>
    <row r="36" spans="2:22" ht="18" hidden="1">
      <c r="B36" s="71">
        <v>32</v>
      </c>
      <c r="C36" s="63" t="str">
        <f>Rezultati!A86</f>
        <v>Molotov</v>
      </c>
      <c r="D36" s="63">
        <f>Rezultati!B86</f>
        <v>0</v>
      </c>
      <c r="E36" s="64"/>
      <c r="F36" s="64"/>
      <c r="G36" s="65" t="e">
        <f>F36/E36-8</f>
        <v>#DIV/0!</v>
      </c>
      <c r="H36" s="66"/>
      <c r="I36" s="66"/>
      <c r="J36" s="65" t="e">
        <f>I36/H36-8</f>
        <v>#DIV/0!</v>
      </c>
      <c r="K36" s="64">
        <f>Rezultati!BR86</f>
        <v>0</v>
      </c>
      <c r="L36" s="64">
        <f>Rezultati!BQ86</f>
        <v>0</v>
      </c>
      <c r="M36" s="65" t="e">
        <f>Rezultati!BT86</f>
        <v>#DIV/0!</v>
      </c>
      <c r="N36" s="64"/>
      <c r="O36" s="64"/>
      <c r="P36" s="65"/>
      <c r="Q36" s="64"/>
      <c r="R36" s="64"/>
      <c r="S36" s="65"/>
      <c r="T36" s="66">
        <f>H36+K36</f>
        <v>0</v>
      </c>
      <c r="U36" s="66">
        <f>L36+I36</f>
        <v>0</v>
      </c>
      <c r="V36" s="65" t="e">
        <f>U36/T36-8</f>
        <v>#DIV/0!</v>
      </c>
    </row>
    <row r="37" spans="2:22" ht="17.399999999999999" hidden="1">
      <c r="B37" s="71">
        <v>33</v>
      </c>
    </row>
    <row r="38" spans="2:22" ht="18" hidden="1">
      <c r="B38" s="71">
        <v>34</v>
      </c>
      <c r="C38" s="63" t="str">
        <f>Rezultati!A82</f>
        <v>Nopietni</v>
      </c>
      <c r="D38" s="63">
        <f>Rezultati!B82</f>
        <v>0</v>
      </c>
      <c r="E38" s="107"/>
      <c r="F38" s="107"/>
      <c r="G38" s="108" t="e">
        <f>F38/E38</f>
        <v>#DIV/0!</v>
      </c>
      <c r="H38" s="64"/>
      <c r="I38" s="64"/>
      <c r="J38" s="65" t="e">
        <f>I38/H38</f>
        <v>#DIV/0!</v>
      </c>
      <c r="K38" s="64">
        <f>Rezultati!BR82</f>
        <v>0</v>
      </c>
      <c r="L38" s="64">
        <f>Rezultati!BQ82</f>
        <v>0</v>
      </c>
      <c r="M38" s="65" t="e">
        <f>Rezultati!BT82</f>
        <v>#DIV/0!</v>
      </c>
      <c r="N38" s="64"/>
      <c r="O38" s="64"/>
      <c r="P38" s="65"/>
      <c r="Q38" s="64"/>
      <c r="R38" s="64"/>
      <c r="S38" s="65"/>
      <c r="T38" s="66">
        <f>H38+K38</f>
        <v>0</v>
      </c>
      <c r="U38" s="66">
        <f>L38+I38</f>
        <v>0</v>
      </c>
      <c r="V38" s="65" t="e">
        <f>U38/T38</f>
        <v>#DIV/0!</v>
      </c>
    </row>
    <row r="39" spans="2:22" ht="18" hidden="1">
      <c r="B39" s="71"/>
      <c r="C39" s="63">
        <f>Rezultati!A121</f>
        <v>0</v>
      </c>
      <c r="D39" s="63">
        <f>Rezultati!B114</f>
        <v>0</v>
      </c>
      <c r="E39" s="64"/>
      <c r="F39" s="64"/>
      <c r="G39" s="65"/>
      <c r="H39" s="66"/>
      <c r="I39" s="66"/>
      <c r="J39" s="65" t="e">
        <f>I39/H39</f>
        <v>#DIV/0!</v>
      </c>
      <c r="K39" s="64">
        <f>Rezultati!BR121</f>
        <v>0</v>
      </c>
      <c r="L39" s="64">
        <f>Rezultati!BQ121</f>
        <v>0</v>
      </c>
      <c r="M39" s="65" t="e">
        <f>Rezultati!BT121</f>
        <v>#DIV/0!</v>
      </c>
      <c r="N39" s="64"/>
      <c r="O39" s="64"/>
      <c r="P39" s="65" t="e">
        <f>O39/N39</f>
        <v>#DIV/0!</v>
      </c>
      <c r="Q39" s="64">
        <f>Rezultati!BR121</f>
        <v>0</v>
      </c>
      <c r="R39" s="64">
        <f>Rezultati!BQ121</f>
        <v>0</v>
      </c>
      <c r="S39" s="65" t="e">
        <f>Rezultati!BT121</f>
        <v>#DIV/0!</v>
      </c>
      <c r="T39" s="66">
        <f>H39+K39</f>
        <v>0</v>
      </c>
      <c r="U39" s="66">
        <f>L39+I39</f>
        <v>0</v>
      </c>
      <c r="V39" s="65" t="e">
        <f>U39/T39</f>
        <v>#DIV/0!</v>
      </c>
    </row>
    <row r="40" spans="2:22" ht="18" hidden="1">
      <c r="B40" s="71"/>
      <c r="C40" s="109" t="str">
        <f>Rezultati!A98</f>
        <v>Zaļie Pumpuri</v>
      </c>
      <c r="D40" s="109">
        <f>Rezultati!B98</f>
        <v>0</v>
      </c>
      <c r="E40" s="110"/>
      <c r="F40" s="110"/>
      <c r="G40" s="111" t="e">
        <f>F40/E40</f>
        <v>#DIV/0!</v>
      </c>
      <c r="H40" s="90"/>
      <c r="I40" s="90"/>
      <c r="J40" s="65" t="e">
        <f>I40/H40</f>
        <v>#DIV/0!</v>
      </c>
      <c r="K40" s="90">
        <f>Rezultati!BR98</f>
        <v>0</v>
      </c>
      <c r="L40" s="90">
        <f>Rezultati!BQ98</f>
        <v>0</v>
      </c>
      <c r="M40" s="91" t="e">
        <f>Rezultati!BT98</f>
        <v>#DIV/0!</v>
      </c>
      <c r="N40" s="90"/>
      <c r="O40" s="90"/>
      <c r="P40" s="91"/>
      <c r="Q40" s="90"/>
      <c r="R40" s="90"/>
      <c r="S40" s="91"/>
      <c r="T40" s="64">
        <f>K40+H40+E40</f>
        <v>0</v>
      </c>
      <c r="U40" s="64">
        <f>F40+I40+L40</f>
        <v>0</v>
      </c>
      <c r="V40" s="65" t="e">
        <f>U40/T40</f>
        <v>#DIV/0!</v>
      </c>
    </row>
    <row r="41" spans="2:22" ht="18" hidden="1">
      <c r="B41" s="71"/>
      <c r="C41" s="63">
        <f>Rezultati!A109</f>
        <v>0</v>
      </c>
      <c r="D41" s="63">
        <f>Rezultati!B109</f>
        <v>0</v>
      </c>
      <c r="E41" s="64"/>
      <c r="F41" s="64"/>
      <c r="G41" s="65" t="e">
        <f>F41/E41</f>
        <v>#DIV/0!</v>
      </c>
      <c r="H41" s="66"/>
      <c r="I41" s="66"/>
      <c r="J41" s="65" t="e">
        <f>I41/H41-8</f>
        <v>#DIV/0!</v>
      </c>
      <c r="K41" s="64">
        <f>Rezultati!BR109</f>
        <v>0</v>
      </c>
      <c r="L41" s="64">
        <f>Rezultati!BQ109</f>
        <v>0</v>
      </c>
      <c r="M41" s="65" t="e">
        <f>Rezultati!BT109</f>
        <v>#DIV/0!</v>
      </c>
      <c r="N41" s="64"/>
      <c r="O41" s="64"/>
      <c r="P41" s="65"/>
      <c r="Q41" s="64"/>
      <c r="R41" s="64"/>
      <c r="S41" s="65"/>
      <c r="T41" s="66">
        <f>H41+K41</f>
        <v>0</v>
      </c>
      <c r="U41" s="66">
        <f>L41+I41</f>
        <v>0</v>
      </c>
      <c r="V41" s="65" t="e">
        <f>U41/T41-8</f>
        <v>#DIV/0!</v>
      </c>
    </row>
    <row r="42" spans="2:22" ht="18" hidden="1">
      <c r="B42" s="71"/>
      <c r="C42" s="63">
        <f>Rezultati!A110</f>
        <v>0</v>
      </c>
      <c r="D42" s="63">
        <f>Rezultati!B110</f>
        <v>0</v>
      </c>
      <c r="E42" s="64"/>
      <c r="F42" s="64"/>
      <c r="G42" s="65" t="e">
        <f>F42/E42-8</f>
        <v>#DIV/0!</v>
      </c>
      <c r="H42" s="64"/>
      <c r="I42" s="64"/>
      <c r="J42" s="65" t="e">
        <f>I42/H42</f>
        <v>#DIV/0!</v>
      </c>
      <c r="K42" s="64">
        <f>Rezultati!BR110</f>
        <v>0</v>
      </c>
      <c r="L42" s="64">
        <f>Rezultati!BQ110</f>
        <v>0</v>
      </c>
      <c r="M42" s="65" t="e">
        <f>Rezultati!BT110</f>
        <v>#DIV/0!</v>
      </c>
      <c r="N42" s="64"/>
      <c r="O42" s="64"/>
      <c r="P42" s="65"/>
      <c r="Q42" s="64"/>
      <c r="R42" s="64"/>
      <c r="S42" s="65"/>
      <c r="T42" s="66">
        <f>H42+K42</f>
        <v>0</v>
      </c>
      <c r="U42" s="66">
        <f>L42+I42</f>
        <v>0</v>
      </c>
      <c r="V42" s="65" t="e">
        <f>U42/T42</f>
        <v>#DIV/0!</v>
      </c>
    </row>
    <row r="43" spans="2:22" ht="18" hidden="1">
      <c r="B43" s="71"/>
      <c r="C43" s="89" t="str">
        <f>Rezultati!A71</f>
        <v>Lursoft</v>
      </c>
      <c r="D43" s="89">
        <f>Rezultati!B71</f>
        <v>0</v>
      </c>
      <c r="E43" s="90"/>
      <c r="F43" s="90"/>
      <c r="G43" s="91" t="e">
        <f>F43/E43</f>
        <v>#DIV/0!</v>
      </c>
      <c r="H43" s="90"/>
      <c r="I43" s="90"/>
      <c r="J43" s="91" t="e">
        <f>I43/H43</f>
        <v>#DIV/0!</v>
      </c>
      <c r="K43" s="90">
        <f>Rezultati!BR71</f>
        <v>0</v>
      </c>
      <c r="L43" s="90">
        <f>Rezultati!BQ71</f>
        <v>0</v>
      </c>
      <c r="M43" s="91" t="e">
        <f>Rezultati!BT71</f>
        <v>#DIV/0!</v>
      </c>
      <c r="N43" s="90"/>
      <c r="O43" s="90"/>
      <c r="P43" s="91"/>
      <c r="Q43" s="90"/>
      <c r="R43" s="90"/>
      <c r="S43" s="91"/>
      <c r="T43" s="92">
        <f>H43+K43</f>
        <v>0</v>
      </c>
      <c r="U43" s="92">
        <f>L43+I43</f>
        <v>0</v>
      </c>
      <c r="V43" s="91" t="e">
        <f>U43/T43</f>
        <v>#DIV/0!</v>
      </c>
    </row>
    <row r="44" spans="2:22" ht="18" hidden="1">
      <c r="B44" s="71"/>
      <c r="C44" s="100" t="str">
        <f>Rezultati!A68</f>
        <v>Lursoft</v>
      </c>
      <c r="D44" s="63">
        <f>Rezultati!B68</f>
        <v>0</v>
      </c>
      <c r="E44" s="64"/>
      <c r="F44" s="64"/>
      <c r="G44" s="65" t="e">
        <f>F44/E44</f>
        <v>#DIV/0!</v>
      </c>
      <c r="H44" s="64"/>
      <c r="I44" s="64"/>
      <c r="J44" s="65" t="e">
        <f>I44/H44</f>
        <v>#DIV/0!</v>
      </c>
      <c r="K44" s="64">
        <f>Rezultati!BR68</f>
        <v>0</v>
      </c>
      <c r="L44" s="64">
        <f>Rezultati!BQ68</f>
        <v>0</v>
      </c>
      <c r="M44" s="65" t="e">
        <f>Rezultati!BT68</f>
        <v>#DIV/0!</v>
      </c>
      <c r="N44" s="64"/>
      <c r="O44" s="64"/>
      <c r="P44" s="65"/>
      <c r="Q44" s="64"/>
      <c r="R44" s="64"/>
      <c r="S44" s="65"/>
      <c r="T44" s="66">
        <f>H44+K44</f>
        <v>0</v>
      </c>
      <c r="U44" s="66">
        <f>L44+I44</f>
        <v>0</v>
      </c>
      <c r="V44" s="94" t="e">
        <f>U44/T44-8</f>
        <v>#DIV/0!</v>
      </c>
    </row>
    <row r="45" spans="2:22" ht="18" hidden="1">
      <c r="B45" s="71"/>
      <c r="C45" s="63">
        <f>Rezultati!A120</f>
        <v>0</v>
      </c>
      <c r="D45" s="63">
        <f>Rezultati!B113</f>
        <v>0</v>
      </c>
      <c r="E45" s="64"/>
      <c r="F45" s="64"/>
      <c r="G45" s="65" t="e">
        <f>F45/E45</f>
        <v>#DIV/0!</v>
      </c>
      <c r="H45" s="66"/>
      <c r="I45" s="66"/>
      <c r="J45" s="65" t="e">
        <f>I45/H45</f>
        <v>#DIV/0!</v>
      </c>
      <c r="K45" s="64">
        <f>Rezultati!BR120</f>
        <v>0</v>
      </c>
      <c r="L45" s="64">
        <f>Rezultati!BQ120</f>
        <v>0</v>
      </c>
      <c r="M45" s="65" t="e">
        <f>Rezultati!BT120</f>
        <v>#DIV/0!</v>
      </c>
      <c r="N45" s="64"/>
      <c r="O45" s="64"/>
      <c r="P45" s="65"/>
      <c r="Q45" s="64"/>
      <c r="R45" s="64"/>
      <c r="S45" s="65"/>
      <c r="T45" s="66">
        <f>H45+K45</f>
        <v>0</v>
      </c>
      <c r="U45" s="66">
        <f>L45+I45</f>
        <v>0</v>
      </c>
      <c r="V45" s="65" t="e">
        <f>U45/T45</f>
        <v>#DIV/0!</v>
      </c>
    </row>
    <row r="46" spans="2:22" ht="18" hidden="1">
      <c r="B46" s="71"/>
      <c r="C46" s="109" t="str">
        <f>Rezultati!A100</f>
        <v>Zaļie Pumpuri</v>
      </c>
      <c r="D46" s="109">
        <f>Rezultati!B100</f>
        <v>0</v>
      </c>
      <c r="E46" s="110"/>
      <c r="F46" s="110"/>
      <c r="G46" s="111" t="e">
        <f>F46/E46</f>
        <v>#DIV/0!</v>
      </c>
      <c r="H46" s="111"/>
      <c r="I46" s="111"/>
      <c r="J46" s="111" t="e">
        <f>I46/H46</f>
        <v>#DIV/0!</v>
      </c>
      <c r="K46" s="110">
        <f>Rezultati!BR100</f>
        <v>0</v>
      </c>
      <c r="L46" s="110">
        <f>Rezultati!BQ100</f>
        <v>0</v>
      </c>
      <c r="M46" s="111" t="e">
        <f>Rezultati!BT100</f>
        <v>#DIV/0!</v>
      </c>
      <c r="N46" s="110"/>
      <c r="O46" s="110"/>
      <c r="P46" s="111"/>
      <c r="Q46" s="110"/>
      <c r="R46" s="110"/>
      <c r="S46" s="111"/>
      <c r="T46" s="112">
        <f>K46+H46+E46</f>
        <v>0</v>
      </c>
      <c r="U46" s="112">
        <f>F46+I46+L46</f>
        <v>0</v>
      </c>
      <c r="V46" s="111" t="e">
        <f>U46/T46</f>
        <v>#DIV/0!</v>
      </c>
    </row>
    <row r="47" spans="2:22" ht="17.399999999999999" hidden="1">
      <c r="B47" s="71"/>
    </row>
    <row r="48" spans="2:22" ht="18" hidden="1">
      <c r="B48" s="71"/>
      <c r="C48" s="63" t="str">
        <f>Rezultati!A77</f>
        <v>Bowling Sharks</v>
      </c>
      <c r="D48" s="63" t="str">
        <f>Rezultati!B77</f>
        <v>Pieacinātais</v>
      </c>
      <c r="E48" s="64"/>
      <c r="F48" s="64"/>
      <c r="G48" s="65" t="e">
        <f>F48/E48</f>
        <v>#DIV/0!</v>
      </c>
      <c r="H48" s="66"/>
      <c r="I48" s="66"/>
      <c r="J48" s="65" t="e">
        <f>I48/H48</f>
        <v>#DIV/0!</v>
      </c>
      <c r="K48" s="64">
        <f>Rezultati!BR77</f>
        <v>4</v>
      </c>
      <c r="L48" s="64">
        <f>Rezultati!BQ77</f>
        <v>778</v>
      </c>
      <c r="M48" s="65">
        <f>Rezultati!BT77</f>
        <v>194.5</v>
      </c>
      <c r="N48" s="64"/>
      <c r="O48" s="64"/>
      <c r="P48" s="65"/>
      <c r="Q48" s="64"/>
      <c r="R48" s="64"/>
      <c r="S48" s="65"/>
      <c r="T48" s="66">
        <f>K48+H48+E48</f>
        <v>4</v>
      </c>
      <c r="U48" s="66">
        <f>F48+I48+L48</f>
        <v>778</v>
      </c>
      <c r="V48" s="65">
        <f>U48/T48</f>
        <v>194.5</v>
      </c>
    </row>
    <row r="49" spans="2:22" ht="18" hidden="1">
      <c r="B49" s="71"/>
      <c r="C49" s="53" t="str">
        <f>Rezultati!A104</f>
        <v>Level Up</v>
      </c>
      <c r="D49" s="53">
        <f>Rezultati!B104</f>
        <v>0</v>
      </c>
      <c r="E49" s="54"/>
      <c r="F49" s="54"/>
      <c r="G49" s="55"/>
      <c r="H49" s="54"/>
      <c r="I49" s="54"/>
      <c r="J49" s="55" t="e">
        <f>I49/H49</f>
        <v>#DIV/0!</v>
      </c>
      <c r="K49" s="54">
        <f>Rezultati!BR104</f>
        <v>0</v>
      </c>
      <c r="L49" s="54">
        <f>Rezultati!BQ104</f>
        <v>0</v>
      </c>
      <c r="M49" s="55" t="e">
        <f>L49/K49</f>
        <v>#DIV/0!</v>
      </c>
      <c r="N49" s="54"/>
      <c r="O49" s="54"/>
      <c r="P49" s="55" t="e">
        <f>O49/N49</f>
        <v>#DIV/0!</v>
      </c>
      <c r="Q49" s="54">
        <f>Rezultati!BR104</f>
        <v>0</v>
      </c>
      <c r="R49" s="54">
        <f>Rezultati!BQ104</f>
        <v>0</v>
      </c>
      <c r="S49" s="55" t="e">
        <f>Rezultati!BT104</f>
        <v>#DIV/0!</v>
      </c>
      <c r="T49" s="56">
        <f>H49+K49</f>
        <v>0</v>
      </c>
      <c r="U49" s="56">
        <f>L49+I49</f>
        <v>0</v>
      </c>
      <c r="V49" s="55" t="e">
        <f>U49/T49</f>
        <v>#DIV/0!</v>
      </c>
    </row>
    <row r="50" spans="2:22" ht="18" hidden="1">
      <c r="B50" s="71"/>
      <c r="C50" s="67" t="str">
        <f>Rezultati!A107</f>
        <v>Level Up</v>
      </c>
      <c r="D50" s="53" t="str">
        <f>Rezultati!B107</f>
        <v>Pieacinātais</v>
      </c>
      <c r="E50" s="68"/>
      <c r="F50" s="68"/>
      <c r="G50" s="69"/>
      <c r="H50" s="54"/>
      <c r="I50" s="54"/>
      <c r="J50" s="55" t="e">
        <f>I50/H50</f>
        <v>#DIV/0!</v>
      </c>
      <c r="K50" s="68">
        <f>Rezultati!BR107</f>
        <v>4</v>
      </c>
      <c r="L50" s="68">
        <f>Rezultati!BQ107</f>
        <v>667</v>
      </c>
      <c r="M50" s="69">
        <f>Rezultati!BT107</f>
        <v>166.75</v>
      </c>
      <c r="N50" s="68"/>
      <c r="O50" s="68"/>
      <c r="P50" s="69" t="e">
        <f>O50/N50-8</f>
        <v>#DIV/0!</v>
      </c>
      <c r="Q50" s="68">
        <f>Rezultati!BR119</f>
        <v>0</v>
      </c>
      <c r="R50" s="68">
        <f>Rezultati!BQ119</f>
        <v>0</v>
      </c>
      <c r="S50" s="69" t="e">
        <f>Rezultati!BT119-8</f>
        <v>#DIV/0!</v>
      </c>
      <c r="T50" s="56">
        <f>H50+K50</f>
        <v>4</v>
      </c>
      <c r="U50" s="56">
        <f>L50+I50</f>
        <v>667</v>
      </c>
      <c r="V50" s="55">
        <f>U50/T50</f>
        <v>166.75</v>
      </c>
    </row>
    <row r="51" spans="2:22" ht="18" hidden="1">
      <c r="B51" s="71"/>
      <c r="C51" s="84">
        <f>Rezultati!BU117</f>
        <v>0</v>
      </c>
      <c r="D51" s="84">
        <f>Rezultati!BV122</f>
        <v>0</v>
      </c>
      <c r="H51" s="85"/>
      <c r="I51" s="85"/>
      <c r="J51" s="86" t="e">
        <f>I51/H51</f>
        <v>#DIV/0!</v>
      </c>
      <c r="K51" s="85"/>
      <c r="L51" s="85"/>
      <c r="M51" s="86" t="e">
        <f>L51/K51-8</f>
        <v>#DIV/0!</v>
      </c>
      <c r="N51" s="87"/>
      <c r="O51" s="87"/>
      <c r="P51" s="86" t="e">
        <f>O51/N51-8</f>
        <v>#DIV/0!</v>
      </c>
      <c r="Q51" s="85">
        <f>Rezultati!BR122</f>
        <v>0</v>
      </c>
      <c r="R51" s="85">
        <f>Rezultati!BQ122</f>
        <v>0</v>
      </c>
      <c r="S51" s="86" t="e">
        <f>Rezultati!BT122-8</f>
        <v>#DIV/0!</v>
      </c>
      <c r="T51" s="87">
        <f>Q51+N51+K51</f>
        <v>0</v>
      </c>
      <c r="U51" s="87">
        <f>L51+O51+R51</f>
        <v>0</v>
      </c>
      <c r="V51" s="86" t="e">
        <f>U51/T51-8</f>
        <v>#DIV/0!</v>
      </c>
    </row>
    <row r="52" spans="2:22" ht="18" hidden="1">
      <c r="B52" s="71"/>
      <c r="C52" s="63" t="str">
        <f>Rezultati!A91</f>
        <v>Molotov</v>
      </c>
      <c r="D52" s="63">
        <f>Rezultati!B91</f>
        <v>0</v>
      </c>
      <c r="K52" s="64">
        <f>Rezultati!BR91</f>
        <v>0</v>
      </c>
      <c r="L52" s="64">
        <f>Rezultati!BQ91</f>
        <v>0</v>
      </c>
      <c r="M52" s="65" t="e">
        <f>Rezultati!BT91</f>
        <v>#DIV/0!</v>
      </c>
      <c r="T52" s="66">
        <f>H52+K52</f>
        <v>0</v>
      </c>
      <c r="U52" s="66">
        <f>L52+I52</f>
        <v>0</v>
      </c>
      <c r="V52" s="65" t="e">
        <f t="shared" ref="V52:V58" si="9">U52/T52</f>
        <v>#DIV/0!</v>
      </c>
    </row>
    <row r="53" spans="2:22" ht="18" hidden="1">
      <c r="B53" s="71">
        <v>34</v>
      </c>
      <c r="C53" s="84">
        <f>Rezultati!A115</f>
        <v>0</v>
      </c>
      <c r="D53" s="84">
        <f>Rezultati!B115</f>
        <v>0</v>
      </c>
      <c r="E53" s="85"/>
      <c r="F53" s="85"/>
      <c r="G53" s="86" t="e">
        <f t="shared" ref="G53:G58" si="10">F53/E53</f>
        <v>#DIV/0!</v>
      </c>
      <c r="H53" s="85"/>
      <c r="I53" s="85"/>
      <c r="J53" s="86" t="e">
        <f t="shared" ref="J53:J58" si="11">I53/H53</f>
        <v>#DIV/0!</v>
      </c>
      <c r="K53" s="85">
        <f>Rezultati!BR115</f>
        <v>0</v>
      </c>
      <c r="L53" s="85">
        <f>Rezultati!BQ115</f>
        <v>0</v>
      </c>
      <c r="M53" s="86" t="e">
        <f>Rezultati!BT115</f>
        <v>#DIV/0!</v>
      </c>
      <c r="N53" s="85"/>
      <c r="O53" s="85"/>
      <c r="P53" s="86"/>
      <c r="Q53" s="85"/>
      <c r="R53" s="85"/>
      <c r="S53" s="86"/>
      <c r="T53" s="87">
        <f>K53+H53+E53</f>
        <v>0</v>
      </c>
      <c r="U53" s="87">
        <f>F53+I53+L53</f>
        <v>0</v>
      </c>
      <c r="V53" s="86" t="e">
        <f t="shared" si="9"/>
        <v>#DIV/0!</v>
      </c>
    </row>
    <row r="54" spans="2:22" ht="18" hidden="1">
      <c r="B54" s="71">
        <v>35</v>
      </c>
      <c r="C54" s="84">
        <f>Rezultati!A123</f>
        <v>0</v>
      </c>
      <c r="D54" s="84">
        <f>Rezultati!B116</f>
        <v>0</v>
      </c>
      <c r="E54" s="85"/>
      <c r="F54" s="85"/>
      <c r="G54" s="86" t="e">
        <f t="shared" si="10"/>
        <v>#DIV/0!</v>
      </c>
      <c r="H54" s="85"/>
      <c r="I54" s="85"/>
      <c r="J54" s="86" t="e">
        <f t="shared" si="11"/>
        <v>#DIV/0!</v>
      </c>
      <c r="K54" s="85">
        <f>Rezultati!BR123</f>
        <v>0</v>
      </c>
      <c r="L54" s="85">
        <f>Rezultati!BQ123</f>
        <v>0</v>
      </c>
      <c r="M54" s="86" t="e">
        <f>Rezultati!BT123</f>
        <v>#DIV/0!</v>
      </c>
      <c r="N54" s="85"/>
      <c r="O54" s="85"/>
      <c r="P54" s="86"/>
      <c r="Q54" s="85"/>
      <c r="R54" s="85"/>
      <c r="S54" s="86"/>
      <c r="T54" s="87">
        <f>K54+H54+E54</f>
        <v>0</v>
      </c>
      <c r="U54" s="87">
        <f>F54+I54+L54</f>
        <v>0</v>
      </c>
      <c r="V54" s="86" t="e">
        <f t="shared" si="9"/>
        <v>#DIV/0!</v>
      </c>
    </row>
    <row r="55" spans="2:22" ht="18" hidden="1">
      <c r="B55" s="71">
        <v>36</v>
      </c>
      <c r="C55" s="84">
        <f>Rezultati!A125</f>
        <v>0</v>
      </c>
      <c r="D55" s="84">
        <f>Rezultati!B125</f>
        <v>0</v>
      </c>
      <c r="E55" s="85"/>
      <c r="F55" s="85"/>
      <c r="G55" s="86" t="e">
        <f t="shared" si="10"/>
        <v>#DIV/0!</v>
      </c>
      <c r="H55" s="85"/>
      <c r="I55" s="85"/>
      <c r="J55" s="86" t="e">
        <f t="shared" si="11"/>
        <v>#DIV/0!</v>
      </c>
      <c r="K55" s="85">
        <f>Rezultati!BR125</f>
        <v>0</v>
      </c>
      <c r="L55" s="85">
        <f>Rezultati!BQ125</f>
        <v>0</v>
      </c>
      <c r="M55" s="86" t="e">
        <f>Rezultati!BT125</f>
        <v>#DIV/0!</v>
      </c>
      <c r="N55" s="85"/>
      <c r="O55" s="85"/>
      <c r="P55" s="86"/>
      <c r="Q55" s="85"/>
      <c r="R55" s="85"/>
      <c r="S55" s="86"/>
      <c r="T55" s="87">
        <f>K55+H55+E55</f>
        <v>0</v>
      </c>
      <c r="U55" s="87">
        <f>F55+I55+L55</f>
        <v>0</v>
      </c>
      <c r="V55" s="86" t="e">
        <f t="shared" si="9"/>
        <v>#DIV/0!</v>
      </c>
    </row>
    <row r="56" spans="2:22" ht="18" hidden="1">
      <c r="B56" s="71">
        <v>37</v>
      </c>
      <c r="C56" s="63">
        <f>Rezultati!A114</f>
        <v>0</v>
      </c>
      <c r="D56" s="63">
        <f>Rezultati!B114</f>
        <v>0</v>
      </c>
      <c r="E56" s="64"/>
      <c r="F56" s="64"/>
      <c r="G56" s="65" t="e">
        <f t="shared" si="10"/>
        <v>#DIV/0!</v>
      </c>
      <c r="H56" s="66"/>
      <c r="I56" s="66"/>
      <c r="J56" s="65" t="e">
        <f t="shared" si="11"/>
        <v>#DIV/0!</v>
      </c>
      <c r="K56" s="64">
        <f>Rezultati!BR114</f>
        <v>0</v>
      </c>
      <c r="L56" s="64">
        <f>Rezultati!BQ114</f>
        <v>0</v>
      </c>
      <c r="M56" s="65" t="e">
        <f>Rezultati!BT114</f>
        <v>#DIV/0!</v>
      </c>
      <c r="N56" s="64"/>
      <c r="O56" s="64"/>
      <c r="P56" s="65"/>
      <c r="Q56" s="64"/>
      <c r="R56" s="64"/>
      <c r="S56" s="65"/>
      <c r="T56" s="66">
        <f>K56+H56+E56</f>
        <v>0</v>
      </c>
      <c r="U56" s="66">
        <f>F56+I56+L56</f>
        <v>0</v>
      </c>
      <c r="V56" s="65" t="e">
        <f t="shared" si="9"/>
        <v>#DIV/0!</v>
      </c>
    </row>
    <row r="57" spans="2:22" ht="18" hidden="1">
      <c r="B57" s="71">
        <v>38</v>
      </c>
      <c r="C57" s="84">
        <f>Rezultati!A116</f>
        <v>0</v>
      </c>
      <c r="D57" s="84">
        <f>Rezultati!B116</f>
        <v>0</v>
      </c>
      <c r="E57" s="85"/>
      <c r="F57" s="85"/>
      <c r="G57" s="86" t="e">
        <f t="shared" si="10"/>
        <v>#DIV/0!</v>
      </c>
      <c r="H57" s="86"/>
      <c r="I57" s="86"/>
      <c r="J57" s="113" t="e">
        <f t="shared" si="11"/>
        <v>#DIV/0!</v>
      </c>
      <c r="K57" s="85">
        <f>Rezultati!BR116</f>
        <v>0</v>
      </c>
      <c r="L57" s="85">
        <f>Rezultati!BQ116</f>
        <v>0</v>
      </c>
      <c r="M57" s="86" t="e">
        <f>Rezultati!BT116</f>
        <v>#DIV/0!</v>
      </c>
      <c r="N57" s="85"/>
      <c r="O57" s="85"/>
      <c r="P57" s="86"/>
      <c r="Q57" s="85"/>
      <c r="R57" s="85"/>
      <c r="S57" s="86"/>
      <c r="T57" s="114">
        <f>K57+H57+E57</f>
        <v>0</v>
      </c>
      <c r="U57" s="114">
        <f>F57+I57+L57</f>
        <v>0</v>
      </c>
      <c r="V57" s="113" t="e">
        <f t="shared" si="9"/>
        <v>#DIV/0!</v>
      </c>
    </row>
    <row r="58" spans="2:22" ht="18" hidden="1">
      <c r="B58" s="71">
        <v>39</v>
      </c>
      <c r="C58" s="67" t="str">
        <f>Rezultati!A103</f>
        <v>Level Up</v>
      </c>
      <c r="D58" s="67">
        <f>Rezultati!B103</f>
        <v>0</v>
      </c>
      <c r="E58" s="68"/>
      <c r="F58" s="68"/>
      <c r="G58" s="69" t="e">
        <f t="shared" si="10"/>
        <v>#DIV/0!</v>
      </c>
      <c r="H58" s="68"/>
      <c r="I58" s="68"/>
      <c r="J58" s="69" t="e">
        <f t="shared" si="11"/>
        <v>#DIV/0!</v>
      </c>
      <c r="K58" s="68">
        <f>Rezultati!BR103</f>
        <v>0</v>
      </c>
      <c r="L58" s="68">
        <f>Rezultati!BQ103</f>
        <v>0</v>
      </c>
      <c r="M58" s="69" t="e">
        <f>Rezultati!BT103</f>
        <v>#DIV/0!</v>
      </c>
      <c r="N58" s="68"/>
      <c r="O58" s="68"/>
      <c r="P58" s="69"/>
      <c r="Q58" s="68"/>
      <c r="R58" s="68"/>
      <c r="S58" s="69"/>
      <c r="T58" s="70">
        <f>H58+K58</f>
        <v>0</v>
      </c>
      <c r="U58" s="70">
        <f>L58+I58</f>
        <v>0</v>
      </c>
      <c r="V58" s="69" t="e">
        <f t="shared" si="9"/>
        <v>#DIV/0!</v>
      </c>
    </row>
    <row r="59" spans="2:22" ht="17.399999999999999" hidden="1">
      <c r="B59" s="71">
        <v>40</v>
      </c>
    </row>
    <row r="60" spans="2:22" ht="18" hidden="1">
      <c r="B60" s="71">
        <v>41</v>
      </c>
      <c r="C60" s="84" t="str">
        <f>Rezultati!A78</f>
        <v>Bowling Sharks</v>
      </c>
      <c r="D60" s="84">
        <f>Rezultati!B78</f>
        <v>0</v>
      </c>
      <c r="E60" s="85"/>
      <c r="F60" s="85"/>
      <c r="G60" s="86" t="e">
        <f>F60/E60</f>
        <v>#DIV/0!</v>
      </c>
      <c r="H60" s="86"/>
      <c r="I60" s="86"/>
      <c r="J60" s="113" t="e">
        <f>I60/H60</f>
        <v>#DIV/0!</v>
      </c>
      <c r="K60" s="85">
        <f>Rezultati!BR78</f>
        <v>0</v>
      </c>
      <c r="L60" s="85">
        <f>Rezultati!BQ78</f>
        <v>0</v>
      </c>
      <c r="M60" s="86" t="e">
        <f>Rezultati!BT78</f>
        <v>#DIV/0!</v>
      </c>
      <c r="N60" s="85"/>
      <c r="O60" s="85"/>
      <c r="P60" s="86"/>
      <c r="Q60" s="85"/>
      <c r="R60" s="85"/>
      <c r="S60" s="86"/>
      <c r="T60" s="114">
        <f>K60+H60+E60</f>
        <v>0</v>
      </c>
      <c r="U60" s="114">
        <f>F60+I60+L60</f>
        <v>0</v>
      </c>
      <c r="V60" s="113" t="e">
        <f>U60/T60</f>
        <v>#DIV/0!</v>
      </c>
    </row>
    <row r="61" spans="2:22" ht="17.399999999999999" hidden="1">
      <c r="B61" s="71">
        <v>42</v>
      </c>
    </row>
    <row r="62" spans="2:22" ht="17.399999999999999" hidden="1">
      <c r="B62" s="71">
        <v>43</v>
      </c>
    </row>
    <row r="63" spans="2:22" ht="18" hidden="1">
      <c r="B63" s="71">
        <v>44</v>
      </c>
      <c r="C63" s="84" t="str">
        <f>Rezultati!A84</f>
        <v>Nopietni</v>
      </c>
      <c r="D63" s="84">
        <f>Rezultati!B84</f>
        <v>0</v>
      </c>
      <c r="E63" s="85"/>
      <c r="F63" s="85"/>
      <c r="G63" s="86" t="e">
        <f>F63/E63</f>
        <v>#DIV/0!</v>
      </c>
      <c r="H63" s="86"/>
      <c r="I63" s="86"/>
      <c r="J63" s="113" t="e">
        <f>I63/H63</f>
        <v>#DIV/0!</v>
      </c>
      <c r="K63" s="85">
        <f>Rezultati!BR84</f>
        <v>0</v>
      </c>
      <c r="L63" s="85">
        <f>Rezultati!BQ84</f>
        <v>0</v>
      </c>
      <c r="M63" s="86" t="e">
        <f>Rezultati!BT84</f>
        <v>#DIV/0!</v>
      </c>
      <c r="N63" s="85"/>
      <c r="O63" s="85"/>
      <c r="P63" s="86"/>
      <c r="Q63" s="85"/>
      <c r="R63" s="85"/>
      <c r="S63" s="86"/>
      <c r="T63" s="114">
        <f>K63+H63+E63</f>
        <v>0</v>
      </c>
      <c r="U63" s="114">
        <f>F63+I63+L63</f>
        <v>0</v>
      </c>
      <c r="V63" s="113" t="e">
        <f>U63/T63</f>
        <v>#DIV/0!</v>
      </c>
    </row>
    <row r="64" spans="2:22" ht="17.399999999999999" hidden="1">
      <c r="B64" s="71">
        <v>45</v>
      </c>
    </row>
    <row r="65" spans="2:22" ht="18" hidden="1">
      <c r="B65" s="71">
        <v>47</v>
      </c>
      <c r="C65" s="63">
        <f>Rezultati!A117</f>
        <v>0</v>
      </c>
      <c r="D65" s="63">
        <f>Rezultati!B117</f>
        <v>0</v>
      </c>
      <c r="E65" s="64"/>
      <c r="F65" s="64"/>
      <c r="G65" s="65" t="e">
        <f>F65/E65</f>
        <v>#DIV/0!</v>
      </c>
      <c r="H65" s="66"/>
      <c r="I65" s="66"/>
      <c r="J65" s="65" t="e">
        <f>I65/H65</f>
        <v>#DIV/0!</v>
      </c>
      <c r="K65" s="64">
        <f>Rezultati!BR117</f>
        <v>0</v>
      </c>
      <c r="L65" s="64">
        <f>Rezultati!BQ117</f>
        <v>0</v>
      </c>
      <c r="M65" s="65" t="e">
        <f>Rezultati!BT117</f>
        <v>#DIV/0!</v>
      </c>
      <c r="N65" s="64"/>
      <c r="O65" s="64"/>
      <c r="P65" s="65"/>
      <c r="Q65" s="64"/>
      <c r="R65" s="64"/>
      <c r="S65" s="65"/>
      <c r="T65" s="66">
        <f>H65+K65</f>
        <v>0</v>
      </c>
      <c r="U65" s="66">
        <f>L65+I65</f>
        <v>0</v>
      </c>
      <c r="V65" s="65" t="e">
        <f>U65/T65</f>
        <v>#DIV/0!</v>
      </c>
    </row>
    <row r="66" spans="2:22" hidden="1"/>
    <row r="67" spans="2:22" ht="18" hidden="1">
      <c r="B67" s="71">
        <v>49</v>
      </c>
      <c r="C67" s="84" t="str">
        <f>Rezultati!A99</f>
        <v>Zaļie Pumpuri</v>
      </c>
      <c r="D67" s="84">
        <f>Rezultati!B99</f>
        <v>0</v>
      </c>
      <c r="E67" s="85"/>
      <c r="F67" s="85"/>
      <c r="G67" s="86" t="e">
        <f>F67/E67</f>
        <v>#DIV/0!</v>
      </c>
      <c r="H67" s="86"/>
      <c r="I67" s="86"/>
      <c r="J67" s="113" t="e">
        <f>I67/H67</f>
        <v>#DIV/0!</v>
      </c>
      <c r="K67" s="85">
        <f>Rezultati!BR99</f>
        <v>0</v>
      </c>
      <c r="L67" s="85">
        <f>Rezultati!BQ99</f>
        <v>0</v>
      </c>
      <c r="M67" s="86" t="e">
        <f>Rezultati!BT99</f>
        <v>#DIV/0!</v>
      </c>
      <c r="N67" s="85"/>
      <c r="O67" s="85"/>
      <c r="P67" s="86"/>
      <c r="Q67" s="85"/>
      <c r="R67" s="85"/>
      <c r="S67" s="86"/>
      <c r="T67" s="114">
        <f>K67+H67+E67</f>
        <v>0</v>
      </c>
      <c r="U67" s="114">
        <f>F67+I67+L67</f>
        <v>0</v>
      </c>
      <c r="V67" s="113" t="e">
        <f>U67/T67</f>
        <v>#DIV/0!</v>
      </c>
    </row>
    <row r="68" spans="2:22" ht="17.399999999999999" hidden="1">
      <c r="B68" s="71">
        <v>50</v>
      </c>
    </row>
    <row r="69" spans="2:22" ht="18" hidden="1">
      <c r="B69" s="71">
        <v>51</v>
      </c>
      <c r="C69" s="84" t="str">
        <f>Rezultati!A108</f>
        <v>Level Up</v>
      </c>
      <c r="D69" s="84">
        <f>Rezultati!B108</f>
        <v>0</v>
      </c>
      <c r="E69" s="85"/>
      <c r="F69" s="85"/>
      <c r="G69" s="86" t="e">
        <f>F69/E69</f>
        <v>#DIV/0!</v>
      </c>
      <c r="H69" s="86"/>
      <c r="I69" s="86"/>
      <c r="J69" s="113" t="e">
        <f>I69/H69</f>
        <v>#DIV/0!</v>
      </c>
      <c r="K69" s="85">
        <f>Rezultati!BR108</f>
        <v>0</v>
      </c>
      <c r="L69" s="85">
        <f>Rezultati!BQ108</f>
        <v>0</v>
      </c>
      <c r="M69" s="86" t="e">
        <f>Rezultati!BT108</f>
        <v>#DIV/0!</v>
      </c>
      <c r="N69" s="115"/>
      <c r="O69" s="115"/>
      <c r="P69" s="116"/>
      <c r="Q69" s="115"/>
      <c r="R69" s="115"/>
      <c r="S69" s="86"/>
      <c r="T69" s="114">
        <f>K69+H69+E69</f>
        <v>0</v>
      </c>
      <c r="U69" s="114">
        <f>F69+I69+L69</f>
        <v>0</v>
      </c>
      <c r="V69" s="113" t="e">
        <f>U69/T69</f>
        <v>#DIV/0!</v>
      </c>
    </row>
    <row r="70" spans="2:22">
      <c r="B70" s="37"/>
      <c r="C70" s="38"/>
      <c r="D70" s="37"/>
      <c r="E70" s="37"/>
      <c r="F70" s="37"/>
      <c r="G70" s="37"/>
      <c r="H70" s="37"/>
      <c r="I70" s="37"/>
      <c r="J70" s="37"/>
    </row>
    <row r="71" spans="2:22" ht="26.85" customHeight="1">
      <c r="B71" s="427" t="s">
        <v>24</v>
      </c>
      <c r="C71" s="427"/>
      <c r="D71" s="427"/>
      <c r="E71" s="425" t="s">
        <v>15</v>
      </c>
      <c r="F71" s="425"/>
      <c r="G71" s="425"/>
      <c r="H71" s="421" t="s">
        <v>16</v>
      </c>
      <c r="I71" s="421"/>
      <c r="J71" s="421"/>
      <c r="K71" s="421" t="s">
        <v>15</v>
      </c>
      <c r="L71" s="421"/>
      <c r="M71" s="421"/>
      <c r="N71" s="426" t="s">
        <v>17</v>
      </c>
      <c r="O71" s="426"/>
      <c r="P71" s="426"/>
      <c r="Q71" s="421" t="s">
        <v>18</v>
      </c>
      <c r="R71" s="421"/>
      <c r="S71" s="421"/>
      <c r="T71" s="421" t="s">
        <v>19</v>
      </c>
      <c r="U71" s="421"/>
      <c r="V71" s="421"/>
    </row>
    <row r="72" spans="2:22" ht="82.5" customHeight="1">
      <c r="B72" s="72" t="s">
        <v>2</v>
      </c>
      <c r="C72" s="117" t="s">
        <v>3</v>
      </c>
      <c r="D72" s="118" t="s">
        <v>20</v>
      </c>
      <c r="E72" s="41" t="s">
        <v>21</v>
      </c>
      <c r="F72" s="42" t="s">
        <v>22</v>
      </c>
      <c r="G72" s="41" t="s">
        <v>23</v>
      </c>
      <c r="H72" s="43" t="s">
        <v>21</v>
      </c>
      <c r="I72" s="44" t="s">
        <v>22</v>
      </c>
      <c r="J72" s="43" t="s">
        <v>23</v>
      </c>
      <c r="K72" s="45" t="s">
        <v>21</v>
      </c>
      <c r="L72" s="46" t="s">
        <v>22</v>
      </c>
      <c r="M72" s="45" t="s">
        <v>23</v>
      </c>
      <c r="N72" s="45" t="s">
        <v>21</v>
      </c>
      <c r="O72" s="46" t="s">
        <v>22</v>
      </c>
      <c r="P72" s="45" t="s">
        <v>23</v>
      </c>
      <c r="Q72" s="45" t="s">
        <v>21</v>
      </c>
      <c r="R72" s="46" t="s">
        <v>22</v>
      </c>
      <c r="S72" s="45" t="s">
        <v>23</v>
      </c>
      <c r="T72" s="45" t="s">
        <v>21</v>
      </c>
      <c r="U72" s="46" t="s">
        <v>22</v>
      </c>
      <c r="V72" s="45" t="s">
        <v>23</v>
      </c>
    </row>
    <row r="73" spans="2:22" ht="21.45" customHeight="1">
      <c r="B73" s="95">
        <v>1</v>
      </c>
      <c r="C73" s="53" t="str">
        <f>Rezultati!A106</f>
        <v>Level Up</v>
      </c>
      <c r="D73" s="53" t="str">
        <f>Rezultati!B106</f>
        <v>Liana Ponomarenko</v>
      </c>
      <c r="E73" s="54"/>
      <c r="F73" s="54"/>
      <c r="G73" s="55" t="e">
        <f>F73/E73-8</f>
        <v>#DIV/0!</v>
      </c>
      <c r="H73" s="56"/>
      <c r="I73" s="56"/>
      <c r="J73" s="55" t="e">
        <f>I73/H73-8</f>
        <v>#DIV/0!</v>
      </c>
      <c r="K73" s="54">
        <f>Rezultati!BR106</f>
        <v>16</v>
      </c>
      <c r="L73" s="54">
        <f>Rezultati!BQ106</f>
        <v>3159</v>
      </c>
      <c r="M73" s="55">
        <f>Rezultati!BT106</f>
        <v>189.4375</v>
      </c>
      <c r="N73" s="54"/>
      <c r="O73" s="54"/>
      <c r="P73" s="55"/>
      <c r="Q73" s="54"/>
      <c r="R73" s="54"/>
      <c r="S73" s="55"/>
      <c r="T73" s="56">
        <f>K73+H73+E73</f>
        <v>16</v>
      </c>
      <c r="U73" s="56">
        <f>F73+I73+L73</f>
        <v>3159</v>
      </c>
      <c r="V73" s="119">
        <f>U73/T73-8</f>
        <v>189.4375</v>
      </c>
    </row>
    <row r="74" spans="2:22" ht="21.45" customHeight="1">
      <c r="B74" s="95">
        <v>2</v>
      </c>
      <c r="C74" s="96" t="str">
        <f>Rezultati!A95</f>
        <v>Zaļie Pumpuri</v>
      </c>
      <c r="D74" s="96" t="str">
        <f>Rezultati!B95</f>
        <v>Guna Sedleniece</v>
      </c>
      <c r="E74" s="97"/>
      <c r="F74" s="97"/>
      <c r="G74" s="78"/>
      <c r="H74" s="97"/>
      <c r="I74" s="97"/>
      <c r="J74" s="78" t="e">
        <f>I74/H74</f>
        <v>#DIV/0!</v>
      </c>
      <c r="K74" s="97">
        <f>Rezultati!BR95</f>
        <v>21</v>
      </c>
      <c r="L74" s="97">
        <f>Rezultati!BQ95</f>
        <v>3005</v>
      </c>
      <c r="M74" s="78">
        <f>Rezultati!BT95</f>
        <v>135.0952380952381</v>
      </c>
      <c r="N74" s="97"/>
      <c r="O74" s="97"/>
      <c r="P74" s="78" t="e">
        <f>O74/N74</f>
        <v>#DIV/0!</v>
      </c>
      <c r="Q74" s="97">
        <f>Rezultati!BR95</f>
        <v>21</v>
      </c>
      <c r="R74" s="97">
        <f>Rezultati!BQ95</f>
        <v>3005</v>
      </c>
      <c r="S74" s="78">
        <f>Rezultati!BT95</f>
        <v>135.0952380952381</v>
      </c>
      <c r="T74" s="98">
        <f>H74+K74</f>
        <v>21</v>
      </c>
      <c r="U74" s="98">
        <f>L74+I74</f>
        <v>3005</v>
      </c>
      <c r="V74" s="78">
        <f>U74/T74-8</f>
        <v>135.0952380952381</v>
      </c>
    </row>
    <row r="75" spans="2:22" ht="19.5" customHeight="1">
      <c r="B75" s="95">
        <v>3</v>
      </c>
      <c r="C75" s="96" t="str">
        <f>Rezultati!A94</f>
        <v>Zaļie Pumpuri</v>
      </c>
      <c r="D75" s="96" t="str">
        <f>Rezultati!B94</f>
        <v>Indra Segliņa</v>
      </c>
      <c r="E75" s="97"/>
      <c r="F75" s="97"/>
      <c r="G75" s="78" t="e">
        <f>F75/E75</f>
        <v>#DIV/0!</v>
      </c>
      <c r="H75" s="97"/>
      <c r="I75" s="97"/>
      <c r="J75" s="78" t="e">
        <f>I75/H75</f>
        <v>#DIV/0!</v>
      </c>
      <c r="K75" s="97">
        <f>Rezultati!BR94</f>
        <v>18</v>
      </c>
      <c r="L75" s="97">
        <f>Rezultati!BQ94</f>
        <v>2245</v>
      </c>
      <c r="M75" s="78">
        <f>Rezultati!BT94</f>
        <v>116.72222222222223</v>
      </c>
      <c r="N75" s="97"/>
      <c r="O75" s="97"/>
      <c r="P75" s="78"/>
      <c r="Q75" s="97"/>
      <c r="R75" s="97"/>
      <c r="S75" s="78"/>
      <c r="T75" s="98">
        <f>H75+K75</f>
        <v>18</v>
      </c>
      <c r="U75" s="98">
        <f>L75+I75</f>
        <v>2245</v>
      </c>
      <c r="V75" s="78">
        <f>U75/T75-8</f>
        <v>116.72222222222223</v>
      </c>
    </row>
    <row r="76" spans="2:22" ht="15.6" hidden="1">
      <c r="B76" s="120">
        <v>4</v>
      </c>
    </row>
    <row r="77" spans="2:22" ht="15.6" hidden="1">
      <c r="B77" s="120">
        <v>5</v>
      </c>
    </row>
    <row r="78" spans="2:22" ht="17.399999999999999" hidden="1">
      <c r="B78" s="120">
        <v>6</v>
      </c>
      <c r="C78" s="53" t="str">
        <f>Rezultati!A83</f>
        <v>Nopietni</v>
      </c>
      <c r="D78" s="53">
        <f>Rezultati!B83</f>
        <v>0</v>
      </c>
      <c r="E78" s="54"/>
      <c r="F78" s="54"/>
      <c r="G78" s="55" t="e">
        <f>F78/E78</f>
        <v>#DIV/0!</v>
      </c>
      <c r="H78" s="56">
        <v>0</v>
      </c>
      <c r="I78" s="56">
        <v>0</v>
      </c>
      <c r="J78" s="55" t="e">
        <f>I78/H78</f>
        <v>#DIV/0!</v>
      </c>
      <c r="K78" s="54">
        <f>Rezultati!BR83</f>
        <v>0</v>
      </c>
      <c r="L78" s="54">
        <f>Rezultati!BQ83</f>
        <v>0</v>
      </c>
      <c r="M78" s="55" t="e">
        <f>Rezultati!BT83</f>
        <v>#DIV/0!</v>
      </c>
      <c r="N78" s="54"/>
      <c r="O78" s="54"/>
      <c r="P78" s="55"/>
      <c r="Q78" s="54"/>
      <c r="R78" s="54"/>
      <c r="S78" s="55"/>
      <c r="T78" s="56">
        <f>K78+H78+E78</f>
        <v>0</v>
      </c>
      <c r="U78" s="56">
        <f>F78+I78+L78</f>
        <v>0</v>
      </c>
      <c r="V78" s="119" t="e">
        <f>U78/T78-8</f>
        <v>#DIV/0!</v>
      </c>
    </row>
    <row r="79" spans="2:22" ht="17.399999999999999" hidden="1">
      <c r="B79" s="121">
        <v>7</v>
      </c>
      <c r="C79" s="53">
        <f>Rezultati!A122</f>
        <v>0</v>
      </c>
      <c r="D79" s="53">
        <f>Rezultati!B122</f>
        <v>0</v>
      </c>
      <c r="E79" s="54"/>
      <c r="F79" s="54"/>
      <c r="G79" s="55" t="e">
        <f>F79/E79-8</f>
        <v>#DIV/0!</v>
      </c>
      <c r="H79" s="56"/>
      <c r="I79" s="56"/>
      <c r="J79" s="55" t="e">
        <f>I79/H79-8</f>
        <v>#DIV/0!</v>
      </c>
      <c r="K79" s="54">
        <f>Rezultati!BR122</f>
        <v>0</v>
      </c>
      <c r="L79" s="54">
        <f>Rezultati!BQ122</f>
        <v>0</v>
      </c>
      <c r="M79" s="55" t="e">
        <f>Rezultati!BT122</f>
        <v>#DIV/0!</v>
      </c>
      <c r="N79" s="54"/>
      <c r="O79" s="54"/>
      <c r="P79" s="55"/>
      <c r="Q79" s="54"/>
      <c r="R79" s="54"/>
      <c r="S79" s="55"/>
      <c r="T79" s="56">
        <f>K79+H79+E79</f>
        <v>0</v>
      </c>
      <c r="U79" s="56">
        <f>F79+I79+L79</f>
        <v>0</v>
      </c>
      <c r="V79" s="119" t="e">
        <f>U79/T79-8</f>
        <v>#DIV/0!</v>
      </c>
    </row>
    <row r="80" spans="2:22" ht="17.399999999999999" hidden="1">
      <c r="B80" s="121">
        <v>8</v>
      </c>
      <c r="C80" s="109" t="str">
        <f>Rezultati!A65</f>
        <v>Lursoft</v>
      </c>
      <c r="D80" s="109">
        <f>Rezultati!B65</f>
        <v>0</v>
      </c>
      <c r="E80" s="110"/>
      <c r="F80" s="110"/>
      <c r="G80" s="111" t="e">
        <f>F80/E80-8</f>
        <v>#DIV/0!</v>
      </c>
      <c r="H80" s="112"/>
      <c r="I80" s="112"/>
      <c r="J80" s="111" t="e">
        <f>I80/H80-8</f>
        <v>#DIV/0!</v>
      </c>
      <c r="K80" s="110">
        <f>Rezultati!BR65</f>
        <v>0</v>
      </c>
      <c r="L80" s="110">
        <f>Rezultati!BQ65</f>
        <v>0</v>
      </c>
      <c r="M80" s="111" t="e">
        <f>Rezultati!BT65</f>
        <v>#DIV/0!</v>
      </c>
      <c r="N80" s="110"/>
      <c r="O80" s="110"/>
      <c r="P80" s="111"/>
      <c r="Q80" s="110"/>
      <c r="R80" s="110"/>
      <c r="S80" s="111"/>
      <c r="T80" s="112">
        <f>K80+H80+E80</f>
        <v>0</v>
      </c>
      <c r="U80" s="112">
        <f>F80+I80+L80</f>
        <v>0</v>
      </c>
      <c r="V80" s="93" t="e">
        <f>U80/T80-8</f>
        <v>#DIV/0!</v>
      </c>
    </row>
    <row r="81" spans="2:22" hidden="1"/>
    <row r="82" spans="2:22" hidden="1"/>
    <row r="83" spans="2:22" ht="15.6" hidden="1">
      <c r="B83" s="122"/>
    </row>
    <row r="84" spans="2:22" ht="17.399999999999999" hidden="1">
      <c r="C84" s="53">
        <f>Rezultati!A113</f>
        <v>0</v>
      </c>
      <c r="D84" s="53">
        <f>Rezultati!B113</f>
        <v>0</v>
      </c>
      <c r="E84" s="54"/>
      <c r="F84" s="54"/>
      <c r="G84" s="55" t="e">
        <f>F84/E84</f>
        <v>#DIV/0!</v>
      </c>
      <c r="H84" s="56"/>
      <c r="I84" s="56"/>
      <c r="J84" s="55" t="e">
        <f>I84/H84-8</f>
        <v>#DIV/0!</v>
      </c>
      <c r="K84" s="54">
        <f>Rezultati!BR113</f>
        <v>0</v>
      </c>
      <c r="L84" s="54">
        <f>Rezultati!BQ113</f>
        <v>0</v>
      </c>
      <c r="M84" s="55" t="e">
        <f>Rezultati!BT113</f>
        <v>#DIV/0!</v>
      </c>
      <c r="N84" s="54"/>
      <c r="O84" s="54"/>
      <c r="P84" s="55"/>
      <c r="Q84" s="54"/>
      <c r="R84" s="54"/>
      <c r="S84" s="55"/>
      <c r="T84" s="56">
        <f>K84+H84+E84</f>
        <v>0</v>
      </c>
      <c r="U84" s="56">
        <f>F84+I84+L84</f>
        <v>0</v>
      </c>
      <c r="V84" s="119" t="e">
        <f>U84/T84-8</f>
        <v>#DIV/0!</v>
      </c>
    </row>
    <row r="85" spans="2:22" ht="17.399999999999999" hidden="1">
      <c r="C85" s="53" t="str">
        <f>Rezultati!A72</f>
        <v>Bowling Sharks</v>
      </c>
      <c r="D85" s="53">
        <f>Rezultati!B72</f>
        <v>0</v>
      </c>
      <c r="E85" s="123"/>
      <c r="F85" s="123"/>
      <c r="G85" s="124" t="e">
        <f>F85/E85</f>
        <v>#DIV/0!</v>
      </c>
      <c r="H85" s="54"/>
      <c r="I85" s="54"/>
      <c r="J85" s="55" t="e">
        <f>I85/H85-8</f>
        <v>#DIV/0!</v>
      </c>
      <c r="K85" s="54">
        <f>Rezultati!BR72</f>
        <v>0</v>
      </c>
      <c r="L85" s="54">
        <f>Rezultati!BQ72</f>
        <v>0</v>
      </c>
      <c r="M85" s="55" t="e">
        <f>Rezultati!BT72</f>
        <v>#DIV/0!</v>
      </c>
      <c r="N85" s="54"/>
      <c r="O85" s="54"/>
      <c r="P85" s="55"/>
      <c r="Q85" s="54"/>
      <c r="R85" s="54"/>
      <c r="S85" s="55"/>
      <c r="T85" s="56">
        <f>K85+H85+E85</f>
        <v>0</v>
      </c>
      <c r="U85" s="56">
        <f>F85+I85+L85</f>
        <v>0</v>
      </c>
      <c r="V85" s="78" t="e">
        <f>U85/T85-8</f>
        <v>#DIV/0!</v>
      </c>
    </row>
    <row r="86" spans="2:22" ht="17.399999999999999" hidden="1">
      <c r="C86" s="53" t="str">
        <f>Rezultati!A92</f>
        <v>Molotov</v>
      </c>
      <c r="D86" s="53">
        <f>Rezultati!B92</f>
        <v>0</v>
      </c>
      <c r="E86" s="123"/>
      <c r="F86" s="123"/>
      <c r="G86" s="124"/>
      <c r="H86" s="54"/>
      <c r="I86" s="54"/>
      <c r="J86" s="55" t="e">
        <f>I86/H86</f>
        <v>#DIV/0!</v>
      </c>
      <c r="K86" s="54">
        <f>Rezultati!BR92</f>
        <v>0</v>
      </c>
      <c r="L86" s="54">
        <f>Rezultati!BQ92</f>
        <v>0</v>
      </c>
      <c r="M86" s="55" t="e">
        <f>Rezultati!BT92</f>
        <v>#DIV/0!</v>
      </c>
      <c r="N86" s="54"/>
      <c r="O86" s="54"/>
      <c r="P86" s="55" t="e">
        <f>O86/N86</f>
        <v>#DIV/0!</v>
      </c>
      <c r="Q86" s="54">
        <f>Rezultati!BR92</f>
        <v>0</v>
      </c>
      <c r="R86" s="54">
        <f>Rezultati!BQ92</f>
        <v>0</v>
      </c>
      <c r="S86" s="55" t="e">
        <f>Rezultati!BT92</f>
        <v>#DIV/0!</v>
      </c>
      <c r="T86" s="56">
        <f>H86+K86</f>
        <v>0</v>
      </c>
      <c r="U86" s="56">
        <f>L86+I86</f>
        <v>0</v>
      </c>
      <c r="V86" s="78" t="e">
        <f>U86/T86-8</f>
        <v>#DIV/0!</v>
      </c>
    </row>
    <row r="87" spans="2:22" ht="17.399999999999999" hidden="1">
      <c r="C87" s="53" t="str">
        <f>Rezultati!A93</f>
        <v>Molotov</v>
      </c>
      <c r="D87" s="53">
        <f>Rezultati!B93</f>
        <v>0</v>
      </c>
      <c r="E87" s="123"/>
      <c r="F87" s="123"/>
      <c r="G87" s="124" t="e">
        <f>F87/E87</f>
        <v>#DIV/0!</v>
      </c>
      <c r="H87" s="54"/>
      <c r="I87" s="54"/>
      <c r="J87" s="55" t="e">
        <f>I87/H87</f>
        <v>#DIV/0!</v>
      </c>
      <c r="K87" s="54">
        <f>Rezultati!BR93</f>
        <v>0</v>
      </c>
      <c r="L87" s="54">
        <f>Rezultati!BQ93</f>
        <v>0</v>
      </c>
      <c r="M87" s="55" t="e">
        <f>Rezultati!BT93</f>
        <v>#DIV/0!</v>
      </c>
      <c r="N87" s="54"/>
      <c r="O87" s="54"/>
      <c r="P87" s="55"/>
      <c r="Q87" s="54"/>
      <c r="R87" s="54"/>
      <c r="S87" s="55"/>
      <c r="T87" s="56">
        <f>K87+H87+E87</f>
        <v>0</v>
      </c>
      <c r="U87" s="56">
        <f>F87+I87+L87</f>
        <v>0</v>
      </c>
      <c r="V87" s="78" t="e">
        <f>U87/T87-8</f>
        <v>#DIV/0!</v>
      </c>
    </row>
  </sheetData>
  <sortState xmlns:xlrd2="http://schemas.microsoft.com/office/spreadsheetml/2017/richdata2" ref="C5:V23">
    <sortCondition descending="1" ref="V5:V23"/>
  </sortState>
  <mergeCells count="14">
    <mergeCell ref="Q3:S3"/>
    <mergeCell ref="T3:V3"/>
    <mergeCell ref="B71:D71"/>
    <mergeCell ref="E71:G71"/>
    <mergeCell ref="H71:J71"/>
    <mergeCell ref="K71:M71"/>
    <mergeCell ref="N71:P71"/>
    <mergeCell ref="Q71:S71"/>
    <mergeCell ref="T71:V71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windowProtection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I1" sqref="AI1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37"/>
      <c r="BN1" s="37"/>
    </row>
    <row r="2" spans="1:69" s="126" customFormat="1" ht="15.6">
      <c r="A2" s="125"/>
      <c r="B2" s="428" t="str">
        <f>Punkti!A5</f>
        <v>Rags</v>
      </c>
      <c r="C2" s="428"/>
      <c r="D2" s="428"/>
      <c r="E2" s="428"/>
      <c r="F2" s="428" t="str">
        <f>Punkti!A8</f>
        <v>NB</v>
      </c>
      <c r="G2" s="428"/>
      <c r="H2" s="428"/>
      <c r="I2" s="428"/>
      <c r="J2" s="428" t="str">
        <f>Punkti!A11</f>
        <v>NB Lēdijas</v>
      </c>
      <c r="K2" s="428"/>
      <c r="L2" s="428"/>
      <c r="M2" s="428"/>
      <c r="N2" s="428" t="str">
        <f>Punkti!A14</f>
        <v>Wii Sport Resort</v>
      </c>
      <c r="O2" s="428"/>
      <c r="P2" s="428"/>
      <c r="Q2" s="428"/>
      <c r="R2" s="428" t="str">
        <f>Punkti!A17</f>
        <v>RTU</v>
      </c>
      <c r="S2" s="428"/>
      <c r="T2" s="428"/>
      <c r="U2" s="428"/>
      <c r="V2" s="428" t="str">
        <f>Punkti!A20</f>
        <v>SIB</v>
      </c>
      <c r="W2" s="428"/>
      <c r="X2" s="428"/>
      <c r="Y2" s="428"/>
      <c r="Z2" s="428" t="str">
        <f>Punkti!A23</f>
        <v>Šarmageddon</v>
      </c>
      <c r="AA2" s="428"/>
      <c r="AB2" s="428"/>
      <c r="AC2" s="428"/>
      <c r="AD2" s="428" t="str">
        <f>A26</f>
        <v>VissParBoulingu.lv</v>
      </c>
      <c r="AE2" s="428"/>
      <c r="AF2" s="428"/>
      <c r="AG2" s="428"/>
      <c r="AH2" s="428" t="str">
        <f>A29</f>
        <v>Lursoft</v>
      </c>
      <c r="AI2" s="428"/>
      <c r="AJ2" s="428"/>
      <c r="AK2" s="428"/>
      <c r="AL2" s="428" t="str">
        <f>A32</f>
        <v>Bowling Sharks</v>
      </c>
      <c r="AM2" s="428"/>
      <c r="AN2" s="428"/>
      <c r="AO2" s="428"/>
      <c r="AP2" s="428" t="str">
        <f>A35</f>
        <v>Nopietni</v>
      </c>
      <c r="AQ2" s="428"/>
      <c r="AR2" s="428"/>
      <c r="AS2" s="428"/>
      <c r="AT2" s="428" t="str">
        <f>A38</f>
        <v>Molotov</v>
      </c>
      <c r="AU2" s="428"/>
      <c r="AV2" s="428"/>
      <c r="AW2" s="428"/>
      <c r="AX2" s="428" t="str">
        <f>A41</f>
        <v>Zaļie Pumpuri</v>
      </c>
      <c r="AY2" s="428"/>
      <c r="AZ2" s="428"/>
      <c r="BA2" s="428"/>
      <c r="BB2" s="428" t="str">
        <f>A44</f>
        <v>Level Up</v>
      </c>
      <c r="BC2" s="428"/>
      <c r="BD2" s="428"/>
      <c r="BE2" s="428"/>
      <c r="BF2" s="428">
        <f>A47</f>
        <v>0</v>
      </c>
      <c r="BG2" s="428"/>
      <c r="BH2" s="428"/>
      <c r="BI2" s="428"/>
      <c r="BJ2" s="428">
        <f>A50</f>
        <v>0</v>
      </c>
      <c r="BK2" s="428"/>
      <c r="BL2" s="428"/>
      <c r="BM2" s="428"/>
      <c r="BN2" s="125"/>
    </row>
    <row r="3" spans="1:69" ht="12.75" customHeight="1">
      <c r="A3" s="127"/>
      <c r="B3" s="429" t="s">
        <v>25</v>
      </c>
      <c r="C3" s="429"/>
      <c r="D3" s="429"/>
      <c r="E3" s="429"/>
      <c r="F3" s="429" t="s">
        <v>25</v>
      </c>
      <c r="G3" s="429"/>
      <c r="H3" s="429"/>
      <c r="I3" s="429"/>
      <c r="J3" s="429" t="s">
        <v>25</v>
      </c>
      <c r="K3" s="429"/>
      <c r="L3" s="429"/>
      <c r="M3" s="429"/>
      <c r="N3" s="429" t="s">
        <v>25</v>
      </c>
      <c r="O3" s="429"/>
      <c r="P3" s="429"/>
      <c r="Q3" s="429"/>
      <c r="R3" s="429" t="s">
        <v>25</v>
      </c>
      <c r="S3" s="429"/>
      <c r="T3" s="429"/>
      <c r="U3" s="429"/>
      <c r="V3" s="429" t="s">
        <v>25</v>
      </c>
      <c r="W3" s="429"/>
      <c r="X3" s="429"/>
      <c r="Y3" s="429"/>
      <c r="Z3" s="429" t="s">
        <v>25</v>
      </c>
      <c r="AA3" s="429"/>
      <c r="AB3" s="429"/>
      <c r="AC3" s="429"/>
      <c r="AD3" s="429" t="s">
        <v>25</v>
      </c>
      <c r="AE3" s="429"/>
      <c r="AF3" s="429"/>
      <c r="AG3" s="429"/>
      <c r="AH3" s="429" t="s">
        <v>25</v>
      </c>
      <c r="AI3" s="429"/>
      <c r="AJ3" s="429"/>
      <c r="AK3" s="429"/>
      <c r="AL3" s="429" t="s">
        <v>25</v>
      </c>
      <c r="AM3" s="429"/>
      <c r="AN3" s="429"/>
      <c r="AO3" s="429"/>
      <c r="AP3" s="429" t="s">
        <v>25</v>
      </c>
      <c r="AQ3" s="429"/>
      <c r="AR3" s="429"/>
      <c r="AS3" s="429"/>
      <c r="AT3" s="429" t="s">
        <v>25</v>
      </c>
      <c r="AU3" s="429"/>
      <c r="AV3" s="429"/>
      <c r="AW3" s="429"/>
      <c r="AX3" s="429" t="s">
        <v>25</v>
      </c>
      <c r="AY3" s="429"/>
      <c r="AZ3" s="429"/>
      <c r="BA3" s="429"/>
      <c r="BB3" s="429" t="s">
        <v>25</v>
      </c>
      <c r="BC3" s="429"/>
      <c r="BD3" s="429"/>
      <c r="BE3" s="429"/>
      <c r="BF3" s="429" t="s">
        <v>25</v>
      </c>
      <c r="BG3" s="429"/>
      <c r="BH3" s="429"/>
      <c r="BI3" s="429"/>
      <c r="BJ3" s="429" t="s">
        <v>25</v>
      </c>
      <c r="BK3" s="429"/>
      <c r="BL3" s="429"/>
      <c r="BM3" s="429"/>
      <c r="BN3" s="127"/>
    </row>
    <row r="4" spans="1:69" ht="12.75" customHeight="1">
      <c r="A4" s="127"/>
      <c r="B4" s="128" t="s">
        <v>26</v>
      </c>
      <c r="C4" s="128" t="s">
        <v>27</v>
      </c>
      <c r="D4" s="128" t="s">
        <v>28</v>
      </c>
      <c r="E4" s="128" t="s">
        <v>29</v>
      </c>
      <c r="F4" s="128" t="s">
        <v>26</v>
      </c>
      <c r="G4" s="128" t="s">
        <v>27</v>
      </c>
      <c r="H4" s="128" t="s">
        <v>28</v>
      </c>
      <c r="I4" s="128" t="s">
        <v>29</v>
      </c>
      <c r="J4" s="128" t="s">
        <v>26</v>
      </c>
      <c r="K4" s="128" t="s">
        <v>27</v>
      </c>
      <c r="L4" s="128" t="s">
        <v>28</v>
      </c>
      <c r="M4" s="128" t="s">
        <v>29</v>
      </c>
      <c r="N4" s="128" t="s">
        <v>26</v>
      </c>
      <c r="O4" s="128" t="s">
        <v>27</v>
      </c>
      <c r="P4" s="128" t="s">
        <v>28</v>
      </c>
      <c r="Q4" s="128" t="s">
        <v>29</v>
      </c>
      <c r="R4" s="128" t="s">
        <v>26</v>
      </c>
      <c r="S4" s="128" t="s">
        <v>27</v>
      </c>
      <c r="T4" s="128" t="s">
        <v>28</v>
      </c>
      <c r="U4" s="128" t="s">
        <v>29</v>
      </c>
      <c r="V4" s="128" t="s">
        <v>26</v>
      </c>
      <c r="W4" s="128" t="s">
        <v>27</v>
      </c>
      <c r="X4" s="128" t="s">
        <v>28</v>
      </c>
      <c r="Y4" s="128" t="s">
        <v>29</v>
      </c>
      <c r="Z4" s="128" t="s">
        <v>26</v>
      </c>
      <c r="AA4" s="128" t="s">
        <v>27</v>
      </c>
      <c r="AB4" s="128" t="s">
        <v>28</v>
      </c>
      <c r="AC4" s="128" t="s">
        <v>29</v>
      </c>
      <c r="AD4" s="128" t="s">
        <v>26</v>
      </c>
      <c r="AE4" s="128" t="s">
        <v>27</v>
      </c>
      <c r="AF4" s="128" t="s">
        <v>28</v>
      </c>
      <c r="AG4" s="128" t="s">
        <v>29</v>
      </c>
      <c r="AH4" s="128" t="s">
        <v>26</v>
      </c>
      <c r="AI4" s="128" t="s">
        <v>27</v>
      </c>
      <c r="AJ4" s="128" t="s">
        <v>28</v>
      </c>
      <c r="AK4" s="128" t="s">
        <v>29</v>
      </c>
      <c r="AL4" s="128" t="s">
        <v>26</v>
      </c>
      <c r="AM4" s="128" t="s">
        <v>27</v>
      </c>
      <c r="AN4" s="128" t="s">
        <v>28</v>
      </c>
      <c r="AO4" s="128" t="s">
        <v>29</v>
      </c>
      <c r="AP4" s="128" t="s">
        <v>26</v>
      </c>
      <c r="AQ4" s="128" t="s">
        <v>27</v>
      </c>
      <c r="AR4" s="128" t="s">
        <v>28</v>
      </c>
      <c r="AS4" s="128" t="s">
        <v>29</v>
      </c>
      <c r="AT4" s="128" t="s">
        <v>26</v>
      </c>
      <c r="AU4" s="128" t="s">
        <v>27</v>
      </c>
      <c r="AV4" s="128" t="s">
        <v>28</v>
      </c>
      <c r="AW4" s="128" t="s">
        <v>29</v>
      </c>
      <c r="AX4" s="128" t="s">
        <v>26</v>
      </c>
      <c r="AY4" s="128" t="s">
        <v>27</v>
      </c>
      <c r="AZ4" s="128" t="s">
        <v>28</v>
      </c>
      <c r="BA4" s="128" t="s">
        <v>29</v>
      </c>
      <c r="BB4" s="128" t="s">
        <v>26</v>
      </c>
      <c r="BC4" s="128" t="s">
        <v>27</v>
      </c>
      <c r="BD4" s="128" t="s">
        <v>28</v>
      </c>
      <c r="BE4" s="128" t="s">
        <v>29</v>
      </c>
      <c r="BF4" s="128" t="s">
        <v>26</v>
      </c>
      <c r="BG4" s="128" t="s">
        <v>27</v>
      </c>
      <c r="BH4" s="128" t="s">
        <v>28</v>
      </c>
      <c r="BI4" s="128" t="s">
        <v>29</v>
      </c>
      <c r="BJ4" s="128" t="s">
        <v>26</v>
      </c>
      <c r="BK4" s="128" t="s">
        <v>27</v>
      </c>
      <c r="BL4" s="128" t="s">
        <v>28</v>
      </c>
      <c r="BM4" s="128" t="s">
        <v>29</v>
      </c>
      <c r="BN4" s="127"/>
      <c r="BO4" s="129" t="s">
        <v>30</v>
      </c>
      <c r="BP4" s="129" t="s">
        <v>31</v>
      </c>
    </row>
    <row r="5" spans="1:69" ht="19.5" customHeight="1">
      <c r="A5" s="430" t="s">
        <v>32</v>
      </c>
      <c r="B5" s="130"/>
      <c r="C5" s="131"/>
      <c r="D5" s="131"/>
      <c r="E5" s="132"/>
      <c r="F5" s="133">
        <v>2</v>
      </c>
      <c r="G5" s="134">
        <v>2</v>
      </c>
      <c r="H5" s="134">
        <v>2</v>
      </c>
      <c r="I5" s="134">
        <v>2</v>
      </c>
      <c r="J5" s="133">
        <v>2</v>
      </c>
      <c r="K5" s="134">
        <v>2</v>
      </c>
      <c r="L5" s="134">
        <v>2</v>
      </c>
      <c r="M5" s="134">
        <v>2</v>
      </c>
      <c r="N5" s="133">
        <v>2</v>
      </c>
      <c r="O5" s="134">
        <v>0</v>
      </c>
      <c r="P5" s="134">
        <v>0</v>
      </c>
      <c r="Q5" s="134">
        <v>0</v>
      </c>
      <c r="R5" s="133">
        <v>2</v>
      </c>
      <c r="S5" s="134">
        <v>2</v>
      </c>
      <c r="T5" s="134">
        <v>2</v>
      </c>
      <c r="U5" s="134">
        <v>2</v>
      </c>
      <c r="V5" s="133">
        <v>2</v>
      </c>
      <c r="W5" s="134">
        <v>0</v>
      </c>
      <c r="X5" s="134">
        <v>2</v>
      </c>
      <c r="Y5" s="134">
        <v>0</v>
      </c>
      <c r="Z5" s="133">
        <v>2</v>
      </c>
      <c r="AA5" s="134">
        <v>2</v>
      </c>
      <c r="AB5" s="134">
        <v>2</v>
      </c>
      <c r="AC5" s="134">
        <v>0</v>
      </c>
      <c r="AD5" s="133">
        <v>2</v>
      </c>
      <c r="AE5" s="134">
        <v>2</v>
      </c>
      <c r="AF5" s="134">
        <v>2</v>
      </c>
      <c r="AG5" s="134">
        <v>0</v>
      </c>
      <c r="AH5" s="133"/>
      <c r="AI5" s="134"/>
      <c r="AJ5" s="134"/>
      <c r="AK5" s="134"/>
      <c r="AL5" s="133"/>
      <c r="AM5" s="134"/>
      <c r="AN5" s="134"/>
      <c r="AO5" s="134"/>
      <c r="AP5" s="133"/>
      <c r="AQ5" s="134"/>
      <c r="AR5" s="134"/>
      <c r="AS5" s="134"/>
      <c r="AT5" s="133"/>
      <c r="AU5" s="134"/>
      <c r="AV5" s="134"/>
      <c r="AW5" s="134"/>
      <c r="AX5" s="133"/>
      <c r="AY5" s="134"/>
      <c r="AZ5" s="134"/>
      <c r="BA5" s="134"/>
      <c r="BB5" s="133"/>
      <c r="BC5" s="134"/>
      <c r="BD5" s="134"/>
      <c r="BE5" s="134"/>
      <c r="BF5" s="133"/>
      <c r="BG5" s="134"/>
      <c r="BH5" s="134"/>
      <c r="BI5" s="134"/>
      <c r="BJ5" s="133"/>
      <c r="BK5" s="134"/>
      <c r="BL5" s="134"/>
      <c r="BM5" s="134"/>
      <c r="BN5" s="431" t="str">
        <f>Punkti!A5</f>
        <v>Rags</v>
      </c>
      <c r="BO5" s="135">
        <f>SUM(Punkti!B5:BM5)</f>
        <v>42</v>
      </c>
      <c r="BP5" s="135">
        <f>SUM(Punkti!B6:BM6)</f>
        <v>12</v>
      </c>
      <c r="BQ5" s="20"/>
    </row>
    <row r="6" spans="1:69" ht="19.5" customHeight="1">
      <c r="A6" s="430"/>
      <c r="B6" s="136"/>
      <c r="C6" s="137"/>
      <c r="D6" s="137"/>
      <c r="E6" s="138"/>
      <c r="F6" s="136">
        <v>2</v>
      </c>
      <c r="G6" s="137"/>
      <c r="H6" s="137"/>
      <c r="I6" s="137"/>
      <c r="J6" s="136">
        <v>2</v>
      </c>
      <c r="K6" s="137"/>
      <c r="L6" s="137"/>
      <c r="M6" s="137"/>
      <c r="N6" s="136">
        <v>0</v>
      </c>
      <c r="O6" s="137"/>
      <c r="P6" s="137"/>
      <c r="Q6" s="137"/>
      <c r="R6" s="136">
        <v>2</v>
      </c>
      <c r="S6" s="137"/>
      <c r="T6" s="137"/>
      <c r="U6" s="137"/>
      <c r="V6" s="136">
        <v>2</v>
      </c>
      <c r="W6" s="137"/>
      <c r="X6" s="137"/>
      <c r="Y6" s="137"/>
      <c r="Z6" s="136">
        <v>2</v>
      </c>
      <c r="AA6" s="137"/>
      <c r="AB6" s="137"/>
      <c r="AC6" s="137"/>
      <c r="AD6" s="136">
        <v>2</v>
      </c>
      <c r="AE6" s="137"/>
      <c r="AF6" s="137"/>
      <c r="AG6" s="137"/>
      <c r="AH6" s="136"/>
      <c r="AI6" s="137"/>
      <c r="AJ6" s="137"/>
      <c r="AK6" s="137"/>
      <c r="AL6" s="136"/>
      <c r="AM6" s="137"/>
      <c r="AN6" s="137"/>
      <c r="AO6" s="137"/>
      <c r="AP6" s="136"/>
      <c r="AQ6" s="137"/>
      <c r="AR6" s="137"/>
      <c r="AS6" s="137"/>
      <c r="AT6" s="136"/>
      <c r="AU6" s="137"/>
      <c r="AV6" s="137"/>
      <c r="AW6" s="137"/>
      <c r="AX6" s="136"/>
      <c r="AY6" s="137"/>
      <c r="AZ6" s="137"/>
      <c r="BA6" s="137"/>
      <c r="BB6" s="136"/>
      <c r="BC6" s="137"/>
      <c r="BD6" s="137"/>
      <c r="BE6" s="137"/>
      <c r="BF6" s="136"/>
      <c r="BG6" s="137"/>
      <c r="BH6" s="137"/>
      <c r="BI6" s="137"/>
      <c r="BJ6" s="136"/>
      <c r="BK6" s="137"/>
      <c r="BL6" s="137"/>
      <c r="BM6" s="137"/>
      <c r="BN6" s="431"/>
      <c r="BO6" s="135"/>
      <c r="BP6" s="135"/>
      <c r="BQ6" s="20"/>
    </row>
    <row r="7" spans="1:69" ht="19.5" customHeight="1">
      <c r="A7" s="430"/>
      <c r="B7" s="139"/>
      <c r="C7" s="140"/>
      <c r="D7" s="140"/>
      <c r="E7" s="141"/>
      <c r="F7" s="142"/>
      <c r="G7" s="143"/>
      <c r="H7" s="143"/>
      <c r="I7" s="143"/>
      <c r="J7" s="142"/>
      <c r="K7" s="143"/>
      <c r="L7" s="143"/>
      <c r="M7" s="143"/>
      <c r="N7" s="142"/>
      <c r="O7" s="143"/>
      <c r="P7" s="143"/>
      <c r="Q7" s="143"/>
      <c r="R7" s="142"/>
      <c r="S7" s="143"/>
      <c r="T7" s="143"/>
      <c r="U7" s="143"/>
      <c r="V7" s="142"/>
      <c r="W7" s="143"/>
      <c r="X7" s="143"/>
      <c r="Y7" s="143"/>
      <c r="Z7" s="142"/>
      <c r="AA7" s="143"/>
      <c r="AB7" s="143"/>
      <c r="AC7" s="143"/>
      <c r="AD7" s="142"/>
      <c r="AE7" s="143"/>
      <c r="AF7" s="143"/>
      <c r="AG7" s="143"/>
      <c r="AH7" s="142"/>
      <c r="AI7" s="143"/>
      <c r="AJ7" s="143"/>
      <c r="AK7" s="143"/>
      <c r="AL7" s="142"/>
      <c r="AM7" s="143"/>
      <c r="AN7" s="143"/>
      <c r="AO7" s="143"/>
      <c r="AP7" s="142"/>
      <c r="AQ7" s="143"/>
      <c r="AR7" s="143"/>
      <c r="AS7" s="143"/>
      <c r="AT7" s="142"/>
      <c r="AU7" s="143"/>
      <c r="AV7" s="143"/>
      <c r="AW7" s="143"/>
      <c r="AX7" s="142"/>
      <c r="AY7" s="143"/>
      <c r="AZ7" s="143"/>
      <c r="BA7" s="143"/>
      <c r="BB7" s="142"/>
      <c r="BC7" s="143"/>
      <c r="BD7" s="143"/>
      <c r="BE7" s="143"/>
      <c r="BF7" s="142"/>
      <c r="BG7" s="143"/>
      <c r="BH7" s="143"/>
      <c r="BI7" s="143"/>
      <c r="BJ7" s="142"/>
      <c r="BK7" s="143"/>
      <c r="BL7" s="143"/>
      <c r="BM7" s="143"/>
      <c r="BN7" s="431"/>
      <c r="BO7" s="135"/>
      <c r="BP7" s="135"/>
      <c r="BQ7" s="20"/>
    </row>
    <row r="8" spans="1:69" ht="19.5" customHeight="1">
      <c r="A8" s="430" t="s">
        <v>33</v>
      </c>
      <c r="B8" s="133">
        <v>0</v>
      </c>
      <c r="C8" s="134">
        <v>0</v>
      </c>
      <c r="D8" s="134">
        <v>0</v>
      </c>
      <c r="E8" s="134">
        <v>0</v>
      </c>
      <c r="F8" s="130"/>
      <c r="G8" s="144"/>
      <c r="H8" s="144"/>
      <c r="I8" s="144"/>
      <c r="J8" s="133">
        <v>0</v>
      </c>
      <c r="K8" s="134">
        <v>2</v>
      </c>
      <c r="L8" s="134">
        <v>0</v>
      </c>
      <c r="M8" s="134">
        <v>0</v>
      </c>
      <c r="N8" s="133">
        <v>0</v>
      </c>
      <c r="O8" s="134">
        <v>0</v>
      </c>
      <c r="P8" s="134">
        <v>0</v>
      </c>
      <c r="Q8" s="134">
        <v>0</v>
      </c>
      <c r="R8" s="133">
        <v>0</v>
      </c>
      <c r="S8" s="134">
        <v>0</v>
      </c>
      <c r="T8" s="134">
        <v>2</v>
      </c>
      <c r="U8" s="134">
        <v>0</v>
      </c>
      <c r="V8" s="133">
        <v>0</v>
      </c>
      <c r="W8" s="134">
        <v>0</v>
      </c>
      <c r="X8" s="134">
        <v>0</v>
      </c>
      <c r="Y8" s="134">
        <v>2</v>
      </c>
      <c r="Z8" s="133">
        <v>0</v>
      </c>
      <c r="AA8" s="134">
        <v>0</v>
      </c>
      <c r="AB8" s="134">
        <v>0</v>
      </c>
      <c r="AC8" s="134">
        <v>0</v>
      </c>
      <c r="AD8" s="133">
        <v>0</v>
      </c>
      <c r="AE8" s="134">
        <v>0</v>
      </c>
      <c r="AF8" s="134">
        <v>0</v>
      </c>
      <c r="AG8" s="134">
        <v>0</v>
      </c>
      <c r="AH8" s="133"/>
      <c r="AI8" s="134"/>
      <c r="AJ8" s="134"/>
      <c r="AK8" s="134"/>
      <c r="AL8" s="133"/>
      <c r="AM8" s="134"/>
      <c r="AN8" s="134"/>
      <c r="AO8" s="134"/>
      <c r="AP8" s="133"/>
      <c r="AQ8" s="134"/>
      <c r="AR8" s="134"/>
      <c r="AS8" s="134"/>
      <c r="AT8" s="133"/>
      <c r="AU8" s="134"/>
      <c r="AV8" s="134"/>
      <c r="AW8" s="134"/>
      <c r="AX8" s="133"/>
      <c r="AY8" s="134"/>
      <c r="AZ8" s="134"/>
      <c r="BA8" s="134"/>
      <c r="BB8" s="133"/>
      <c r="BC8" s="134"/>
      <c r="BD8" s="134"/>
      <c r="BE8" s="134"/>
      <c r="BF8" s="133"/>
      <c r="BG8" s="134"/>
      <c r="BH8" s="134"/>
      <c r="BI8" s="134"/>
      <c r="BJ8" s="133"/>
      <c r="BK8" s="134"/>
      <c r="BL8" s="134"/>
      <c r="BM8" s="134"/>
      <c r="BN8" s="431" t="str">
        <f>Punkti!A8</f>
        <v>NB</v>
      </c>
      <c r="BO8" s="135">
        <f>SUM(Punkti!B8:BM8)</f>
        <v>6</v>
      </c>
      <c r="BP8" s="135">
        <f>SUM(Punkti!B9:BM9)</f>
        <v>0</v>
      </c>
      <c r="BQ8" s="20"/>
    </row>
    <row r="9" spans="1:69" ht="19.5" customHeight="1">
      <c r="A9" s="430"/>
      <c r="B9" s="136">
        <v>0</v>
      </c>
      <c r="C9" s="137"/>
      <c r="D9" s="137"/>
      <c r="E9" s="137"/>
      <c r="F9" s="136"/>
      <c r="G9" s="137"/>
      <c r="H9" s="137"/>
      <c r="I9" s="137"/>
      <c r="J9" s="136">
        <v>0</v>
      </c>
      <c r="K9" s="137"/>
      <c r="L9" s="137"/>
      <c r="M9" s="137"/>
      <c r="N9" s="136">
        <v>0</v>
      </c>
      <c r="O9" s="137"/>
      <c r="P9" s="137"/>
      <c r="Q9" s="137"/>
      <c r="R9" s="136">
        <v>0</v>
      </c>
      <c r="S9" s="137"/>
      <c r="T9" s="137"/>
      <c r="U9" s="137"/>
      <c r="V9" s="136">
        <v>0</v>
      </c>
      <c r="W9" s="137"/>
      <c r="X9" s="137"/>
      <c r="Y9" s="137"/>
      <c r="Z9" s="136">
        <v>0</v>
      </c>
      <c r="AA9" s="137"/>
      <c r="AB9" s="137"/>
      <c r="AC9" s="137"/>
      <c r="AD9" s="136">
        <v>0</v>
      </c>
      <c r="AE9" s="137"/>
      <c r="AF9" s="137"/>
      <c r="AG9" s="137"/>
      <c r="AH9" s="136"/>
      <c r="AI9" s="137"/>
      <c r="AJ9" s="137"/>
      <c r="AK9" s="137"/>
      <c r="AL9" s="136"/>
      <c r="AM9" s="137"/>
      <c r="AN9" s="137"/>
      <c r="AO9" s="137"/>
      <c r="AP9" s="136"/>
      <c r="AQ9" s="137"/>
      <c r="AR9" s="137"/>
      <c r="AS9" s="137"/>
      <c r="AT9" s="136"/>
      <c r="AU9" s="137"/>
      <c r="AV9" s="137"/>
      <c r="AW9" s="137"/>
      <c r="AX9" s="136"/>
      <c r="AY9" s="137"/>
      <c r="AZ9" s="137"/>
      <c r="BA9" s="137"/>
      <c r="BB9" s="136"/>
      <c r="BC9" s="137"/>
      <c r="BD9" s="137"/>
      <c r="BE9" s="137"/>
      <c r="BF9" s="136"/>
      <c r="BG9" s="137"/>
      <c r="BH9" s="137"/>
      <c r="BI9" s="137"/>
      <c r="BJ9" s="136"/>
      <c r="BK9" s="137"/>
      <c r="BL9" s="137"/>
      <c r="BM9" s="137"/>
      <c r="BN9" s="431"/>
      <c r="BO9" s="135"/>
      <c r="BP9" s="135"/>
      <c r="BQ9" s="20"/>
    </row>
    <row r="10" spans="1:69" ht="19.5" customHeight="1">
      <c r="A10" s="430"/>
      <c r="B10" s="142"/>
      <c r="C10" s="143"/>
      <c r="D10" s="143"/>
      <c r="E10" s="143"/>
      <c r="F10" s="139"/>
      <c r="G10" s="140"/>
      <c r="H10" s="140"/>
      <c r="I10" s="140"/>
      <c r="J10" s="142"/>
      <c r="K10" s="143"/>
      <c r="L10" s="143"/>
      <c r="M10" s="143"/>
      <c r="N10" s="142"/>
      <c r="O10" s="143"/>
      <c r="P10" s="143"/>
      <c r="Q10" s="143"/>
      <c r="R10" s="142"/>
      <c r="S10" s="143"/>
      <c r="T10" s="143"/>
      <c r="U10" s="143"/>
      <c r="V10" s="142"/>
      <c r="W10" s="143"/>
      <c r="X10" s="143"/>
      <c r="Y10" s="143"/>
      <c r="Z10" s="142"/>
      <c r="AA10" s="143"/>
      <c r="AB10" s="143"/>
      <c r="AC10" s="143"/>
      <c r="AD10" s="142"/>
      <c r="AE10" s="143"/>
      <c r="AF10" s="143"/>
      <c r="AG10" s="143"/>
      <c r="AH10" s="142"/>
      <c r="AI10" s="143"/>
      <c r="AJ10" s="143"/>
      <c r="AK10" s="143"/>
      <c r="AL10" s="142"/>
      <c r="AM10" s="143"/>
      <c r="AN10" s="143"/>
      <c r="AO10" s="143"/>
      <c r="AP10" s="142"/>
      <c r="AQ10" s="143"/>
      <c r="AR10" s="143"/>
      <c r="AS10" s="143"/>
      <c r="AT10" s="142"/>
      <c r="AU10" s="143"/>
      <c r="AV10" s="143"/>
      <c r="AW10" s="143"/>
      <c r="AX10" s="142"/>
      <c r="AY10" s="143"/>
      <c r="AZ10" s="143"/>
      <c r="BA10" s="143"/>
      <c r="BB10" s="142"/>
      <c r="BC10" s="143"/>
      <c r="BD10" s="143"/>
      <c r="BE10" s="143"/>
      <c r="BF10" s="142"/>
      <c r="BG10" s="143"/>
      <c r="BH10" s="143"/>
      <c r="BI10" s="143"/>
      <c r="BJ10" s="142"/>
      <c r="BK10" s="143"/>
      <c r="BL10" s="143"/>
      <c r="BM10" s="143"/>
      <c r="BN10" s="431"/>
      <c r="BO10" s="135"/>
      <c r="BP10" s="135"/>
      <c r="BQ10" s="20"/>
    </row>
    <row r="11" spans="1:69" ht="19.5" customHeight="1">
      <c r="A11" s="430" t="s">
        <v>34</v>
      </c>
      <c r="B11" s="133">
        <v>0</v>
      </c>
      <c r="C11" s="134">
        <v>0</v>
      </c>
      <c r="D11" s="134">
        <v>0</v>
      </c>
      <c r="E11" s="134">
        <v>0</v>
      </c>
      <c r="F11" s="133">
        <v>2</v>
      </c>
      <c r="G11" s="134">
        <v>0</v>
      </c>
      <c r="H11" s="134">
        <v>2</v>
      </c>
      <c r="I11" s="134">
        <v>2</v>
      </c>
      <c r="J11" s="130"/>
      <c r="K11" s="144"/>
      <c r="L11" s="144"/>
      <c r="M11" s="144"/>
      <c r="N11" s="133">
        <v>2</v>
      </c>
      <c r="O11" s="134">
        <v>0</v>
      </c>
      <c r="P11" s="134">
        <v>0</v>
      </c>
      <c r="Q11" s="134">
        <v>0</v>
      </c>
      <c r="R11" s="133">
        <v>0</v>
      </c>
      <c r="S11" s="134">
        <v>0</v>
      </c>
      <c r="T11" s="134">
        <v>0</v>
      </c>
      <c r="U11" s="134">
        <v>2</v>
      </c>
      <c r="V11" s="133">
        <v>0</v>
      </c>
      <c r="W11" s="134">
        <v>0</v>
      </c>
      <c r="X11" s="134">
        <v>0</v>
      </c>
      <c r="Y11" s="134">
        <v>2</v>
      </c>
      <c r="Z11" s="133">
        <v>2</v>
      </c>
      <c r="AA11" s="134">
        <v>0</v>
      </c>
      <c r="AB11" s="134">
        <v>0</v>
      </c>
      <c r="AC11" s="134">
        <v>0</v>
      </c>
      <c r="AD11" s="133">
        <v>2</v>
      </c>
      <c r="AE11" s="134">
        <v>0</v>
      </c>
      <c r="AF11" s="134">
        <v>0</v>
      </c>
      <c r="AG11" s="134">
        <v>2</v>
      </c>
      <c r="AH11" s="133"/>
      <c r="AI11" s="134"/>
      <c r="AJ11" s="134"/>
      <c r="AK11" s="134"/>
      <c r="AL11" s="133"/>
      <c r="AM11" s="134"/>
      <c r="AN11" s="134"/>
      <c r="AO11" s="134"/>
      <c r="AP11" s="133"/>
      <c r="AQ11" s="134"/>
      <c r="AR11" s="134"/>
      <c r="AS11" s="134"/>
      <c r="AT11" s="133"/>
      <c r="AU11" s="134"/>
      <c r="AV11" s="134"/>
      <c r="AW11" s="134"/>
      <c r="AX11" s="133"/>
      <c r="AY11" s="134"/>
      <c r="AZ11" s="134"/>
      <c r="BA11" s="134"/>
      <c r="BB11" s="133"/>
      <c r="BC11" s="134"/>
      <c r="BD11" s="134"/>
      <c r="BE11" s="134"/>
      <c r="BF11" s="133"/>
      <c r="BG11" s="134"/>
      <c r="BH11" s="134"/>
      <c r="BI11" s="134"/>
      <c r="BJ11" s="133"/>
      <c r="BK11" s="134"/>
      <c r="BL11" s="134"/>
      <c r="BM11" s="134"/>
      <c r="BN11" s="431" t="str">
        <f>Punkti!A11</f>
        <v>NB Lēdijas</v>
      </c>
      <c r="BO11" s="135">
        <f>SUM(Punkti!B11:BM11)</f>
        <v>18</v>
      </c>
      <c r="BP11" s="135">
        <f>SUM(Punkti!B12:BM12)</f>
        <v>2</v>
      </c>
      <c r="BQ11" s="20"/>
    </row>
    <row r="12" spans="1:69" ht="19.5" customHeight="1">
      <c r="A12" s="430"/>
      <c r="B12" s="136">
        <v>0</v>
      </c>
      <c r="C12" s="137"/>
      <c r="D12" s="137"/>
      <c r="E12" s="137"/>
      <c r="F12" s="136">
        <v>2</v>
      </c>
      <c r="G12" s="137"/>
      <c r="H12" s="137"/>
      <c r="I12" s="137"/>
      <c r="J12" s="136"/>
      <c r="K12" s="137"/>
      <c r="L12" s="137"/>
      <c r="M12" s="137"/>
      <c r="N12" s="136">
        <v>0</v>
      </c>
      <c r="O12" s="137"/>
      <c r="P12" s="137"/>
      <c r="Q12" s="137"/>
      <c r="R12" s="136">
        <v>0</v>
      </c>
      <c r="S12" s="137"/>
      <c r="T12" s="137"/>
      <c r="U12" s="137"/>
      <c r="V12" s="136">
        <v>0</v>
      </c>
      <c r="W12" s="137"/>
      <c r="X12" s="137"/>
      <c r="Y12" s="137"/>
      <c r="Z12" s="136">
        <v>0</v>
      </c>
      <c r="AA12" s="137"/>
      <c r="AB12" s="137"/>
      <c r="AC12" s="137"/>
      <c r="AD12" s="136">
        <v>0</v>
      </c>
      <c r="AE12" s="137"/>
      <c r="AF12" s="137"/>
      <c r="AG12" s="137"/>
      <c r="AH12" s="136"/>
      <c r="AI12" s="137"/>
      <c r="AJ12" s="137"/>
      <c r="AK12" s="137"/>
      <c r="AL12" s="136"/>
      <c r="AM12" s="137"/>
      <c r="AN12" s="137"/>
      <c r="AO12" s="137"/>
      <c r="AP12" s="136"/>
      <c r="AQ12" s="137"/>
      <c r="AR12" s="137"/>
      <c r="AS12" s="137"/>
      <c r="AT12" s="136"/>
      <c r="AU12" s="137"/>
      <c r="AV12" s="137"/>
      <c r="AW12" s="137"/>
      <c r="AX12" s="136"/>
      <c r="AY12" s="137"/>
      <c r="AZ12" s="137"/>
      <c r="BA12" s="137"/>
      <c r="BB12" s="136"/>
      <c r="BC12" s="137"/>
      <c r="BD12" s="137"/>
      <c r="BE12" s="137"/>
      <c r="BF12" s="136"/>
      <c r="BG12" s="137"/>
      <c r="BH12" s="137"/>
      <c r="BI12" s="137"/>
      <c r="BJ12" s="136"/>
      <c r="BK12" s="137"/>
      <c r="BL12" s="137"/>
      <c r="BM12" s="137"/>
      <c r="BN12" s="431"/>
      <c r="BO12" s="135"/>
      <c r="BP12" s="135"/>
      <c r="BQ12" s="20"/>
    </row>
    <row r="13" spans="1:69" ht="19.5" customHeight="1">
      <c r="A13" s="430"/>
      <c r="B13" s="142"/>
      <c r="C13" s="143"/>
      <c r="D13" s="143"/>
      <c r="E13" s="143"/>
      <c r="F13" s="142"/>
      <c r="G13" s="143"/>
      <c r="H13" s="143"/>
      <c r="I13" s="143"/>
      <c r="J13" s="139"/>
      <c r="K13" s="140"/>
      <c r="L13" s="140"/>
      <c r="M13" s="140"/>
      <c r="N13" s="142"/>
      <c r="O13" s="143"/>
      <c r="P13" s="143"/>
      <c r="Q13" s="143"/>
      <c r="R13" s="142"/>
      <c r="S13" s="143"/>
      <c r="T13" s="143"/>
      <c r="U13" s="143"/>
      <c r="V13" s="142"/>
      <c r="W13" s="143"/>
      <c r="X13" s="143"/>
      <c r="Y13" s="143"/>
      <c r="Z13" s="142"/>
      <c r="AA13" s="143"/>
      <c r="AB13" s="143"/>
      <c r="AC13" s="143"/>
      <c r="AD13" s="142"/>
      <c r="AE13" s="143"/>
      <c r="AF13" s="143"/>
      <c r="AG13" s="143"/>
      <c r="AH13" s="142"/>
      <c r="AI13" s="143"/>
      <c r="AJ13" s="143"/>
      <c r="AK13" s="143"/>
      <c r="AL13" s="142"/>
      <c r="AM13" s="143"/>
      <c r="AN13" s="143"/>
      <c r="AO13" s="143"/>
      <c r="AP13" s="142"/>
      <c r="AQ13" s="143"/>
      <c r="AR13" s="143"/>
      <c r="AS13" s="143"/>
      <c r="AT13" s="142"/>
      <c r="AU13" s="143"/>
      <c r="AV13" s="143"/>
      <c r="AW13" s="143"/>
      <c r="AX13" s="142"/>
      <c r="AY13" s="143"/>
      <c r="AZ13" s="143"/>
      <c r="BA13" s="143"/>
      <c r="BB13" s="142"/>
      <c r="BC13" s="143"/>
      <c r="BD13" s="143"/>
      <c r="BE13" s="143"/>
      <c r="BF13" s="142"/>
      <c r="BG13" s="143"/>
      <c r="BH13" s="143"/>
      <c r="BI13" s="143"/>
      <c r="BJ13" s="142"/>
      <c r="BK13" s="143"/>
      <c r="BL13" s="143"/>
      <c r="BM13" s="143"/>
      <c r="BN13" s="431"/>
      <c r="BO13" s="135"/>
      <c r="BP13" s="135"/>
      <c r="BQ13" s="20"/>
    </row>
    <row r="14" spans="1:69" ht="19.5" customHeight="1">
      <c r="A14" s="432" t="s">
        <v>35</v>
      </c>
      <c r="B14" s="133">
        <v>0</v>
      </c>
      <c r="C14" s="134">
        <v>2</v>
      </c>
      <c r="D14" s="134">
        <v>2</v>
      </c>
      <c r="E14" s="134">
        <v>2</v>
      </c>
      <c r="F14" s="133">
        <v>2</v>
      </c>
      <c r="G14" s="134">
        <v>2</v>
      </c>
      <c r="H14" s="134">
        <v>2</v>
      </c>
      <c r="I14" s="134">
        <v>2</v>
      </c>
      <c r="J14" s="133">
        <v>0</v>
      </c>
      <c r="K14" s="134">
        <v>2</v>
      </c>
      <c r="L14" s="134">
        <v>2</v>
      </c>
      <c r="M14" s="134">
        <v>2</v>
      </c>
      <c r="N14" s="130"/>
      <c r="O14" s="144"/>
      <c r="P14" s="144"/>
      <c r="Q14" s="144"/>
      <c r="R14" s="133">
        <v>2</v>
      </c>
      <c r="S14" s="134">
        <v>0</v>
      </c>
      <c r="T14" s="134">
        <v>0</v>
      </c>
      <c r="U14" s="134">
        <v>0</v>
      </c>
      <c r="V14" s="133">
        <v>0</v>
      </c>
      <c r="W14" s="134">
        <v>0</v>
      </c>
      <c r="X14" s="134">
        <v>2</v>
      </c>
      <c r="Y14" s="134">
        <v>2</v>
      </c>
      <c r="Z14" s="133">
        <v>0</v>
      </c>
      <c r="AA14" s="134">
        <v>2</v>
      </c>
      <c r="AB14" s="134">
        <v>0</v>
      </c>
      <c r="AC14" s="134">
        <v>0</v>
      </c>
      <c r="AD14" s="133">
        <v>0</v>
      </c>
      <c r="AE14" s="134">
        <v>2</v>
      </c>
      <c r="AF14" s="134">
        <v>0</v>
      </c>
      <c r="AG14" s="134">
        <v>2</v>
      </c>
      <c r="AH14" s="133"/>
      <c r="AI14" s="134"/>
      <c r="AJ14" s="134"/>
      <c r="AK14" s="134"/>
      <c r="AL14" s="133"/>
      <c r="AM14" s="134"/>
      <c r="AN14" s="134"/>
      <c r="AO14" s="134"/>
      <c r="AP14" s="133"/>
      <c r="AQ14" s="134"/>
      <c r="AR14" s="134"/>
      <c r="AS14" s="134"/>
      <c r="AT14" s="133"/>
      <c r="AU14" s="134"/>
      <c r="AV14" s="134"/>
      <c r="AW14" s="134"/>
      <c r="AX14" s="133"/>
      <c r="AY14" s="134"/>
      <c r="AZ14" s="134"/>
      <c r="BA14" s="134"/>
      <c r="BB14" s="133"/>
      <c r="BC14" s="134"/>
      <c r="BD14" s="134"/>
      <c r="BE14" s="134"/>
      <c r="BF14" s="133"/>
      <c r="BG14" s="134"/>
      <c r="BH14" s="134"/>
      <c r="BI14" s="134"/>
      <c r="BJ14" s="133"/>
      <c r="BK14" s="134"/>
      <c r="BL14" s="134"/>
      <c r="BM14" s="134"/>
      <c r="BN14" s="431" t="str">
        <f>Punkti!A14</f>
        <v>Wii Sport Resort</v>
      </c>
      <c r="BO14" s="135">
        <f>SUM(Punkti!B14:BM14)</f>
        <v>32</v>
      </c>
      <c r="BP14" s="135">
        <f>SUM(Punkti!B15:BM15)</f>
        <v>8</v>
      </c>
      <c r="BQ14" s="20"/>
    </row>
    <row r="15" spans="1:69" ht="19.5" customHeight="1">
      <c r="A15" s="432"/>
      <c r="B15" s="136">
        <v>2</v>
      </c>
      <c r="C15" s="137"/>
      <c r="D15" s="137"/>
      <c r="E15" s="137"/>
      <c r="F15" s="136">
        <v>2</v>
      </c>
      <c r="G15" s="137"/>
      <c r="H15" s="137"/>
      <c r="I15" s="137"/>
      <c r="J15" s="136">
        <v>2</v>
      </c>
      <c r="K15" s="137"/>
      <c r="L15" s="137"/>
      <c r="M15" s="137"/>
      <c r="N15" s="136"/>
      <c r="O15" s="137"/>
      <c r="P15" s="137"/>
      <c r="Q15" s="137"/>
      <c r="R15" s="136">
        <v>0</v>
      </c>
      <c r="S15" s="137"/>
      <c r="T15" s="137"/>
      <c r="U15" s="137"/>
      <c r="V15" s="136">
        <v>2</v>
      </c>
      <c r="W15" s="137"/>
      <c r="X15" s="137"/>
      <c r="Y15" s="137"/>
      <c r="Z15" s="136">
        <v>0</v>
      </c>
      <c r="AA15" s="137"/>
      <c r="AB15" s="137"/>
      <c r="AC15" s="137"/>
      <c r="AD15" s="136">
        <v>0</v>
      </c>
      <c r="AE15" s="137"/>
      <c r="AF15" s="137"/>
      <c r="AG15" s="137"/>
      <c r="AH15" s="136"/>
      <c r="AI15" s="137"/>
      <c r="AJ15" s="137"/>
      <c r="AK15" s="137"/>
      <c r="AL15" s="136"/>
      <c r="AM15" s="137"/>
      <c r="AN15" s="137"/>
      <c r="AO15" s="137"/>
      <c r="AP15" s="136"/>
      <c r="AQ15" s="137"/>
      <c r="AR15" s="137"/>
      <c r="AS15" s="137"/>
      <c r="AT15" s="136"/>
      <c r="AU15" s="137"/>
      <c r="AV15" s="137"/>
      <c r="AW15" s="137"/>
      <c r="AX15" s="136"/>
      <c r="AY15" s="137"/>
      <c r="AZ15" s="137"/>
      <c r="BA15" s="137"/>
      <c r="BB15" s="136"/>
      <c r="BC15" s="137"/>
      <c r="BD15" s="137"/>
      <c r="BE15" s="137"/>
      <c r="BF15" s="136"/>
      <c r="BG15" s="137"/>
      <c r="BH15" s="137"/>
      <c r="BI15" s="137"/>
      <c r="BJ15" s="136"/>
      <c r="BK15" s="137"/>
      <c r="BL15" s="137"/>
      <c r="BM15" s="137"/>
      <c r="BN15" s="431"/>
      <c r="BO15" s="135"/>
      <c r="BP15" s="135"/>
      <c r="BQ15" s="20"/>
    </row>
    <row r="16" spans="1:69" ht="19.5" customHeight="1">
      <c r="A16" s="432"/>
      <c r="B16" s="142"/>
      <c r="C16" s="143"/>
      <c r="D16" s="143"/>
      <c r="E16" s="143"/>
      <c r="F16" s="142"/>
      <c r="G16" s="143"/>
      <c r="H16" s="143"/>
      <c r="I16" s="143"/>
      <c r="J16" s="142"/>
      <c r="K16" s="143"/>
      <c r="L16" s="143"/>
      <c r="M16" s="145"/>
      <c r="N16" s="136"/>
      <c r="O16" s="137"/>
      <c r="P16" s="137"/>
      <c r="Q16" s="137"/>
      <c r="R16" s="142"/>
      <c r="S16" s="143"/>
      <c r="T16" s="143"/>
      <c r="U16" s="143"/>
      <c r="V16" s="142"/>
      <c r="W16" s="143"/>
      <c r="X16" s="143"/>
      <c r="Y16" s="143"/>
      <c r="Z16" s="142"/>
      <c r="AA16" s="143"/>
      <c r="AB16" s="143"/>
      <c r="AC16" s="143"/>
      <c r="AD16" s="142"/>
      <c r="AE16" s="143"/>
      <c r="AF16" s="143"/>
      <c r="AG16" s="143"/>
      <c r="AH16" s="142"/>
      <c r="AI16" s="143"/>
      <c r="AJ16" s="143"/>
      <c r="AK16" s="143"/>
      <c r="AL16" s="142"/>
      <c r="AM16" s="143"/>
      <c r="AN16" s="143"/>
      <c r="AO16" s="143"/>
      <c r="AP16" s="142"/>
      <c r="AQ16" s="143"/>
      <c r="AR16" s="143"/>
      <c r="AS16" s="143"/>
      <c r="AT16" s="142"/>
      <c r="AU16" s="143"/>
      <c r="AV16" s="143"/>
      <c r="AW16" s="143"/>
      <c r="AX16" s="142"/>
      <c r="AY16" s="143"/>
      <c r="AZ16" s="143"/>
      <c r="BA16" s="143"/>
      <c r="BB16" s="142"/>
      <c r="BC16" s="143"/>
      <c r="BD16" s="143"/>
      <c r="BE16" s="143"/>
      <c r="BF16" s="142"/>
      <c r="BG16" s="143"/>
      <c r="BH16" s="143"/>
      <c r="BI16" s="143"/>
      <c r="BJ16" s="142"/>
      <c r="BK16" s="143"/>
      <c r="BL16" s="143"/>
      <c r="BM16" s="143"/>
      <c r="BN16" s="431"/>
      <c r="BO16" s="135"/>
      <c r="BP16" s="135"/>
      <c r="BQ16" s="20"/>
    </row>
    <row r="17" spans="1:69" ht="19.5" customHeight="1">
      <c r="A17" s="433" t="s">
        <v>36</v>
      </c>
      <c r="B17" s="133">
        <v>0</v>
      </c>
      <c r="C17" s="134">
        <v>0</v>
      </c>
      <c r="D17" s="134">
        <v>0</v>
      </c>
      <c r="E17" s="134">
        <v>0</v>
      </c>
      <c r="F17" s="133">
        <v>2</v>
      </c>
      <c r="G17" s="134">
        <v>2</v>
      </c>
      <c r="H17" s="134">
        <v>0</v>
      </c>
      <c r="I17" s="134">
        <v>2</v>
      </c>
      <c r="J17" s="133">
        <v>2</v>
      </c>
      <c r="K17" s="134">
        <v>2</v>
      </c>
      <c r="L17" s="134">
        <v>2</v>
      </c>
      <c r="M17" s="134">
        <v>0</v>
      </c>
      <c r="N17" s="133">
        <v>0</v>
      </c>
      <c r="O17" s="134">
        <v>2</v>
      </c>
      <c r="P17" s="134">
        <v>2</v>
      </c>
      <c r="Q17" s="134">
        <v>2</v>
      </c>
      <c r="R17" s="130"/>
      <c r="S17" s="144"/>
      <c r="T17" s="144"/>
      <c r="U17" s="144"/>
      <c r="V17" s="133">
        <v>0</v>
      </c>
      <c r="W17" s="134">
        <v>0</v>
      </c>
      <c r="X17" s="134">
        <v>0</v>
      </c>
      <c r="Y17" s="134">
        <v>0</v>
      </c>
      <c r="Z17" s="133">
        <v>0</v>
      </c>
      <c r="AA17" s="134">
        <v>0</v>
      </c>
      <c r="AB17" s="134">
        <v>0</v>
      </c>
      <c r="AC17" s="134">
        <v>0</v>
      </c>
      <c r="AD17" s="133">
        <v>0</v>
      </c>
      <c r="AE17" s="134">
        <v>0</v>
      </c>
      <c r="AF17" s="134">
        <v>2</v>
      </c>
      <c r="AG17" s="134">
        <v>0</v>
      </c>
      <c r="AH17" s="133"/>
      <c r="AI17" s="134"/>
      <c r="AJ17" s="134"/>
      <c r="AK17" s="134"/>
      <c r="AL17" s="133"/>
      <c r="AM17" s="134"/>
      <c r="AN17" s="134"/>
      <c r="AO17" s="134"/>
      <c r="AP17" s="133"/>
      <c r="AQ17" s="134"/>
      <c r="AR17" s="134"/>
      <c r="AS17" s="134"/>
      <c r="AT17" s="133"/>
      <c r="AU17" s="134"/>
      <c r="AV17" s="134"/>
      <c r="AW17" s="134"/>
      <c r="AX17" s="133"/>
      <c r="AY17" s="134"/>
      <c r="AZ17" s="134"/>
      <c r="BA17" s="134"/>
      <c r="BB17" s="133"/>
      <c r="BC17" s="134"/>
      <c r="BD17" s="134"/>
      <c r="BE17" s="134"/>
      <c r="BF17" s="133"/>
      <c r="BG17" s="134"/>
      <c r="BH17" s="134"/>
      <c r="BI17" s="134"/>
      <c r="BJ17" s="133"/>
      <c r="BK17" s="134"/>
      <c r="BL17" s="134"/>
      <c r="BM17" s="134"/>
      <c r="BN17" s="431" t="str">
        <f>Punkti!A17</f>
        <v>RTU</v>
      </c>
      <c r="BO17" s="135">
        <f>SUM(Punkti!B17:BM17)</f>
        <v>20</v>
      </c>
      <c r="BP17" s="135">
        <f>SUM(Punkti!B18:BM18)</f>
        <v>6</v>
      </c>
      <c r="BQ17" s="20"/>
    </row>
    <row r="18" spans="1:69" ht="19.5" customHeight="1">
      <c r="A18" s="433"/>
      <c r="B18" s="136">
        <v>0</v>
      </c>
      <c r="C18" s="137"/>
      <c r="D18" s="137"/>
      <c r="E18" s="137"/>
      <c r="F18" s="136">
        <v>2</v>
      </c>
      <c r="G18" s="137"/>
      <c r="H18" s="137"/>
      <c r="I18" s="137"/>
      <c r="J18" s="136">
        <v>2</v>
      </c>
      <c r="K18" s="137"/>
      <c r="L18" s="137"/>
      <c r="M18" s="137"/>
      <c r="N18" s="136">
        <v>2</v>
      </c>
      <c r="O18" s="137"/>
      <c r="P18" s="137"/>
      <c r="Q18" s="137"/>
      <c r="R18" s="136"/>
      <c r="S18" s="137"/>
      <c r="T18" s="137"/>
      <c r="U18" s="137"/>
      <c r="V18" s="136">
        <v>0</v>
      </c>
      <c r="W18" s="137"/>
      <c r="X18" s="137"/>
      <c r="Y18" s="137"/>
      <c r="Z18" s="136">
        <v>0</v>
      </c>
      <c r="AA18" s="137"/>
      <c r="AB18" s="137"/>
      <c r="AC18" s="137"/>
      <c r="AD18" s="136">
        <v>0</v>
      </c>
      <c r="AE18" s="137"/>
      <c r="AF18" s="137"/>
      <c r="AG18" s="137"/>
      <c r="AH18" s="136"/>
      <c r="AI18" s="137"/>
      <c r="AJ18" s="137"/>
      <c r="AK18" s="137"/>
      <c r="AL18" s="136"/>
      <c r="AM18" s="137"/>
      <c r="AN18" s="137"/>
      <c r="AO18" s="137"/>
      <c r="AP18" s="136"/>
      <c r="AQ18" s="137"/>
      <c r="AR18" s="137"/>
      <c r="AS18" s="137"/>
      <c r="AT18" s="136"/>
      <c r="AU18" s="137"/>
      <c r="AV18" s="137"/>
      <c r="AW18" s="137"/>
      <c r="AX18" s="136"/>
      <c r="AY18" s="137"/>
      <c r="AZ18" s="137"/>
      <c r="BA18" s="137"/>
      <c r="BB18" s="136"/>
      <c r="BC18" s="137"/>
      <c r="BD18" s="137"/>
      <c r="BE18" s="137"/>
      <c r="BF18" s="136"/>
      <c r="BG18" s="137"/>
      <c r="BH18" s="137"/>
      <c r="BI18" s="137"/>
      <c r="BJ18" s="136"/>
      <c r="BK18" s="137"/>
      <c r="BL18" s="137"/>
      <c r="BM18" s="137"/>
      <c r="BN18" s="431"/>
      <c r="BO18" s="135"/>
      <c r="BP18" s="135"/>
      <c r="BQ18" s="20"/>
    </row>
    <row r="19" spans="1:69" ht="19.5" customHeight="1">
      <c r="A19" s="433"/>
      <c r="B19" s="142"/>
      <c r="C19" s="143"/>
      <c r="D19" s="143"/>
      <c r="E19" s="143"/>
      <c r="F19" s="142"/>
      <c r="G19" s="143"/>
      <c r="H19" s="143"/>
      <c r="I19" s="143"/>
      <c r="J19" s="142"/>
      <c r="K19" s="143"/>
      <c r="L19" s="143"/>
      <c r="M19" s="143"/>
      <c r="N19" s="142"/>
      <c r="O19" s="143"/>
      <c r="P19" s="143"/>
      <c r="Q19" s="143"/>
      <c r="R19" s="136"/>
      <c r="S19" s="137"/>
      <c r="T19" s="137"/>
      <c r="U19" s="137"/>
      <c r="V19" s="142"/>
      <c r="W19" s="143"/>
      <c r="X19" s="143"/>
      <c r="Y19" s="143"/>
      <c r="Z19" s="142"/>
      <c r="AA19" s="143"/>
      <c r="AB19" s="143"/>
      <c r="AC19" s="143"/>
      <c r="AD19" s="142"/>
      <c r="AE19" s="143"/>
      <c r="AF19" s="143"/>
      <c r="AG19" s="143"/>
      <c r="AH19" s="142"/>
      <c r="AI19" s="143"/>
      <c r="AJ19" s="143"/>
      <c r="AK19" s="143"/>
      <c r="AL19" s="142"/>
      <c r="AM19" s="143"/>
      <c r="AN19" s="143"/>
      <c r="AO19" s="143"/>
      <c r="AP19" s="142"/>
      <c r="AQ19" s="143"/>
      <c r="AR19" s="143"/>
      <c r="AS19" s="143"/>
      <c r="AT19" s="142"/>
      <c r="AU19" s="143"/>
      <c r="AV19" s="143"/>
      <c r="AW19" s="143"/>
      <c r="AX19" s="142"/>
      <c r="AY19" s="143"/>
      <c r="AZ19" s="143"/>
      <c r="BA19" s="143"/>
      <c r="BB19" s="142"/>
      <c r="BC19" s="143"/>
      <c r="BD19" s="143"/>
      <c r="BE19" s="143"/>
      <c r="BF19" s="142"/>
      <c r="BG19" s="143"/>
      <c r="BH19" s="143"/>
      <c r="BI19" s="143"/>
      <c r="BJ19" s="142"/>
      <c r="BK19" s="143"/>
      <c r="BL19" s="143"/>
      <c r="BM19" s="143"/>
      <c r="BN19" s="431"/>
      <c r="BO19" s="135"/>
      <c r="BP19" s="135"/>
      <c r="BQ19" s="20"/>
    </row>
    <row r="20" spans="1:69" ht="19.5" customHeight="1">
      <c r="A20" s="432" t="s">
        <v>37</v>
      </c>
      <c r="B20" s="133">
        <v>0</v>
      </c>
      <c r="C20" s="134">
        <v>2</v>
      </c>
      <c r="D20" s="134">
        <v>0</v>
      </c>
      <c r="E20" s="134">
        <v>2</v>
      </c>
      <c r="F20" s="133">
        <v>2</v>
      </c>
      <c r="G20" s="134">
        <v>2</v>
      </c>
      <c r="H20" s="134">
        <v>2</v>
      </c>
      <c r="I20" s="134">
        <v>0</v>
      </c>
      <c r="J20" s="133">
        <v>2</v>
      </c>
      <c r="K20" s="134">
        <v>2</v>
      </c>
      <c r="L20" s="134">
        <v>2</v>
      </c>
      <c r="M20" s="134">
        <v>0</v>
      </c>
      <c r="N20" s="133">
        <v>2</v>
      </c>
      <c r="O20" s="134">
        <v>2</v>
      </c>
      <c r="P20" s="134">
        <v>0</v>
      </c>
      <c r="Q20" s="134">
        <v>0</v>
      </c>
      <c r="R20" s="133">
        <v>2</v>
      </c>
      <c r="S20" s="134">
        <v>2</v>
      </c>
      <c r="T20" s="134">
        <v>2</v>
      </c>
      <c r="U20" s="134">
        <v>2</v>
      </c>
      <c r="V20" s="130"/>
      <c r="W20" s="131"/>
      <c r="X20" s="131"/>
      <c r="Y20" s="132"/>
      <c r="Z20" s="133">
        <v>0</v>
      </c>
      <c r="AA20" s="134">
        <v>2</v>
      </c>
      <c r="AB20" s="134">
        <v>2</v>
      </c>
      <c r="AC20" s="134">
        <v>2</v>
      </c>
      <c r="AD20" s="133">
        <v>2</v>
      </c>
      <c r="AE20" s="134">
        <v>2</v>
      </c>
      <c r="AF20" s="134">
        <v>2</v>
      </c>
      <c r="AG20" s="134">
        <v>2</v>
      </c>
      <c r="AH20" s="133"/>
      <c r="AI20" s="134"/>
      <c r="AJ20" s="134"/>
      <c r="AK20" s="134"/>
      <c r="AL20" s="133"/>
      <c r="AM20" s="134"/>
      <c r="AN20" s="134"/>
      <c r="AO20" s="134"/>
      <c r="AP20" s="133"/>
      <c r="AQ20" s="134"/>
      <c r="AR20" s="134"/>
      <c r="AS20" s="134"/>
      <c r="AT20" s="133"/>
      <c r="AU20" s="134"/>
      <c r="AV20" s="134"/>
      <c r="AW20" s="134"/>
      <c r="AX20" s="133"/>
      <c r="AY20" s="134"/>
      <c r="AZ20" s="134"/>
      <c r="BA20" s="134"/>
      <c r="BB20" s="133"/>
      <c r="BC20" s="134"/>
      <c r="BD20" s="134"/>
      <c r="BE20" s="134"/>
      <c r="BF20" s="133"/>
      <c r="BG20" s="134"/>
      <c r="BH20" s="134"/>
      <c r="BI20" s="134"/>
      <c r="BJ20" s="133"/>
      <c r="BK20" s="134"/>
      <c r="BL20" s="134"/>
      <c r="BM20" s="134"/>
      <c r="BN20" s="431" t="str">
        <f>Punkti!A20</f>
        <v>SIB</v>
      </c>
      <c r="BO20" s="135">
        <f>SUM(Punkti!B20:BM20)</f>
        <v>42</v>
      </c>
      <c r="BP20" s="135">
        <f>SUM(Punkti!B21:BM21)</f>
        <v>10</v>
      </c>
      <c r="BQ20" s="20"/>
    </row>
    <row r="21" spans="1:69" ht="19.5" customHeight="1">
      <c r="A21" s="432"/>
      <c r="B21" s="136">
        <v>0</v>
      </c>
      <c r="C21" s="137"/>
      <c r="D21" s="137"/>
      <c r="E21" s="137"/>
      <c r="F21" s="136">
        <v>2</v>
      </c>
      <c r="G21" s="137"/>
      <c r="H21" s="137"/>
      <c r="I21" s="137"/>
      <c r="J21" s="136">
        <v>2</v>
      </c>
      <c r="K21" s="137"/>
      <c r="L21" s="137"/>
      <c r="M21" s="137"/>
      <c r="N21" s="136">
        <v>0</v>
      </c>
      <c r="O21" s="137"/>
      <c r="P21" s="137"/>
      <c r="Q21" s="137"/>
      <c r="R21" s="136">
        <v>2</v>
      </c>
      <c r="S21" s="137"/>
      <c r="T21" s="137"/>
      <c r="U21" s="137"/>
      <c r="V21" s="136"/>
      <c r="W21" s="137"/>
      <c r="X21" s="137"/>
      <c r="Y21" s="138"/>
      <c r="Z21" s="136">
        <v>2</v>
      </c>
      <c r="AA21" s="137"/>
      <c r="AB21" s="137"/>
      <c r="AC21" s="137"/>
      <c r="AD21" s="136">
        <v>2</v>
      </c>
      <c r="AE21" s="137"/>
      <c r="AF21" s="137"/>
      <c r="AG21" s="137"/>
      <c r="AH21" s="136"/>
      <c r="AI21" s="137"/>
      <c r="AJ21" s="137"/>
      <c r="AK21" s="137"/>
      <c r="AL21" s="136"/>
      <c r="AM21" s="137"/>
      <c r="AN21" s="137"/>
      <c r="AO21" s="137"/>
      <c r="AP21" s="136"/>
      <c r="AQ21" s="137"/>
      <c r="AR21" s="137"/>
      <c r="AS21" s="137"/>
      <c r="AT21" s="136"/>
      <c r="AU21" s="137"/>
      <c r="AV21" s="137"/>
      <c r="AW21" s="137"/>
      <c r="AX21" s="136"/>
      <c r="AY21" s="137"/>
      <c r="AZ21" s="137"/>
      <c r="BA21" s="137"/>
      <c r="BB21" s="136"/>
      <c r="BC21" s="137"/>
      <c r="BD21" s="137"/>
      <c r="BE21" s="137"/>
      <c r="BF21" s="136"/>
      <c r="BG21" s="137"/>
      <c r="BH21" s="137"/>
      <c r="BI21" s="137"/>
      <c r="BJ21" s="136"/>
      <c r="BK21" s="137"/>
      <c r="BL21" s="137"/>
      <c r="BM21" s="137"/>
      <c r="BN21" s="431"/>
      <c r="BO21" s="135"/>
      <c r="BP21" s="135"/>
      <c r="BQ21" s="20"/>
    </row>
    <row r="22" spans="1:69" ht="19.5" customHeight="1">
      <c r="A22" s="432"/>
      <c r="B22" s="142"/>
      <c r="C22" s="143"/>
      <c r="D22" s="143"/>
      <c r="E22" s="143"/>
      <c r="F22" s="142"/>
      <c r="G22" s="143"/>
      <c r="H22" s="143"/>
      <c r="I22" s="143"/>
      <c r="J22" s="142"/>
      <c r="K22" s="143"/>
      <c r="L22" s="143"/>
      <c r="M22" s="143"/>
      <c r="N22" s="142"/>
      <c r="O22" s="143"/>
      <c r="P22" s="143"/>
      <c r="Q22" s="143"/>
      <c r="R22" s="142"/>
      <c r="S22" s="143"/>
      <c r="T22" s="143"/>
      <c r="U22" s="143"/>
      <c r="V22" s="139"/>
      <c r="W22" s="140"/>
      <c r="X22" s="140"/>
      <c r="Y22" s="141"/>
      <c r="Z22" s="142"/>
      <c r="AA22" s="143"/>
      <c r="AB22" s="143"/>
      <c r="AC22" s="143"/>
      <c r="AD22" s="142"/>
      <c r="AE22" s="143"/>
      <c r="AF22" s="143"/>
      <c r="AG22" s="143"/>
      <c r="AH22" s="142"/>
      <c r="AI22" s="143"/>
      <c r="AJ22" s="143"/>
      <c r="AK22" s="143"/>
      <c r="AL22" s="142"/>
      <c r="AM22" s="143"/>
      <c r="AN22" s="143"/>
      <c r="AO22" s="143"/>
      <c r="AP22" s="142"/>
      <c r="AQ22" s="143"/>
      <c r="AR22" s="143"/>
      <c r="AS22" s="143"/>
      <c r="AT22" s="142"/>
      <c r="AU22" s="143"/>
      <c r="AV22" s="143"/>
      <c r="AW22" s="143"/>
      <c r="AX22" s="142"/>
      <c r="AY22" s="143"/>
      <c r="AZ22" s="143"/>
      <c r="BA22" s="143"/>
      <c r="BB22" s="142"/>
      <c r="BC22" s="143"/>
      <c r="BD22" s="143"/>
      <c r="BE22" s="143"/>
      <c r="BF22" s="142"/>
      <c r="BG22" s="143"/>
      <c r="BH22" s="143"/>
      <c r="BI22" s="143"/>
      <c r="BJ22" s="142"/>
      <c r="BK22" s="143"/>
      <c r="BL22" s="143"/>
      <c r="BM22" s="143"/>
      <c r="BN22" s="431"/>
      <c r="BO22" s="135"/>
      <c r="BP22" s="135"/>
      <c r="BQ22" s="20"/>
    </row>
    <row r="23" spans="1:69" ht="19.5" customHeight="1">
      <c r="A23" s="433" t="s">
        <v>38</v>
      </c>
      <c r="B23" s="133">
        <v>0</v>
      </c>
      <c r="C23" s="134">
        <v>0</v>
      </c>
      <c r="D23" s="134">
        <v>0</v>
      </c>
      <c r="E23" s="134">
        <v>2</v>
      </c>
      <c r="F23" s="133">
        <v>2</v>
      </c>
      <c r="G23" s="134">
        <v>2</v>
      </c>
      <c r="H23" s="134">
        <v>2</v>
      </c>
      <c r="I23" s="134">
        <v>2</v>
      </c>
      <c r="J23" s="133">
        <v>0</v>
      </c>
      <c r="K23" s="134">
        <v>2</v>
      </c>
      <c r="L23" s="134">
        <v>2</v>
      </c>
      <c r="M23" s="134">
        <v>2</v>
      </c>
      <c r="N23" s="133">
        <v>2</v>
      </c>
      <c r="O23" s="134">
        <v>0</v>
      </c>
      <c r="P23" s="134">
        <v>2</v>
      </c>
      <c r="Q23" s="134">
        <v>2</v>
      </c>
      <c r="R23" s="133">
        <v>2</v>
      </c>
      <c r="S23" s="134">
        <v>2</v>
      </c>
      <c r="T23" s="134">
        <v>2</v>
      </c>
      <c r="U23" s="134">
        <v>2</v>
      </c>
      <c r="V23" s="133">
        <v>2</v>
      </c>
      <c r="W23" s="134">
        <v>0</v>
      </c>
      <c r="X23" s="134">
        <v>0</v>
      </c>
      <c r="Y23" s="134">
        <v>0</v>
      </c>
      <c r="Z23" s="130"/>
      <c r="AA23" s="131"/>
      <c r="AB23" s="131"/>
      <c r="AC23" s="132"/>
      <c r="AD23" s="133">
        <v>2</v>
      </c>
      <c r="AE23" s="134">
        <v>0</v>
      </c>
      <c r="AF23" s="134">
        <v>2</v>
      </c>
      <c r="AG23" s="134">
        <v>2</v>
      </c>
      <c r="AH23" s="133"/>
      <c r="AI23" s="134"/>
      <c r="AJ23" s="134"/>
      <c r="AK23" s="134"/>
      <c r="AL23" s="133"/>
      <c r="AM23" s="134"/>
      <c r="AN23" s="134"/>
      <c r="AO23" s="134"/>
      <c r="AP23" s="133"/>
      <c r="AQ23" s="134"/>
      <c r="AR23" s="134"/>
      <c r="AS23" s="134"/>
      <c r="AT23" s="133"/>
      <c r="AU23" s="134"/>
      <c r="AV23" s="134"/>
      <c r="AW23" s="134"/>
      <c r="AX23" s="133"/>
      <c r="AY23" s="134"/>
      <c r="AZ23" s="134"/>
      <c r="BA23" s="134"/>
      <c r="BB23" s="133"/>
      <c r="BC23" s="134"/>
      <c r="BD23" s="134"/>
      <c r="BE23" s="134"/>
      <c r="BF23" s="133"/>
      <c r="BG23" s="134"/>
      <c r="BH23" s="134"/>
      <c r="BI23" s="134"/>
      <c r="BJ23" s="133"/>
      <c r="BK23" s="134"/>
      <c r="BL23" s="134"/>
      <c r="BM23" s="134"/>
      <c r="BN23" s="431" t="str">
        <f>Punkti!A23</f>
        <v>Šarmageddon</v>
      </c>
      <c r="BO23" s="135">
        <f>SUM(Punkti!B23:BM23)</f>
        <v>38</v>
      </c>
      <c r="BP23" s="135">
        <f>SUM(Punkti!B24:BM24)</f>
        <v>10</v>
      </c>
      <c r="BQ23" s="20"/>
    </row>
    <row r="24" spans="1:69" ht="19.5" customHeight="1">
      <c r="A24" s="433"/>
      <c r="B24" s="136">
        <v>0</v>
      </c>
      <c r="C24" s="137"/>
      <c r="D24" s="137"/>
      <c r="E24" s="137"/>
      <c r="F24" s="136">
        <v>2</v>
      </c>
      <c r="G24" s="137"/>
      <c r="H24" s="137"/>
      <c r="I24" s="137"/>
      <c r="J24" s="136">
        <v>2</v>
      </c>
      <c r="K24" s="137"/>
      <c r="L24" s="137"/>
      <c r="M24" s="137"/>
      <c r="N24" s="136">
        <v>2</v>
      </c>
      <c r="O24" s="137"/>
      <c r="P24" s="137"/>
      <c r="Q24" s="137"/>
      <c r="R24" s="136">
        <v>2</v>
      </c>
      <c r="S24" s="137"/>
      <c r="T24" s="137"/>
      <c r="U24" s="137"/>
      <c r="V24" s="136">
        <v>0</v>
      </c>
      <c r="W24" s="137"/>
      <c r="X24" s="137"/>
      <c r="Y24" s="137"/>
      <c r="Z24" s="136"/>
      <c r="AA24" s="137"/>
      <c r="AB24" s="137"/>
      <c r="AC24" s="138"/>
      <c r="AD24" s="136">
        <v>2</v>
      </c>
      <c r="AE24" s="137"/>
      <c r="AF24" s="137"/>
      <c r="AG24" s="137"/>
      <c r="AH24" s="136"/>
      <c r="AI24" s="137"/>
      <c r="AJ24" s="137"/>
      <c r="AK24" s="137"/>
      <c r="AL24" s="136"/>
      <c r="AM24" s="137"/>
      <c r="AN24" s="137"/>
      <c r="AO24" s="137"/>
      <c r="AP24" s="136"/>
      <c r="AQ24" s="137"/>
      <c r="AR24" s="137"/>
      <c r="AS24" s="137"/>
      <c r="AT24" s="136"/>
      <c r="AU24" s="137"/>
      <c r="AV24" s="137"/>
      <c r="AW24" s="137"/>
      <c r="AX24" s="136"/>
      <c r="AY24" s="137"/>
      <c r="AZ24" s="137"/>
      <c r="BA24" s="137"/>
      <c r="BB24" s="136"/>
      <c r="BC24" s="137"/>
      <c r="BD24" s="137"/>
      <c r="BE24" s="137"/>
      <c r="BF24" s="136"/>
      <c r="BG24" s="137"/>
      <c r="BH24" s="137"/>
      <c r="BI24" s="137"/>
      <c r="BJ24" s="136"/>
      <c r="BK24" s="137"/>
      <c r="BL24" s="137"/>
      <c r="BM24" s="137"/>
      <c r="BN24" s="431"/>
      <c r="BO24" s="135"/>
      <c r="BP24" s="135"/>
      <c r="BQ24" s="20"/>
    </row>
    <row r="25" spans="1:69" ht="19.5" customHeight="1">
      <c r="A25" s="433"/>
      <c r="B25" s="142"/>
      <c r="C25" s="143"/>
      <c r="D25" s="143"/>
      <c r="E25" s="143"/>
      <c r="F25" s="142"/>
      <c r="G25" s="143"/>
      <c r="H25" s="143"/>
      <c r="I25" s="143"/>
      <c r="J25" s="142"/>
      <c r="K25" s="143"/>
      <c r="L25" s="143"/>
      <c r="M25" s="143"/>
      <c r="N25" s="142"/>
      <c r="O25" s="143"/>
      <c r="P25" s="143"/>
      <c r="Q25" s="143"/>
      <c r="R25" s="142"/>
      <c r="S25" s="143"/>
      <c r="T25" s="143"/>
      <c r="U25" s="143"/>
      <c r="V25" s="142"/>
      <c r="W25" s="143"/>
      <c r="X25" s="143"/>
      <c r="Y25" s="143"/>
      <c r="Z25" s="139"/>
      <c r="AA25" s="140"/>
      <c r="AB25" s="140"/>
      <c r="AC25" s="141"/>
      <c r="AD25" s="142"/>
      <c r="AE25" s="143"/>
      <c r="AF25" s="143"/>
      <c r="AG25" s="143"/>
      <c r="AH25" s="142"/>
      <c r="AI25" s="143"/>
      <c r="AJ25" s="143"/>
      <c r="AK25" s="143"/>
      <c r="AL25" s="142"/>
      <c r="AM25" s="143"/>
      <c r="AN25" s="143"/>
      <c r="AO25" s="143"/>
      <c r="AP25" s="142"/>
      <c r="AQ25" s="143"/>
      <c r="AR25" s="143"/>
      <c r="AS25" s="143"/>
      <c r="AT25" s="142"/>
      <c r="AU25" s="143"/>
      <c r="AV25" s="143"/>
      <c r="AW25" s="143"/>
      <c r="AX25" s="142"/>
      <c r="AY25" s="143"/>
      <c r="AZ25" s="143"/>
      <c r="BA25" s="143"/>
      <c r="BB25" s="142"/>
      <c r="BC25" s="143"/>
      <c r="BD25" s="143"/>
      <c r="BE25" s="143"/>
      <c r="BF25" s="142"/>
      <c r="BG25" s="143"/>
      <c r="BH25" s="143"/>
      <c r="BI25" s="143"/>
      <c r="BJ25" s="142"/>
      <c r="BK25" s="143"/>
      <c r="BL25" s="143"/>
      <c r="BM25" s="143"/>
      <c r="BN25" s="431"/>
      <c r="BO25" s="135"/>
      <c r="BP25" s="135"/>
      <c r="BQ25" s="20"/>
    </row>
    <row r="26" spans="1:69" ht="19.5" customHeight="1">
      <c r="A26" s="433" t="s">
        <v>39</v>
      </c>
      <c r="B26" s="133">
        <v>0</v>
      </c>
      <c r="C26" s="134">
        <v>0</v>
      </c>
      <c r="D26" s="134">
        <v>0</v>
      </c>
      <c r="E26" s="134">
        <v>2</v>
      </c>
      <c r="F26" s="133">
        <v>2</v>
      </c>
      <c r="G26" s="134">
        <v>2</v>
      </c>
      <c r="H26" s="134">
        <v>2</v>
      </c>
      <c r="I26" s="134">
        <v>2</v>
      </c>
      <c r="J26" s="133">
        <v>0</v>
      </c>
      <c r="K26" s="134">
        <v>2</v>
      </c>
      <c r="L26" s="134">
        <v>2</v>
      </c>
      <c r="M26" s="134">
        <v>0</v>
      </c>
      <c r="N26" s="133">
        <v>2</v>
      </c>
      <c r="O26" s="134">
        <v>0</v>
      </c>
      <c r="P26" s="134">
        <v>2</v>
      </c>
      <c r="Q26" s="134">
        <v>0</v>
      </c>
      <c r="R26" s="133">
        <v>2</v>
      </c>
      <c r="S26" s="134">
        <v>2</v>
      </c>
      <c r="T26" s="134">
        <v>0</v>
      </c>
      <c r="U26" s="134">
        <v>2</v>
      </c>
      <c r="V26" s="133">
        <v>0</v>
      </c>
      <c r="W26" s="134">
        <v>0</v>
      </c>
      <c r="X26" s="134">
        <v>0</v>
      </c>
      <c r="Y26" s="134">
        <v>0</v>
      </c>
      <c r="Z26" s="133">
        <v>0</v>
      </c>
      <c r="AA26" s="134">
        <v>2</v>
      </c>
      <c r="AB26" s="134">
        <v>0</v>
      </c>
      <c r="AC26" s="134">
        <v>0</v>
      </c>
      <c r="AD26" s="130"/>
      <c r="AE26" s="131"/>
      <c r="AF26" s="131"/>
      <c r="AG26" s="132"/>
      <c r="AH26" s="133"/>
      <c r="AI26" s="134"/>
      <c r="AJ26" s="134"/>
      <c r="AK26" s="134"/>
      <c r="AL26" s="133"/>
      <c r="AM26" s="134"/>
      <c r="AN26" s="134"/>
      <c r="AO26" s="134"/>
      <c r="AP26" s="133"/>
      <c r="AQ26" s="134"/>
      <c r="AR26" s="134"/>
      <c r="AS26" s="134"/>
      <c r="AT26" s="133"/>
      <c r="AU26" s="134"/>
      <c r="AV26" s="134"/>
      <c r="AW26" s="134"/>
      <c r="AX26" s="133"/>
      <c r="AY26" s="134"/>
      <c r="AZ26" s="134"/>
      <c r="BA26" s="134"/>
      <c r="BB26" s="133"/>
      <c r="BC26" s="134"/>
      <c r="BD26" s="134"/>
      <c r="BE26" s="134"/>
      <c r="BF26" s="133"/>
      <c r="BG26" s="134"/>
      <c r="BH26" s="134"/>
      <c r="BI26" s="134"/>
      <c r="BJ26" s="133"/>
      <c r="BK26" s="134"/>
      <c r="BL26" s="134"/>
      <c r="BM26" s="134"/>
      <c r="BN26" s="431" t="str">
        <f>Punkti!A26</f>
        <v>VissParBoulingu.lv</v>
      </c>
      <c r="BO26" s="135">
        <f>SUM(Punkti!B26:BM26)</f>
        <v>26</v>
      </c>
      <c r="BP26" s="135">
        <f>SUM(Punkti!B27:BM27)</f>
        <v>8</v>
      </c>
      <c r="BQ26" s="20"/>
    </row>
    <row r="27" spans="1:69" ht="19.5" customHeight="1">
      <c r="A27" s="433"/>
      <c r="B27" s="136">
        <v>0</v>
      </c>
      <c r="C27" s="137"/>
      <c r="D27" s="137"/>
      <c r="E27" s="137"/>
      <c r="F27" s="136">
        <v>2</v>
      </c>
      <c r="G27" s="137"/>
      <c r="H27" s="137"/>
      <c r="I27" s="137"/>
      <c r="J27" s="136">
        <v>2</v>
      </c>
      <c r="K27" s="137"/>
      <c r="L27" s="137"/>
      <c r="M27" s="137"/>
      <c r="N27" s="136">
        <v>2</v>
      </c>
      <c r="O27" s="137"/>
      <c r="P27" s="137"/>
      <c r="Q27" s="137"/>
      <c r="R27" s="136">
        <v>2</v>
      </c>
      <c r="S27" s="137"/>
      <c r="T27" s="137"/>
      <c r="U27" s="137"/>
      <c r="V27" s="136">
        <v>0</v>
      </c>
      <c r="W27" s="137"/>
      <c r="X27" s="137"/>
      <c r="Y27" s="137"/>
      <c r="Z27" s="136">
        <v>0</v>
      </c>
      <c r="AA27" s="137"/>
      <c r="AB27" s="137"/>
      <c r="AC27" s="137"/>
      <c r="AD27" s="136"/>
      <c r="AE27" s="137"/>
      <c r="AF27" s="137"/>
      <c r="AG27" s="138"/>
      <c r="AH27" s="136"/>
      <c r="AI27" s="137"/>
      <c r="AJ27" s="137"/>
      <c r="AK27" s="137"/>
      <c r="AL27" s="136"/>
      <c r="AM27" s="137"/>
      <c r="AN27" s="137"/>
      <c r="AO27" s="137"/>
      <c r="AP27" s="136"/>
      <c r="AQ27" s="137"/>
      <c r="AR27" s="137"/>
      <c r="AS27" s="137"/>
      <c r="AT27" s="136"/>
      <c r="AU27" s="137"/>
      <c r="AV27" s="137"/>
      <c r="AW27" s="137"/>
      <c r="AX27" s="136"/>
      <c r="AY27" s="137"/>
      <c r="AZ27" s="137"/>
      <c r="BA27" s="137"/>
      <c r="BB27" s="136"/>
      <c r="BC27" s="137"/>
      <c r="BD27" s="137"/>
      <c r="BE27" s="137"/>
      <c r="BF27" s="136"/>
      <c r="BG27" s="137"/>
      <c r="BH27" s="137"/>
      <c r="BI27" s="137"/>
      <c r="BJ27" s="136"/>
      <c r="BK27" s="137"/>
      <c r="BL27" s="137"/>
      <c r="BM27" s="137"/>
      <c r="BN27" s="431"/>
      <c r="BO27" s="135"/>
      <c r="BP27" s="135"/>
      <c r="BQ27" s="20"/>
    </row>
    <row r="28" spans="1:69" ht="19.5" customHeight="1">
      <c r="A28" s="433"/>
      <c r="B28" s="142"/>
      <c r="C28" s="143"/>
      <c r="D28" s="143"/>
      <c r="E28" s="143"/>
      <c r="F28" s="142"/>
      <c r="G28" s="143"/>
      <c r="H28" s="143"/>
      <c r="I28" s="143"/>
      <c r="J28" s="142"/>
      <c r="K28" s="143"/>
      <c r="L28" s="143"/>
      <c r="M28" s="143"/>
      <c r="N28" s="142"/>
      <c r="O28" s="143"/>
      <c r="P28" s="143"/>
      <c r="Q28" s="143"/>
      <c r="R28" s="142"/>
      <c r="S28" s="143"/>
      <c r="T28" s="143"/>
      <c r="U28" s="143"/>
      <c r="V28" s="142"/>
      <c r="W28" s="143"/>
      <c r="X28" s="143"/>
      <c r="Y28" s="143"/>
      <c r="Z28" s="142"/>
      <c r="AA28" s="143"/>
      <c r="AB28" s="143"/>
      <c r="AC28" s="143"/>
      <c r="AD28" s="139"/>
      <c r="AE28" s="140"/>
      <c r="AF28" s="140"/>
      <c r="AG28" s="141"/>
      <c r="AH28" s="142"/>
      <c r="AI28" s="143"/>
      <c r="AJ28" s="143"/>
      <c r="AK28" s="143"/>
      <c r="AL28" s="142"/>
      <c r="AM28" s="143"/>
      <c r="AN28" s="143"/>
      <c r="AO28" s="143"/>
      <c r="AP28" s="142"/>
      <c r="AQ28" s="143"/>
      <c r="AR28" s="143"/>
      <c r="AS28" s="143"/>
      <c r="AT28" s="142"/>
      <c r="AU28" s="143"/>
      <c r="AV28" s="143"/>
      <c r="AW28" s="143"/>
      <c r="AX28" s="142"/>
      <c r="AY28" s="143"/>
      <c r="AZ28" s="143"/>
      <c r="BA28" s="143"/>
      <c r="BB28" s="142"/>
      <c r="BC28" s="143"/>
      <c r="BD28" s="143"/>
      <c r="BE28" s="143"/>
      <c r="BF28" s="142"/>
      <c r="BG28" s="143"/>
      <c r="BH28" s="143"/>
      <c r="BI28" s="143"/>
      <c r="BJ28" s="142"/>
      <c r="BK28" s="143"/>
      <c r="BL28" s="143"/>
      <c r="BM28" s="143"/>
      <c r="BN28" s="431"/>
      <c r="BO28" s="135"/>
      <c r="BP28" s="135"/>
      <c r="BQ28" s="20"/>
    </row>
    <row r="29" spans="1:69" ht="19.5" customHeight="1">
      <c r="A29" s="434" t="s">
        <v>40</v>
      </c>
      <c r="B29" s="146"/>
      <c r="C29" s="147"/>
      <c r="D29" s="147"/>
      <c r="E29" s="147"/>
      <c r="F29" s="146"/>
      <c r="G29" s="147"/>
      <c r="H29" s="147"/>
      <c r="I29" s="147"/>
      <c r="J29" s="146"/>
      <c r="K29" s="147"/>
      <c r="L29" s="147"/>
      <c r="M29" s="147"/>
      <c r="N29" s="146"/>
      <c r="O29" s="147"/>
      <c r="P29" s="147"/>
      <c r="Q29" s="147"/>
      <c r="R29" s="146"/>
      <c r="S29" s="147"/>
      <c r="T29" s="147"/>
      <c r="U29" s="147"/>
      <c r="V29" s="146"/>
      <c r="W29" s="147"/>
      <c r="X29" s="147"/>
      <c r="Y29" s="147"/>
      <c r="Z29" s="146"/>
      <c r="AA29" s="147"/>
      <c r="AB29" s="147"/>
      <c r="AC29" s="147"/>
      <c r="AD29" s="146"/>
      <c r="AE29" s="147"/>
      <c r="AF29" s="147"/>
      <c r="AG29" s="147"/>
      <c r="AH29" s="148"/>
      <c r="AI29" s="149"/>
      <c r="AJ29" s="149"/>
      <c r="AK29" s="150"/>
      <c r="AL29" s="146">
        <v>0</v>
      </c>
      <c r="AM29" s="147">
        <v>0</v>
      </c>
      <c r="AN29" s="147">
        <v>2</v>
      </c>
      <c r="AO29" s="147">
        <v>2</v>
      </c>
      <c r="AP29" s="146">
        <v>0</v>
      </c>
      <c r="AQ29" s="147">
        <v>2</v>
      </c>
      <c r="AR29" s="147">
        <v>0</v>
      </c>
      <c r="AS29" s="147">
        <v>2</v>
      </c>
      <c r="AT29" s="146">
        <v>2</v>
      </c>
      <c r="AU29" s="147">
        <v>0</v>
      </c>
      <c r="AV29" s="147">
        <v>2</v>
      </c>
      <c r="AW29" s="147">
        <v>0</v>
      </c>
      <c r="AX29" s="146">
        <v>0</v>
      </c>
      <c r="AY29" s="147">
        <v>2</v>
      </c>
      <c r="AZ29" s="147">
        <v>2</v>
      </c>
      <c r="BA29" s="147">
        <v>2</v>
      </c>
      <c r="BB29" s="146">
        <v>2</v>
      </c>
      <c r="BC29" s="147">
        <v>0</v>
      </c>
      <c r="BD29" s="147">
        <v>0</v>
      </c>
      <c r="BE29" s="147">
        <v>0</v>
      </c>
      <c r="BF29" s="146">
        <v>0</v>
      </c>
      <c r="BG29" s="147">
        <v>0</v>
      </c>
      <c r="BH29" s="147">
        <v>0</v>
      </c>
      <c r="BI29" s="147">
        <v>0</v>
      </c>
      <c r="BJ29" s="146"/>
      <c r="BK29" s="147"/>
      <c r="BL29" s="147"/>
      <c r="BM29" s="147"/>
      <c r="BN29" s="435" t="str">
        <f>Punkti!A29</f>
        <v>Lursoft</v>
      </c>
      <c r="BO29" s="151">
        <f>SUM(Punkti!B29:BM29)</f>
        <v>20</v>
      </c>
      <c r="BP29" s="151">
        <f>SUM(Punkti!B30:BM30)</f>
        <v>4</v>
      </c>
    </row>
    <row r="30" spans="1:69" ht="19.5" customHeight="1">
      <c r="A30" s="434"/>
      <c r="B30" s="152"/>
      <c r="C30" s="153"/>
      <c r="D30" s="153"/>
      <c r="E30" s="153"/>
      <c r="F30" s="152"/>
      <c r="G30" s="153"/>
      <c r="H30" s="153"/>
      <c r="I30" s="153"/>
      <c r="J30" s="152"/>
      <c r="K30" s="153"/>
      <c r="L30" s="153"/>
      <c r="M30" s="153"/>
      <c r="N30" s="152"/>
      <c r="O30" s="153"/>
      <c r="P30" s="153"/>
      <c r="Q30" s="153"/>
      <c r="R30" s="152"/>
      <c r="S30" s="153"/>
      <c r="T30" s="153"/>
      <c r="U30" s="153"/>
      <c r="V30" s="152"/>
      <c r="W30" s="153"/>
      <c r="X30" s="153"/>
      <c r="Y30" s="153"/>
      <c r="Z30" s="152"/>
      <c r="AA30" s="153"/>
      <c r="AB30" s="153"/>
      <c r="AC30" s="153"/>
      <c r="AD30" s="152"/>
      <c r="AE30" s="153"/>
      <c r="AF30" s="153"/>
      <c r="AG30" s="153"/>
      <c r="AH30" s="152"/>
      <c r="AI30" s="153"/>
      <c r="AJ30" s="153"/>
      <c r="AK30" s="154"/>
      <c r="AL30" s="152">
        <v>2</v>
      </c>
      <c r="AM30" s="153"/>
      <c r="AN30" s="153"/>
      <c r="AO30" s="153"/>
      <c r="AP30" s="152">
        <v>0</v>
      </c>
      <c r="AQ30" s="153"/>
      <c r="AR30" s="153"/>
      <c r="AS30" s="153"/>
      <c r="AT30" s="152">
        <v>0</v>
      </c>
      <c r="AU30" s="153"/>
      <c r="AV30" s="153"/>
      <c r="AW30" s="153"/>
      <c r="AX30" s="152">
        <v>2</v>
      </c>
      <c r="AY30" s="153"/>
      <c r="AZ30" s="153"/>
      <c r="BA30" s="153"/>
      <c r="BB30" s="152">
        <v>0</v>
      </c>
      <c r="BC30" s="153"/>
      <c r="BD30" s="153"/>
      <c r="BE30" s="153"/>
      <c r="BF30" s="152">
        <v>0</v>
      </c>
      <c r="BG30" s="153"/>
      <c r="BH30" s="153"/>
      <c r="BI30" s="153"/>
      <c r="BJ30" s="152"/>
      <c r="BK30" s="153"/>
      <c r="BL30" s="153"/>
      <c r="BM30" s="153"/>
      <c r="BN30" s="435"/>
      <c r="BO30" s="151"/>
      <c r="BP30" s="151"/>
    </row>
    <row r="31" spans="1:69" ht="19.5" customHeight="1">
      <c r="A31" s="434"/>
      <c r="B31" s="155"/>
      <c r="C31" s="156"/>
      <c r="D31" s="156"/>
      <c r="E31" s="156"/>
      <c r="F31" s="155"/>
      <c r="G31" s="156"/>
      <c r="H31" s="156"/>
      <c r="I31" s="156"/>
      <c r="J31" s="155"/>
      <c r="K31" s="156"/>
      <c r="L31" s="156"/>
      <c r="M31" s="156"/>
      <c r="N31" s="155"/>
      <c r="O31" s="156"/>
      <c r="P31" s="156"/>
      <c r="Q31" s="156"/>
      <c r="R31" s="155"/>
      <c r="S31" s="156"/>
      <c r="T31" s="156"/>
      <c r="U31" s="156"/>
      <c r="V31" s="155"/>
      <c r="W31" s="156"/>
      <c r="X31" s="156"/>
      <c r="Y31" s="156"/>
      <c r="Z31" s="155"/>
      <c r="AA31" s="156"/>
      <c r="AB31" s="156"/>
      <c r="AC31" s="156"/>
      <c r="AD31" s="155"/>
      <c r="AE31" s="156"/>
      <c r="AF31" s="156"/>
      <c r="AG31" s="156"/>
      <c r="AH31" s="157"/>
      <c r="AI31" s="158"/>
      <c r="AJ31" s="158"/>
      <c r="AK31" s="159"/>
      <c r="AL31" s="155"/>
      <c r="AM31" s="156"/>
      <c r="AN31" s="156"/>
      <c r="AO31" s="156"/>
      <c r="AP31" s="155"/>
      <c r="AQ31" s="156"/>
      <c r="AR31" s="156"/>
      <c r="AS31" s="156"/>
      <c r="AT31" s="155"/>
      <c r="AU31" s="156"/>
      <c r="AV31" s="156"/>
      <c r="AW31" s="156"/>
      <c r="AX31" s="155"/>
      <c r="AY31" s="156"/>
      <c r="AZ31" s="156"/>
      <c r="BA31" s="156"/>
      <c r="BB31" s="155"/>
      <c r="BC31" s="156"/>
      <c r="BD31" s="156"/>
      <c r="BE31" s="156"/>
      <c r="BF31" s="155"/>
      <c r="BG31" s="156"/>
      <c r="BH31" s="156"/>
      <c r="BI31" s="156"/>
      <c r="BJ31" s="155"/>
      <c r="BK31" s="156"/>
      <c r="BL31" s="156"/>
      <c r="BM31" s="156"/>
      <c r="BN31" s="435"/>
      <c r="BO31" s="151"/>
      <c r="BP31" s="151"/>
    </row>
    <row r="32" spans="1:69" ht="19.5" customHeight="1">
      <c r="A32" s="434" t="s">
        <v>41</v>
      </c>
      <c r="B32" s="146"/>
      <c r="C32" s="147"/>
      <c r="D32" s="147"/>
      <c r="E32" s="147"/>
      <c r="F32" s="146"/>
      <c r="G32" s="147"/>
      <c r="H32" s="147"/>
      <c r="I32" s="147"/>
      <c r="J32" s="146"/>
      <c r="K32" s="147"/>
      <c r="L32" s="147"/>
      <c r="M32" s="147"/>
      <c r="N32" s="146"/>
      <c r="O32" s="147"/>
      <c r="P32" s="147"/>
      <c r="Q32" s="147"/>
      <c r="R32" s="146"/>
      <c r="S32" s="147"/>
      <c r="T32" s="147"/>
      <c r="U32" s="147"/>
      <c r="V32" s="146"/>
      <c r="W32" s="147"/>
      <c r="X32" s="147"/>
      <c r="Y32" s="147"/>
      <c r="Z32" s="146"/>
      <c r="AA32" s="147"/>
      <c r="AB32" s="147"/>
      <c r="AC32" s="147"/>
      <c r="AD32" s="146"/>
      <c r="AE32" s="147"/>
      <c r="AF32" s="147"/>
      <c r="AG32" s="147"/>
      <c r="AH32" s="146">
        <v>2</v>
      </c>
      <c r="AI32" s="147">
        <v>2</v>
      </c>
      <c r="AJ32" s="147">
        <v>0</v>
      </c>
      <c r="AK32" s="147">
        <v>0</v>
      </c>
      <c r="AL32" s="148"/>
      <c r="AM32" s="149"/>
      <c r="AN32" s="149"/>
      <c r="AO32" s="150"/>
      <c r="AP32" s="146">
        <v>0</v>
      </c>
      <c r="AQ32" s="147">
        <v>0</v>
      </c>
      <c r="AR32" s="147">
        <v>0</v>
      </c>
      <c r="AS32" s="147">
        <v>0</v>
      </c>
      <c r="AT32" s="146">
        <v>2</v>
      </c>
      <c r="AU32" s="147">
        <v>2</v>
      </c>
      <c r="AV32" s="147">
        <v>2</v>
      </c>
      <c r="AW32" s="147">
        <v>2</v>
      </c>
      <c r="AX32" s="146">
        <v>2</v>
      </c>
      <c r="AY32" s="147">
        <v>2</v>
      </c>
      <c r="AZ32" s="147">
        <v>2</v>
      </c>
      <c r="BA32" s="147">
        <v>2</v>
      </c>
      <c r="BB32" s="146">
        <v>0</v>
      </c>
      <c r="BC32" s="147">
        <v>0</v>
      </c>
      <c r="BD32" s="147">
        <v>0</v>
      </c>
      <c r="BE32" s="147">
        <v>0</v>
      </c>
      <c r="BF32" s="146">
        <v>2</v>
      </c>
      <c r="BG32" s="147">
        <v>2</v>
      </c>
      <c r="BH32" s="147">
        <v>2</v>
      </c>
      <c r="BI32" s="147">
        <v>2</v>
      </c>
      <c r="BJ32" s="146"/>
      <c r="BK32" s="147"/>
      <c r="BL32" s="147"/>
      <c r="BM32" s="147"/>
      <c r="BN32" s="435" t="str">
        <f>Punkti!A32</f>
        <v>Bowling Sharks</v>
      </c>
      <c r="BO32" s="151">
        <f>SUM(Punkti!B32:BM32)</f>
        <v>28</v>
      </c>
      <c r="BP32" s="151">
        <f>SUM(Punkti!B33:BM33)</f>
        <v>6</v>
      </c>
    </row>
    <row r="33" spans="1:68" ht="19.5" customHeight="1">
      <c r="A33" s="434"/>
      <c r="B33" s="152"/>
      <c r="C33" s="153"/>
      <c r="D33" s="153"/>
      <c r="E33" s="153"/>
      <c r="F33" s="152"/>
      <c r="G33" s="153"/>
      <c r="H33" s="153"/>
      <c r="I33" s="153"/>
      <c r="J33" s="152"/>
      <c r="K33" s="153"/>
      <c r="L33" s="153"/>
      <c r="M33" s="153"/>
      <c r="N33" s="152"/>
      <c r="O33" s="153"/>
      <c r="P33" s="153"/>
      <c r="Q33" s="153"/>
      <c r="R33" s="152"/>
      <c r="S33" s="153"/>
      <c r="T33" s="153"/>
      <c r="U33" s="153"/>
      <c r="V33" s="152"/>
      <c r="W33" s="153"/>
      <c r="X33" s="153"/>
      <c r="Y33" s="153"/>
      <c r="Z33" s="152"/>
      <c r="AA33" s="153"/>
      <c r="AB33" s="153"/>
      <c r="AC33" s="153"/>
      <c r="AD33" s="152"/>
      <c r="AE33" s="153"/>
      <c r="AF33" s="153"/>
      <c r="AG33" s="153"/>
      <c r="AH33" s="152">
        <v>0</v>
      </c>
      <c r="AI33" s="153"/>
      <c r="AJ33" s="153"/>
      <c r="AK33" s="153"/>
      <c r="AL33" s="152"/>
      <c r="AM33" s="153"/>
      <c r="AN33" s="153"/>
      <c r="AO33" s="154"/>
      <c r="AP33" s="152">
        <v>0</v>
      </c>
      <c r="AQ33" s="153"/>
      <c r="AR33" s="153"/>
      <c r="AS33" s="153"/>
      <c r="AT33" s="152">
        <v>2</v>
      </c>
      <c r="AU33" s="153"/>
      <c r="AV33" s="153"/>
      <c r="AW33" s="153"/>
      <c r="AX33" s="152">
        <v>2</v>
      </c>
      <c r="AY33" s="153"/>
      <c r="AZ33" s="153"/>
      <c r="BA33" s="153"/>
      <c r="BB33" s="152">
        <v>0</v>
      </c>
      <c r="BC33" s="153"/>
      <c r="BD33" s="153"/>
      <c r="BE33" s="153"/>
      <c r="BF33" s="152">
        <v>2</v>
      </c>
      <c r="BG33" s="153"/>
      <c r="BH33" s="153"/>
      <c r="BI33" s="153"/>
      <c r="BJ33" s="152"/>
      <c r="BK33" s="153"/>
      <c r="BL33" s="153"/>
      <c r="BM33" s="153"/>
      <c r="BN33" s="435"/>
      <c r="BO33" s="151"/>
      <c r="BP33" s="151"/>
    </row>
    <row r="34" spans="1:68" ht="19.5" customHeight="1">
      <c r="A34" s="434"/>
      <c r="B34" s="155"/>
      <c r="C34" s="156"/>
      <c r="D34" s="156"/>
      <c r="E34" s="156"/>
      <c r="F34" s="155"/>
      <c r="G34" s="156"/>
      <c r="H34" s="156"/>
      <c r="I34" s="156"/>
      <c r="J34" s="155"/>
      <c r="K34" s="156"/>
      <c r="L34" s="156"/>
      <c r="M34" s="156"/>
      <c r="N34" s="155"/>
      <c r="O34" s="156"/>
      <c r="P34" s="156"/>
      <c r="Q34" s="156"/>
      <c r="R34" s="155"/>
      <c r="S34" s="156"/>
      <c r="T34" s="156"/>
      <c r="U34" s="156"/>
      <c r="V34" s="155"/>
      <c r="W34" s="156"/>
      <c r="X34" s="156"/>
      <c r="Y34" s="156"/>
      <c r="Z34" s="155"/>
      <c r="AA34" s="156"/>
      <c r="AB34" s="156"/>
      <c r="AC34" s="156"/>
      <c r="AD34" s="155"/>
      <c r="AE34" s="156"/>
      <c r="AF34" s="156"/>
      <c r="AG34" s="156"/>
      <c r="AH34" s="155"/>
      <c r="AI34" s="156"/>
      <c r="AJ34" s="156"/>
      <c r="AK34" s="156"/>
      <c r="AL34" s="157"/>
      <c r="AM34" s="158"/>
      <c r="AN34" s="158"/>
      <c r="AO34" s="159"/>
      <c r="AP34" s="155"/>
      <c r="AQ34" s="156"/>
      <c r="AR34" s="156"/>
      <c r="AS34" s="156"/>
      <c r="AT34" s="155"/>
      <c r="AU34" s="156"/>
      <c r="AV34" s="156"/>
      <c r="AW34" s="156"/>
      <c r="AX34" s="155"/>
      <c r="AY34" s="156"/>
      <c r="AZ34" s="156"/>
      <c r="BA34" s="156"/>
      <c r="BB34" s="155"/>
      <c r="BC34" s="156"/>
      <c r="BD34" s="156"/>
      <c r="BE34" s="156"/>
      <c r="BF34" s="155"/>
      <c r="BG34" s="156"/>
      <c r="BH34" s="156"/>
      <c r="BI34" s="156"/>
      <c r="BJ34" s="155"/>
      <c r="BK34" s="156"/>
      <c r="BL34" s="156"/>
      <c r="BM34" s="156"/>
      <c r="BN34" s="435"/>
      <c r="BO34" s="151"/>
      <c r="BP34" s="151"/>
    </row>
    <row r="35" spans="1:68" ht="19.5" customHeight="1">
      <c r="A35" s="434" t="s">
        <v>42</v>
      </c>
      <c r="B35" s="146"/>
      <c r="C35" s="147"/>
      <c r="D35" s="147"/>
      <c r="E35" s="147"/>
      <c r="F35" s="146"/>
      <c r="G35" s="147"/>
      <c r="H35" s="147"/>
      <c r="I35" s="147"/>
      <c r="J35" s="146"/>
      <c r="K35" s="147"/>
      <c r="L35" s="147"/>
      <c r="M35" s="147"/>
      <c r="N35" s="146"/>
      <c r="O35" s="147"/>
      <c r="P35" s="147"/>
      <c r="Q35" s="147"/>
      <c r="R35" s="146"/>
      <c r="S35" s="147"/>
      <c r="T35" s="147"/>
      <c r="U35" s="147"/>
      <c r="V35" s="146"/>
      <c r="W35" s="147"/>
      <c r="X35" s="147"/>
      <c r="Y35" s="147"/>
      <c r="Z35" s="146"/>
      <c r="AA35" s="147"/>
      <c r="AB35" s="147"/>
      <c r="AC35" s="147"/>
      <c r="AD35" s="146"/>
      <c r="AE35" s="147"/>
      <c r="AF35" s="147"/>
      <c r="AG35" s="147"/>
      <c r="AH35" s="146">
        <v>2</v>
      </c>
      <c r="AI35" s="147">
        <v>0</v>
      </c>
      <c r="AJ35" s="147">
        <v>2</v>
      </c>
      <c r="AK35" s="147">
        <v>0</v>
      </c>
      <c r="AL35" s="146">
        <v>2</v>
      </c>
      <c r="AM35" s="147">
        <v>2</v>
      </c>
      <c r="AN35" s="147">
        <v>2</v>
      </c>
      <c r="AO35" s="147">
        <v>2</v>
      </c>
      <c r="AP35" s="148"/>
      <c r="AQ35" s="149"/>
      <c r="AR35" s="149"/>
      <c r="AS35" s="150"/>
      <c r="AT35" s="146">
        <v>2</v>
      </c>
      <c r="AU35" s="147">
        <v>0</v>
      </c>
      <c r="AV35" s="147">
        <v>0</v>
      </c>
      <c r="AW35" s="147">
        <v>0</v>
      </c>
      <c r="AX35" s="146">
        <v>2</v>
      </c>
      <c r="AY35" s="147">
        <v>2</v>
      </c>
      <c r="AZ35" s="147">
        <v>2</v>
      </c>
      <c r="BA35" s="147">
        <v>2</v>
      </c>
      <c r="BB35" s="146">
        <v>0</v>
      </c>
      <c r="BC35" s="147">
        <v>2</v>
      </c>
      <c r="BD35" s="147">
        <v>0</v>
      </c>
      <c r="BE35" s="147">
        <v>0</v>
      </c>
      <c r="BF35" s="146">
        <v>0</v>
      </c>
      <c r="BG35" s="147">
        <v>0</v>
      </c>
      <c r="BH35" s="147">
        <v>0</v>
      </c>
      <c r="BI35" s="147">
        <v>0</v>
      </c>
      <c r="BJ35" s="146"/>
      <c r="BK35" s="147"/>
      <c r="BL35" s="147"/>
      <c r="BM35" s="147"/>
      <c r="BN35" s="435" t="str">
        <f>Punkti!A35</f>
        <v>Nopietni</v>
      </c>
      <c r="BO35" s="151">
        <f>SUM(Punkti!B35:BM35)</f>
        <v>24</v>
      </c>
      <c r="BP35" s="151">
        <f>SUM(Punkti!B36:BM36)</f>
        <v>8</v>
      </c>
    </row>
    <row r="36" spans="1:68" ht="19.5" customHeight="1">
      <c r="A36" s="434"/>
      <c r="B36" s="152"/>
      <c r="C36" s="153"/>
      <c r="D36" s="153"/>
      <c r="E36" s="153"/>
      <c r="F36" s="152"/>
      <c r="G36" s="153"/>
      <c r="H36" s="153"/>
      <c r="I36" s="153"/>
      <c r="J36" s="152"/>
      <c r="K36" s="153"/>
      <c r="L36" s="153"/>
      <c r="M36" s="153"/>
      <c r="N36" s="152"/>
      <c r="O36" s="153"/>
      <c r="P36" s="153"/>
      <c r="Q36" s="153"/>
      <c r="R36" s="152"/>
      <c r="S36" s="153"/>
      <c r="T36" s="153"/>
      <c r="U36" s="153"/>
      <c r="V36" s="152"/>
      <c r="W36" s="153"/>
      <c r="X36" s="153"/>
      <c r="Y36" s="153"/>
      <c r="Z36" s="152"/>
      <c r="AA36" s="153"/>
      <c r="AB36" s="153"/>
      <c r="AC36" s="153"/>
      <c r="AD36" s="152"/>
      <c r="AE36" s="153"/>
      <c r="AF36" s="153"/>
      <c r="AG36" s="153"/>
      <c r="AH36" s="152">
        <v>2</v>
      </c>
      <c r="AI36" s="153"/>
      <c r="AJ36" s="153"/>
      <c r="AK36" s="153"/>
      <c r="AL36" s="152">
        <v>2</v>
      </c>
      <c r="AM36" s="153"/>
      <c r="AN36" s="153"/>
      <c r="AO36" s="153"/>
      <c r="AP36" s="152"/>
      <c r="AQ36" s="153"/>
      <c r="AR36" s="153"/>
      <c r="AS36" s="154"/>
      <c r="AT36" s="152">
        <v>2</v>
      </c>
      <c r="AU36" s="153"/>
      <c r="AV36" s="153"/>
      <c r="AW36" s="153"/>
      <c r="AX36" s="152">
        <v>2</v>
      </c>
      <c r="AY36" s="153"/>
      <c r="AZ36" s="153"/>
      <c r="BA36" s="153"/>
      <c r="BB36" s="152">
        <v>0</v>
      </c>
      <c r="BC36" s="153"/>
      <c r="BD36" s="153"/>
      <c r="BE36" s="153"/>
      <c r="BF36" s="152">
        <v>0</v>
      </c>
      <c r="BG36" s="153"/>
      <c r="BH36" s="153"/>
      <c r="BI36" s="153"/>
      <c r="BJ36" s="152"/>
      <c r="BK36" s="153"/>
      <c r="BL36" s="153"/>
      <c r="BM36" s="153"/>
      <c r="BN36" s="435"/>
      <c r="BO36" s="151"/>
      <c r="BP36" s="151"/>
    </row>
    <row r="37" spans="1:68" ht="19.5" customHeight="1">
      <c r="A37" s="434"/>
      <c r="B37" s="155"/>
      <c r="C37" s="156"/>
      <c r="D37" s="156"/>
      <c r="E37" s="156"/>
      <c r="F37" s="155"/>
      <c r="G37" s="156"/>
      <c r="H37" s="156"/>
      <c r="I37" s="156"/>
      <c r="J37" s="155"/>
      <c r="K37" s="156"/>
      <c r="L37" s="156"/>
      <c r="M37" s="156"/>
      <c r="N37" s="155"/>
      <c r="O37" s="156"/>
      <c r="P37" s="156"/>
      <c r="Q37" s="156"/>
      <c r="R37" s="155"/>
      <c r="S37" s="156"/>
      <c r="T37" s="156"/>
      <c r="U37" s="156"/>
      <c r="V37" s="155"/>
      <c r="W37" s="156"/>
      <c r="X37" s="156"/>
      <c r="Y37" s="156"/>
      <c r="Z37" s="155"/>
      <c r="AA37" s="156"/>
      <c r="AB37" s="156"/>
      <c r="AC37" s="156"/>
      <c r="AD37" s="155"/>
      <c r="AE37" s="156"/>
      <c r="AF37" s="156"/>
      <c r="AG37" s="156"/>
      <c r="AH37" s="155"/>
      <c r="AI37" s="156"/>
      <c r="AJ37" s="156"/>
      <c r="AK37" s="156"/>
      <c r="AL37" s="155"/>
      <c r="AM37" s="156"/>
      <c r="AN37" s="156"/>
      <c r="AO37" s="156"/>
      <c r="AP37" s="157"/>
      <c r="AQ37" s="158"/>
      <c r="AR37" s="158"/>
      <c r="AS37" s="159"/>
      <c r="AT37" s="155"/>
      <c r="AU37" s="156"/>
      <c r="AV37" s="156"/>
      <c r="AW37" s="156"/>
      <c r="AX37" s="155"/>
      <c r="AY37" s="156"/>
      <c r="AZ37" s="156"/>
      <c r="BA37" s="156"/>
      <c r="BB37" s="155"/>
      <c r="BC37" s="156"/>
      <c r="BD37" s="156"/>
      <c r="BE37" s="156"/>
      <c r="BF37" s="155"/>
      <c r="BG37" s="156"/>
      <c r="BH37" s="156"/>
      <c r="BI37" s="156"/>
      <c r="BJ37" s="155"/>
      <c r="BK37" s="156"/>
      <c r="BL37" s="156"/>
      <c r="BM37" s="156"/>
      <c r="BN37" s="435"/>
      <c r="BO37" s="151"/>
      <c r="BP37" s="151"/>
    </row>
    <row r="38" spans="1:68" ht="19.5" customHeight="1">
      <c r="A38" s="437" t="s">
        <v>43</v>
      </c>
      <c r="B38" s="146"/>
      <c r="C38" s="147"/>
      <c r="D38" s="147"/>
      <c r="E38" s="147"/>
      <c r="F38" s="146"/>
      <c r="G38" s="147"/>
      <c r="H38" s="147"/>
      <c r="I38" s="147"/>
      <c r="J38" s="146"/>
      <c r="K38" s="147"/>
      <c r="L38" s="147"/>
      <c r="M38" s="147"/>
      <c r="N38" s="146"/>
      <c r="O38" s="147"/>
      <c r="P38" s="147"/>
      <c r="Q38" s="147"/>
      <c r="R38" s="146"/>
      <c r="S38" s="147"/>
      <c r="T38" s="147"/>
      <c r="U38" s="147"/>
      <c r="V38" s="146"/>
      <c r="W38" s="147"/>
      <c r="X38" s="147"/>
      <c r="Y38" s="147"/>
      <c r="Z38" s="146"/>
      <c r="AA38" s="147"/>
      <c r="AB38" s="147"/>
      <c r="AC38" s="147"/>
      <c r="AD38" s="146"/>
      <c r="AE38" s="147"/>
      <c r="AF38" s="147"/>
      <c r="AG38" s="147"/>
      <c r="AH38" s="146">
        <v>0</v>
      </c>
      <c r="AI38" s="147">
        <v>2</v>
      </c>
      <c r="AJ38" s="147">
        <v>0</v>
      </c>
      <c r="AK38" s="147">
        <v>2</v>
      </c>
      <c r="AL38" s="146">
        <v>0</v>
      </c>
      <c r="AM38" s="147">
        <v>0</v>
      </c>
      <c r="AN38" s="147">
        <v>0</v>
      </c>
      <c r="AO38" s="147">
        <v>0</v>
      </c>
      <c r="AP38" s="146">
        <v>0</v>
      </c>
      <c r="AQ38" s="147">
        <v>2</v>
      </c>
      <c r="AR38" s="147">
        <v>2</v>
      </c>
      <c r="AS38" s="147">
        <v>2</v>
      </c>
      <c r="AT38" s="148"/>
      <c r="AU38" s="149"/>
      <c r="AV38" s="149"/>
      <c r="AW38" s="150"/>
      <c r="AX38" s="146">
        <v>0</v>
      </c>
      <c r="AY38" s="147">
        <v>2</v>
      </c>
      <c r="AZ38" s="147">
        <v>2</v>
      </c>
      <c r="BA38" s="147">
        <v>0</v>
      </c>
      <c r="BB38" s="146">
        <v>0</v>
      </c>
      <c r="BC38" s="147">
        <v>0</v>
      </c>
      <c r="BD38" s="147">
        <v>0</v>
      </c>
      <c r="BE38" s="147">
        <v>0</v>
      </c>
      <c r="BF38" s="146">
        <v>2</v>
      </c>
      <c r="BG38" s="147">
        <v>2</v>
      </c>
      <c r="BH38" s="147">
        <v>2</v>
      </c>
      <c r="BI38" s="147">
        <v>2</v>
      </c>
      <c r="BJ38" s="146"/>
      <c r="BK38" s="147"/>
      <c r="BL38" s="147"/>
      <c r="BM38" s="147"/>
      <c r="BN38" s="435" t="str">
        <f>Punkti!A38</f>
        <v>Molotov</v>
      </c>
      <c r="BO38" s="151">
        <f>SUM(Punkti!B38:BM38)</f>
        <v>22</v>
      </c>
      <c r="BP38" s="151">
        <f>SUM(Punkti!B39:BM39)</f>
        <v>6</v>
      </c>
    </row>
    <row r="39" spans="1:68" ht="19.5" customHeight="1">
      <c r="A39" s="437"/>
      <c r="B39" s="152"/>
      <c r="C39" s="153"/>
      <c r="D39" s="153"/>
      <c r="E39" s="153"/>
      <c r="F39" s="152"/>
      <c r="G39" s="153"/>
      <c r="H39" s="153"/>
      <c r="I39" s="153"/>
      <c r="J39" s="152"/>
      <c r="K39" s="153"/>
      <c r="L39" s="153"/>
      <c r="M39" s="153"/>
      <c r="N39" s="152"/>
      <c r="O39" s="153"/>
      <c r="P39" s="153"/>
      <c r="Q39" s="153"/>
      <c r="R39" s="152"/>
      <c r="S39" s="153"/>
      <c r="T39" s="153"/>
      <c r="U39" s="153"/>
      <c r="V39" s="152"/>
      <c r="W39" s="153"/>
      <c r="X39" s="153"/>
      <c r="Y39" s="153"/>
      <c r="Z39" s="152"/>
      <c r="AA39" s="153"/>
      <c r="AB39" s="153"/>
      <c r="AC39" s="153"/>
      <c r="AD39" s="152"/>
      <c r="AE39" s="153"/>
      <c r="AF39" s="153"/>
      <c r="AG39" s="153"/>
      <c r="AH39" s="152">
        <v>2</v>
      </c>
      <c r="AI39" s="153"/>
      <c r="AJ39" s="153"/>
      <c r="AK39" s="153"/>
      <c r="AL39" s="152">
        <v>0</v>
      </c>
      <c r="AM39" s="153"/>
      <c r="AN39" s="153"/>
      <c r="AO39" s="153"/>
      <c r="AP39" s="152">
        <v>0</v>
      </c>
      <c r="AQ39" s="153"/>
      <c r="AR39" s="153"/>
      <c r="AS39" s="153"/>
      <c r="AT39" s="152"/>
      <c r="AU39" s="153"/>
      <c r="AV39" s="153"/>
      <c r="AW39" s="154"/>
      <c r="AX39" s="152">
        <v>2</v>
      </c>
      <c r="AY39" s="153"/>
      <c r="AZ39" s="153"/>
      <c r="BA39" s="153"/>
      <c r="BB39" s="152">
        <v>0</v>
      </c>
      <c r="BC39" s="153"/>
      <c r="BD39" s="153"/>
      <c r="BE39" s="153"/>
      <c r="BF39" s="152">
        <v>2</v>
      </c>
      <c r="BG39" s="153"/>
      <c r="BH39" s="153"/>
      <c r="BI39" s="153"/>
      <c r="BJ39" s="152"/>
      <c r="BK39" s="153"/>
      <c r="BL39" s="153"/>
      <c r="BM39" s="153"/>
      <c r="BN39" s="435"/>
      <c r="BO39" s="151"/>
      <c r="BP39" s="151"/>
    </row>
    <row r="40" spans="1:68" ht="19.5" customHeight="1">
      <c r="A40" s="437"/>
      <c r="B40" s="155"/>
      <c r="C40" s="156"/>
      <c r="D40" s="156"/>
      <c r="E40" s="156"/>
      <c r="F40" s="155"/>
      <c r="G40" s="156"/>
      <c r="H40" s="156"/>
      <c r="I40" s="156"/>
      <c r="J40" s="155"/>
      <c r="K40" s="156"/>
      <c r="L40" s="156"/>
      <c r="M40" s="156"/>
      <c r="N40" s="155"/>
      <c r="O40" s="156"/>
      <c r="P40" s="156"/>
      <c r="Q40" s="156"/>
      <c r="R40" s="155"/>
      <c r="S40" s="156"/>
      <c r="T40" s="156"/>
      <c r="U40" s="156"/>
      <c r="V40" s="155"/>
      <c r="W40" s="156"/>
      <c r="X40" s="156"/>
      <c r="Y40" s="156"/>
      <c r="Z40" s="155"/>
      <c r="AA40" s="156"/>
      <c r="AB40" s="156"/>
      <c r="AC40" s="156"/>
      <c r="AD40" s="155"/>
      <c r="AE40" s="156"/>
      <c r="AF40" s="156"/>
      <c r="AG40" s="156"/>
      <c r="AH40" s="155"/>
      <c r="AI40" s="156"/>
      <c r="AJ40" s="156"/>
      <c r="AK40" s="156"/>
      <c r="AL40" s="155"/>
      <c r="AM40" s="156"/>
      <c r="AN40" s="156"/>
      <c r="AO40" s="156"/>
      <c r="AP40" s="155"/>
      <c r="AQ40" s="156"/>
      <c r="AR40" s="156"/>
      <c r="AS40" s="156"/>
      <c r="AT40" s="157"/>
      <c r="AU40" s="158"/>
      <c r="AV40" s="158"/>
      <c r="AW40" s="159"/>
      <c r="AX40" s="155"/>
      <c r="AY40" s="156"/>
      <c r="AZ40" s="156"/>
      <c r="BA40" s="156"/>
      <c r="BB40" s="155"/>
      <c r="BC40" s="156"/>
      <c r="BD40" s="156"/>
      <c r="BE40" s="156"/>
      <c r="BF40" s="155"/>
      <c r="BG40" s="156"/>
      <c r="BH40" s="156"/>
      <c r="BI40" s="156"/>
      <c r="BJ40" s="155"/>
      <c r="BK40" s="156"/>
      <c r="BL40" s="156"/>
      <c r="BM40" s="156"/>
      <c r="BN40" s="435"/>
      <c r="BO40" s="151"/>
      <c r="BP40" s="151"/>
    </row>
    <row r="41" spans="1:68" ht="19.5" customHeight="1">
      <c r="A41" s="436" t="s">
        <v>44</v>
      </c>
      <c r="B41" s="146"/>
      <c r="C41" s="147"/>
      <c r="D41" s="147"/>
      <c r="E41" s="147"/>
      <c r="F41" s="146"/>
      <c r="G41" s="147"/>
      <c r="H41" s="147"/>
      <c r="I41" s="147"/>
      <c r="J41" s="146"/>
      <c r="K41" s="147"/>
      <c r="L41" s="147"/>
      <c r="M41" s="147"/>
      <c r="N41" s="146"/>
      <c r="O41" s="147"/>
      <c r="P41" s="147"/>
      <c r="Q41" s="147"/>
      <c r="R41" s="146"/>
      <c r="S41" s="147"/>
      <c r="T41" s="147"/>
      <c r="U41" s="147"/>
      <c r="V41" s="146"/>
      <c r="W41" s="147"/>
      <c r="X41" s="147"/>
      <c r="Y41" s="147"/>
      <c r="Z41" s="146"/>
      <c r="AA41" s="147"/>
      <c r="AB41" s="147"/>
      <c r="AC41" s="147"/>
      <c r="AD41" s="146"/>
      <c r="AE41" s="147"/>
      <c r="AF41" s="147"/>
      <c r="AG41" s="147"/>
      <c r="AH41" s="146">
        <v>2</v>
      </c>
      <c r="AI41" s="147">
        <v>0</v>
      </c>
      <c r="AJ41" s="147">
        <v>0</v>
      </c>
      <c r="AK41" s="147">
        <v>0</v>
      </c>
      <c r="AL41" s="146">
        <v>0</v>
      </c>
      <c r="AM41" s="147">
        <v>0</v>
      </c>
      <c r="AN41" s="147">
        <v>0</v>
      </c>
      <c r="AO41" s="147">
        <v>0</v>
      </c>
      <c r="AP41" s="146">
        <v>0</v>
      </c>
      <c r="AQ41" s="147">
        <v>0</v>
      </c>
      <c r="AR41" s="147">
        <v>0</v>
      </c>
      <c r="AS41" s="147">
        <v>0</v>
      </c>
      <c r="AT41" s="146">
        <v>2</v>
      </c>
      <c r="AU41" s="147">
        <v>0</v>
      </c>
      <c r="AV41" s="147">
        <v>0</v>
      </c>
      <c r="AW41" s="147">
        <v>2</v>
      </c>
      <c r="AX41" s="148"/>
      <c r="AY41" s="149"/>
      <c r="AZ41" s="149"/>
      <c r="BA41" s="150"/>
      <c r="BB41" s="146">
        <v>0</v>
      </c>
      <c r="BC41" s="147">
        <v>0</v>
      </c>
      <c r="BD41" s="147">
        <v>0</v>
      </c>
      <c r="BE41" s="147">
        <v>0</v>
      </c>
      <c r="BF41" s="146">
        <v>0</v>
      </c>
      <c r="BG41" s="147">
        <v>0</v>
      </c>
      <c r="BH41" s="147">
        <v>0</v>
      </c>
      <c r="BI41" s="147">
        <v>0</v>
      </c>
      <c r="BJ41" s="146"/>
      <c r="BK41" s="147"/>
      <c r="BL41" s="147"/>
      <c r="BM41" s="147"/>
      <c r="BN41" s="435" t="str">
        <f>Punkti!A41</f>
        <v>Zaļie Pumpuri</v>
      </c>
      <c r="BO41" s="151">
        <f>SUM(Punkti!B41:BM41)</f>
        <v>6</v>
      </c>
      <c r="BP41" s="151">
        <f>SUM(Punkti!B42:BM42)</f>
        <v>0</v>
      </c>
    </row>
    <row r="42" spans="1:68" ht="19.5" customHeight="1">
      <c r="A42" s="436"/>
      <c r="B42" s="152"/>
      <c r="C42" s="153"/>
      <c r="D42" s="153"/>
      <c r="E42" s="153"/>
      <c r="F42" s="152"/>
      <c r="G42" s="153"/>
      <c r="H42" s="153"/>
      <c r="I42" s="153"/>
      <c r="J42" s="152"/>
      <c r="K42" s="153"/>
      <c r="L42" s="153"/>
      <c r="M42" s="153"/>
      <c r="N42" s="152"/>
      <c r="O42" s="153"/>
      <c r="P42" s="153"/>
      <c r="Q42" s="153"/>
      <c r="R42" s="152"/>
      <c r="S42" s="153"/>
      <c r="T42" s="153"/>
      <c r="U42" s="153"/>
      <c r="V42" s="152"/>
      <c r="W42" s="153"/>
      <c r="X42" s="153"/>
      <c r="Y42" s="153"/>
      <c r="Z42" s="152"/>
      <c r="AA42" s="153"/>
      <c r="AB42" s="153"/>
      <c r="AC42" s="153"/>
      <c r="AD42" s="152"/>
      <c r="AE42" s="153"/>
      <c r="AF42" s="153"/>
      <c r="AG42" s="153"/>
      <c r="AH42" s="152">
        <v>0</v>
      </c>
      <c r="AI42" s="153"/>
      <c r="AJ42" s="153"/>
      <c r="AK42" s="153"/>
      <c r="AL42" s="152">
        <v>0</v>
      </c>
      <c r="AM42" s="153"/>
      <c r="AN42" s="153"/>
      <c r="AO42" s="153"/>
      <c r="AP42" s="152">
        <v>0</v>
      </c>
      <c r="AQ42" s="153"/>
      <c r="AR42" s="153"/>
      <c r="AS42" s="153"/>
      <c r="AT42" s="152">
        <v>0</v>
      </c>
      <c r="AU42" s="153"/>
      <c r="AV42" s="153"/>
      <c r="AW42" s="153"/>
      <c r="AX42" s="152"/>
      <c r="AY42" s="153"/>
      <c r="AZ42" s="153"/>
      <c r="BA42" s="154"/>
      <c r="BB42" s="152">
        <v>0</v>
      </c>
      <c r="BC42" s="153"/>
      <c r="BD42" s="153"/>
      <c r="BE42" s="153"/>
      <c r="BF42" s="152">
        <v>0</v>
      </c>
      <c r="BG42" s="153"/>
      <c r="BH42" s="153"/>
      <c r="BI42" s="153"/>
      <c r="BJ42" s="152"/>
      <c r="BK42" s="153"/>
      <c r="BL42" s="153"/>
      <c r="BM42" s="153"/>
      <c r="BN42" s="435"/>
      <c r="BO42" s="151"/>
      <c r="BP42" s="151"/>
    </row>
    <row r="43" spans="1:68" ht="19.5" customHeight="1">
      <c r="A43" s="436"/>
      <c r="B43" s="155"/>
      <c r="C43" s="156"/>
      <c r="D43" s="156"/>
      <c r="E43" s="156"/>
      <c r="F43" s="155"/>
      <c r="G43" s="156"/>
      <c r="H43" s="156"/>
      <c r="I43" s="156"/>
      <c r="J43" s="155"/>
      <c r="K43" s="156"/>
      <c r="L43" s="156"/>
      <c r="M43" s="156"/>
      <c r="N43" s="155"/>
      <c r="O43" s="156"/>
      <c r="P43" s="156"/>
      <c r="Q43" s="156"/>
      <c r="R43" s="155"/>
      <c r="S43" s="156"/>
      <c r="T43" s="156"/>
      <c r="U43" s="156"/>
      <c r="V43" s="155"/>
      <c r="W43" s="156"/>
      <c r="X43" s="156"/>
      <c r="Y43" s="156"/>
      <c r="Z43" s="155"/>
      <c r="AA43" s="156"/>
      <c r="AB43" s="156"/>
      <c r="AC43" s="156"/>
      <c r="AD43" s="155"/>
      <c r="AE43" s="156"/>
      <c r="AF43" s="156"/>
      <c r="AG43" s="156"/>
      <c r="AH43" s="155"/>
      <c r="AI43" s="156"/>
      <c r="AJ43" s="156"/>
      <c r="AK43" s="156"/>
      <c r="AL43" s="155"/>
      <c r="AM43" s="156"/>
      <c r="AN43" s="156"/>
      <c r="AO43" s="156"/>
      <c r="AP43" s="155"/>
      <c r="AQ43" s="156"/>
      <c r="AR43" s="156"/>
      <c r="AS43" s="156"/>
      <c r="AT43" s="155"/>
      <c r="AU43" s="156"/>
      <c r="AV43" s="156"/>
      <c r="AW43" s="156"/>
      <c r="AX43" s="157"/>
      <c r="AY43" s="158"/>
      <c r="AZ43" s="158"/>
      <c r="BA43" s="159"/>
      <c r="BB43" s="155"/>
      <c r="BC43" s="156"/>
      <c r="BD43" s="156"/>
      <c r="BE43" s="156"/>
      <c r="BF43" s="155"/>
      <c r="BG43" s="156"/>
      <c r="BH43" s="156"/>
      <c r="BI43" s="156"/>
      <c r="BJ43" s="155"/>
      <c r="BK43" s="156"/>
      <c r="BL43" s="156"/>
      <c r="BM43" s="156"/>
      <c r="BN43" s="435"/>
      <c r="BO43" s="151"/>
      <c r="BP43" s="151"/>
    </row>
    <row r="44" spans="1:68" ht="19.5" customHeight="1">
      <c r="A44" s="437" t="s">
        <v>45</v>
      </c>
      <c r="B44" s="146"/>
      <c r="C44" s="147"/>
      <c r="D44" s="147"/>
      <c r="E44" s="147"/>
      <c r="F44" s="146"/>
      <c r="G44" s="147"/>
      <c r="H44" s="147"/>
      <c r="I44" s="147"/>
      <c r="J44" s="146"/>
      <c r="K44" s="147"/>
      <c r="L44" s="147"/>
      <c r="M44" s="147"/>
      <c r="N44" s="146"/>
      <c r="O44" s="147"/>
      <c r="P44" s="147"/>
      <c r="Q44" s="147"/>
      <c r="R44" s="146"/>
      <c r="S44" s="147"/>
      <c r="T44" s="147"/>
      <c r="U44" s="147"/>
      <c r="V44" s="146"/>
      <c r="W44" s="147"/>
      <c r="X44" s="147"/>
      <c r="Y44" s="147"/>
      <c r="Z44" s="146"/>
      <c r="AA44" s="147"/>
      <c r="AB44" s="147"/>
      <c r="AC44" s="147"/>
      <c r="AD44" s="146"/>
      <c r="AE44" s="147"/>
      <c r="AF44" s="147"/>
      <c r="AG44" s="147"/>
      <c r="AH44" s="146">
        <v>0</v>
      </c>
      <c r="AI44" s="147">
        <v>2</v>
      </c>
      <c r="AJ44" s="147">
        <v>2</v>
      </c>
      <c r="AK44" s="147">
        <v>2</v>
      </c>
      <c r="AL44" s="146">
        <v>2</v>
      </c>
      <c r="AM44" s="147">
        <v>2</v>
      </c>
      <c r="AN44" s="147">
        <v>2</v>
      </c>
      <c r="AO44" s="147">
        <v>2</v>
      </c>
      <c r="AP44" s="146">
        <v>2</v>
      </c>
      <c r="AQ44" s="147">
        <v>0</v>
      </c>
      <c r="AR44" s="147">
        <v>2</v>
      </c>
      <c r="AS44" s="147">
        <v>2</v>
      </c>
      <c r="AT44" s="146">
        <v>2</v>
      </c>
      <c r="AU44" s="147">
        <v>2</v>
      </c>
      <c r="AV44" s="147">
        <v>2</v>
      </c>
      <c r="AW44" s="147">
        <v>2</v>
      </c>
      <c r="AX44" s="146">
        <v>2</v>
      </c>
      <c r="AY44" s="147">
        <v>2</v>
      </c>
      <c r="AZ44" s="147">
        <v>2</v>
      </c>
      <c r="BA44" s="147">
        <v>2</v>
      </c>
      <c r="BB44" s="148"/>
      <c r="BC44" s="149"/>
      <c r="BD44" s="149"/>
      <c r="BE44" s="150"/>
      <c r="BF44" s="146">
        <v>2</v>
      </c>
      <c r="BG44" s="147">
        <v>2</v>
      </c>
      <c r="BH44" s="147">
        <v>2</v>
      </c>
      <c r="BI44" s="147">
        <v>2</v>
      </c>
      <c r="BJ44" s="146"/>
      <c r="BK44" s="147"/>
      <c r="BL44" s="147"/>
      <c r="BM44" s="147"/>
      <c r="BN44" s="435" t="str">
        <f>Punkti!A44</f>
        <v>Level Up</v>
      </c>
      <c r="BO44" s="151">
        <f>SUM(Punkti!B44:BM44)</f>
        <v>44</v>
      </c>
      <c r="BP44" s="151">
        <f>SUM(Punkti!B45:BM45)</f>
        <v>12</v>
      </c>
    </row>
    <row r="45" spans="1:68" ht="19.5" customHeight="1">
      <c r="A45" s="437"/>
      <c r="B45" s="152"/>
      <c r="C45" s="153"/>
      <c r="D45" s="153"/>
      <c r="E45" s="153"/>
      <c r="F45" s="152"/>
      <c r="G45" s="153"/>
      <c r="H45" s="153"/>
      <c r="I45" s="153"/>
      <c r="J45" s="152"/>
      <c r="K45" s="153"/>
      <c r="L45" s="153"/>
      <c r="M45" s="153"/>
      <c r="N45" s="152"/>
      <c r="O45" s="153"/>
      <c r="P45" s="153"/>
      <c r="Q45" s="153"/>
      <c r="R45" s="152"/>
      <c r="S45" s="153"/>
      <c r="T45" s="153"/>
      <c r="U45" s="153"/>
      <c r="V45" s="152"/>
      <c r="W45" s="153"/>
      <c r="X45" s="153"/>
      <c r="Y45" s="153"/>
      <c r="Z45" s="152"/>
      <c r="AA45" s="153"/>
      <c r="AB45" s="153"/>
      <c r="AC45" s="153"/>
      <c r="AD45" s="152"/>
      <c r="AE45" s="153"/>
      <c r="AF45" s="153"/>
      <c r="AG45" s="153"/>
      <c r="AH45" s="152">
        <v>2</v>
      </c>
      <c r="AI45" s="153"/>
      <c r="AJ45" s="153"/>
      <c r="AK45" s="153"/>
      <c r="AL45" s="152">
        <v>2</v>
      </c>
      <c r="AM45" s="153"/>
      <c r="AN45" s="153"/>
      <c r="AO45" s="153"/>
      <c r="AP45" s="152">
        <v>2</v>
      </c>
      <c r="AQ45" s="153"/>
      <c r="AR45" s="153"/>
      <c r="AS45" s="153"/>
      <c r="AT45" s="152">
        <v>2</v>
      </c>
      <c r="AU45" s="153"/>
      <c r="AV45" s="153"/>
      <c r="AW45" s="153"/>
      <c r="AX45" s="152">
        <v>2</v>
      </c>
      <c r="AY45" s="153"/>
      <c r="AZ45" s="153"/>
      <c r="BA45" s="153"/>
      <c r="BB45" s="152"/>
      <c r="BC45" s="153"/>
      <c r="BD45" s="153"/>
      <c r="BE45" s="154"/>
      <c r="BF45" s="152">
        <v>2</v>
      </c>
      <c r="BG45" s="153"/>
      <c r="BH45" s="153"/>
      <c r="BI45" s="153"/>
      <c r="BJ45" s="152"/>
      <c r="BK45" s="153"/>
      <c r="BL45" s="153"/>
      <c r="BM45" s="153"/>
      <c r="BN45" s="435"/>
      <c r="BO45" s="151"/>
      <c r="BP45" s="151"/>
    </row>
    <row r="46" spans="1:68" ht="19.5" customHeight="1">
      <c r="A46" s="437"/>
      <c r="B46" s="155"/>
      <c r="C46" s="156"/>
      <c r="D46" s="156"/>
      <c r="E46" s="156"/>
      <c r="F46" s="155"/>
      <c r="G46" s="156"/>
      <c r="H46" s="156"/>
      <c r="I46" s="156"/>
      <c r="J46" s="155"/>
      <c r="K46" s="156"/>
      <c r="L46" s="156"/>
      <c r="M46" s="156"/>
      <c r="N46" s="155"/>
      <c r="O46" s="156"/>
      <c r="P46" s="156"/>
      <c r="Q46" s="156"/>
      <c r="R46" s="155"/>
      <c r="S46" s="156"/>
      <c r="T46" s="156"/>
      <c r="U46" s="156"/>
      <c r="V46" s="155"/>
      <c r="W46" s="156"/>
      <c r="X46" s="156"/>
      <c r="Y46" s="156"/>
      <c r="Z46" s="155"/>
      <c r="AA46" s="156"/>
      <c r="AB46" s="156"/>
      <c r="AC46" s="156"/>
      <c r="AD46" s="155"/>
      <c r="AE46" s="156"/>
      <c r="AF46" s="156"/>
      <c r="AG46" s="156"/>
      <c r="AH46" s="155"/>
      <c r="AI46" s="156"/>
      <c r="AJ46" s="156"/>
      <c r="AK46" s="156"/>
      <c r="AL46" s="155"/>
      <c r="AM46" s="156"/>
      <c r="AN46" s="156"/>
      <c r="AO46" s="156"/>
      <c r="AP46" s="155"/>
      <c r="AQ46" s="156"/>
      <c r="AR46" s="156"/>
      <c r="AS46" s="156"/>
      <c r="AT46" s="155"/>
      <c r="AU46" s="156"/>
      <c r="AV46" s="156"/>
      <c r="AW46" s="156"/>
      <c r="AX46" s="155"/>
      <c r="AY46" s="156"/>
      <c r="AZ46" s="156"/>
      <c r="BA46" s="156"/>
      <c r="BB46" s="157"/>
      <c r="BC46" s="158"/>
      <c r="BD46" s="158"/>
      <c r="BE46" s="159"/>
      <c r="BF46" s="155"/>
      <c r="BG46" s="156"/>
      <c r="BH46" s="156"/>
      <c r="BI46" s="156"/>
      <c r="BJ46" s="155"/>
      <c r="BK46" s="156"/>
      <c r="BL46" s="156"/>
      <c r="BM46" s="156"/>
      <c r="BN46" s="435"/>
      <c r="BO46" s="151"/>
      <c r="BP46" s="151"/>
    </row>
    <row r="47" spans="1:68" ht="19.5" customHeight="1">
      <c r="A47" s="436"/>
      <c r="B47" s="146"/>
      <c r="C47" s="147"/>
      <c r="D47" s="147"/>
      <c r="E47" s="147"/>
      <c r="F47" s="146"/>
      <c r="G47" s="147"/>
      <c r="H47" s="147"/>
      <c r="I47" s="147"/>
      <c r="J47" s="146"/>
      <c r="K47" s="147"/>
      <c r="L47" s="147"/>
      <c r="M47" s="147"/>
      <c r="N47" s="146"/>
      <c r="O47" s="147"/>
      <c r="P47" s="147"/>
      <c r="Q47" s="147"/>
      <c r="R47" s="146"/>
      <c r="S47" s="147"/>
      <c r="T47" s="147"/>
      <c r="U47" s="147"/>
      <c r="V47" s="146"/>
      <c r="W47" s="147"/>
      <c r="X47" s="147"/>
      <c r="Y47" s="147"/>
      <c r="Z47" s="146"/>
      <c r="AA47" s="147"/>
      <c r="AB47" s="147"/>
      <c r="AC47" s="147"/>
      <c r="AD47" s="146"/>
      <c r="AE47" s="147"/>
      <c r="AF47" s="147"/>
      <c r="AG47" s="147"/>
      <c r="AH47" s="146"/>
      <c r="AI47" s="147"/>
      <c r="AJ47" s="147"/>
      <c r="AK47" s="147"/>
      <c r="AL47" s="146"/>
      <c r="AM47" s="147"/>
      <c r="AN47" s="147"/>
      <c r="AO47" s="147"/>
      <c r="AP47" s="146"/>
      <c r="AQ47" s="147"/>
      <c r="AR47" s="147"/>
      <c r="AS47" s="147"/>
      <c r="AT47" s="146"/>
      <c r="AU47" s="147"/>
      <c r="AV47" s="147"/>
      <c r="AW47" s="147"/>
      <c r="AX47" s="146"/>
      <c r="AY47" s="147"/>
      <c r="AZ47" s="147"/>
      <c r="BA47" s="147"/>
      <c r="BB47" s="146"/>
      <c r="BC47" s="147"/>
      <c r="BD47" s="147"/>
      <c r="BE47" s="147"/>
      <c r="BF47" s="148"/>
      <c r="BG47" s="149"/>
      <c r="BH47" s="149"/>
      <c r="BI47" s="150"/>
      <c r="BJ47" s="146"/>
      <c r="BK47" s="147"/>
      <c r="BL47" s="147"/>
      <c r="BM47" s="147"/>
      <c r="BN47" s="435">
        <f>Punkti!A47</f>
        <v>0</v>
      </c>
      <c r="BO47" s="151">
        <f>SUM(Punkti!B47:BM47)</f>
        <v>0</v>
      </c>
      <c r="BP47" s="151">
        <f>SUM(Punkti!B48:BM48)</f>
        <v>0</v>
      </c>
    </row>
    <row r="48" spans="1:68" ht="19.5" customHeight="1">
      <c r="A48" s="436"/>
      <c r="B48" s="152"/>
      <c r="C48" s="153"/>
      <c r="D48" s="153"/>
      <c r="E48" s="153"/>
      <c r="F48" s="152"/>
      <c r="G48" s="153"/>
      <c r="H48" s="153"/>
      <c r="I48" s="153"/>
      <c r="J48" s="152"/>
      <c r="K48" s="153"/>
      <c r="L48" s="153"/>
      <c r="M48" s="153"/>
      <c r="N48" s="152"/>
      <c r="O48" s="153"/>
      <c r="P48" s="153"/>
      <c r="Q48" s="153"/>
      <c r="R48" s="152"/>
      <c r="S48" s="153"/>
      <c r="T48" s="153"/>
      <c r="U48" s="153"/>
      <c r="V48" s="152"/>
      <c r="W48" s="153"/>
      <c r="X48" s="153"/>
      <c r="Y48" s="153"/>
      <c r="Z48" s="152"/>
      <c r="AA48" s="153"/>
      <c r="AB48" s="153"/>
      <c r="AC48" s="153"/>
      <c r="AD48" s="152"/>
      <c r="AE48" s="153"/>
      <c r="AF48" s="153"/>
      <c r="AG48" s="153"/>
      <c r="AH48" s="152"/>
      <c r="AI48" s="153"/>
      <c r="AJ48" s="153"/>
      <c r="AK48" s="153"/>
      <c r="AL48" s="152"/>
      <c r="AM48" s="153"/>
      <c r="AN48" s="153"/>
      <c r="AO48" s="153"/>
      <c r="AP48" s="152"/>
      <c r="AQ48" s="153"/>
      <c r="AR48" s="153"/>
      <c r="AS48" s="153"/>
      <c r="AT48" s="152"/>
      <c r="AU48" s="153"/>
      <c r="AV48" s="153"/>
      <c r="AW48" s="153"/>
      <c r="AX48" s="152"/>
      <c r="AY48" s="153"/>
      <c r="AZ48" s="153"/>
      <c r="BA48" s="153"/>
      <c r="BB48" s="152"/>
      <c r="BC48" s="153"/>
      <c r="BD48" s="153"/>
      <c r="BE48" s="153"/>
      <c r="BF48" s="152"/>
      <c r="BG48" s="153"/>
      <c r="BH48" s="153"/>
      <c r="BI48" s="154"/>
      <c r="BJ48" s="152"/>
      <c r="BK48" s="153"/>
      <c r="BL48" s="153"/>
      <c r="BM48" s="153"/>
      <c r="BN48" s="435"/>
      <c r="BO48" s="151"/>
      <c r="BP48" s="151"/>
    </row>
    <row r="49" spans="1:68" ht="19.5" customHeight="1">
      <c r="A49" s="436"/>
      <c r="B49" s="155"/>
      <c r="C49" s="156"/>
      <c r="D49" s="156"/>
      <c r="E49" s="156"/>
      <c r="F49" s="155"/>
      <c r="G49" s="156"/>
      <c r="H49" s="156"/>
      <c r="I49" s="156"/>
      <c r="J49" s="155"/>
      <c r="K49" s="156"/>
      <c r="L49" s="156"/>
      <c r="M49" s="156"/>
      <c r="N49" s="155"/>
      <c r="O49" s="156"/>
      <c r="P49" s="156"/>
      <c r="Q49" s="156"/>
      <c r="R49" s="155"/>
      <c r="S49" s="156"/>
      <c r="T49" s="156"/>
      <c r="U49" s="156"/>
      <c r="V49" s="155"/>
      <c r="W49" s="156"/>
      <c r="X49" s="156"/>
      <c r="Y49" s="156"/>
      <c r="Z49" s="155"/>
      <c r="AA49" s="156"/>
      <c r="AB49" s="156"/>
      <c r="AC49" s="156"/>
      <c r="AD49" s="155"/>
      <c r="AE49" s="156"/>
      <c r="AF49" s="156"/>
      <c r="AG49" s="156"/>
      <c r="AH49" s="155"/>
      <c r="AI49" s="156"/>
      <c r="AJ49" s="156"/>
      <c r="AK49" s="156"/>
      <c r="AL49" s="155"/>
      <c r="AM49" s="156"/>
      <c r="AN49" s="156"/>
      <c r="AO49" s="156"/>
      <c r="AP49" s="155"/>
      <c r="AQ49" s="156"/>
      <c r="AR49" s="156"/>
      <c r="AS49" s="156"/>
      <c r="AT49" s="155"/>
      <c r="AU49" s="156"/>
      <c r="AV49" s="156"/>
      <c r="AW49" s="156"/>
      <c r="AX49" s="155"/>
      <c r="AY49" s="156"/>
      <c r="AZ49" s="156"/>
      <c r="BA49" s="156"/>
      <c r="BB49" s="155"/>
      <c r="BC49" s="156"/>
      <c r="BD49" s="156"/>
      <c r="BE49" s="156"/>
      <c r="BF49" s="157"/>
      <c r="BG49" s="158"/>
      <c r="BH49" s="158"/>
      <c r="BI49" s="159"/>
      <c r="BJ49" s="155"/>
      <c r="BK49" s="156"/>
      <c r="BL49" s="156"/>
      <c r="BM49" s="156"/>
      <c r="BN49" s="435"/>
      <c r="BO49" s="151"/>
      <c r="BP49" s="151"/>
    </row>
    <row r="50" spans="1:68" ht="19.5" customHeight="1">
      <c r="A50" s="436"/>
      <c r="B50" s="146"/>
      <c r="C50" s="147"/>
      <c r="D50" s="147"/>
      <c r="E50" s="147"/>
      <c r="F50" s="146"/>
      <c r="G50" s="147"/>
      <c r="H50" s="147"/>
      <c r="I50" s="147"/>
      <c r="J50" s="146"/>
      <c r="K50" s="147"/>
      <c r="L50" s="147"/>
      <c r="M50" s="147"/>
      <c r="N50" s="146"/>
      <c r="O50" s="147"/>
      <c r="P50" s="147"/>
      <c r="Q50" s="147"/>
      <c r="R50" s="146"/>
      <c r="S50" s="147"/>
      <c r="T50" s="147"/>
      <c r="U50" s="147"/>
      <c r="V50" s="146"/>
      <c r="W50" s="147"/>
      <c r="X50" s="147"/>
      <c r="Y50" s="147"/>
      <c r="Z50" s="146"/>
      <c r="AA50" s="147"/>
      <c r="AB50" s="147"/>
      <c r="AC50" s="147"/>
      <c r="AD50" s="146"/>
      <c r="AE50" s="147"/>
      <c r="AF50" s="147"/>
      <c r="AG50" s="147"/>
      <c r="AH50" s="146"/>
      <c r="AI50" s="147"/>
      <c r="AJ50" s="147"/>
      <c r="AK50" s="147"/>
      <c r="AL50" s="146"/>
      <c r="AM50" s="147"/>
      <c r="AN50" s="147"/>
      <c r="AO50" s="147"/>
      <c r="AP50" s="146"/>
      <c r="AQ50" s="147"/>
      <c r="AR50" s="147"/>
      <c r="AS50" s="147"/>
      <c r="AT50" s="146"/>
      <c r="AU50" s="147"/>
      <c r="AV50" s="147"/>
      <c r="AW50" s="147"/>
      <c r="AX50" s="146"/>
      <c r="AY50" s="147"/>
      <c r="AZ50" s="147"/>
      <c r="BA50" s="147"/>
      <c r="BB50" s="146"/>
      <c r="BC50" s="147"/>
      <c r="BD50" s="147"/>
      <c r="BE50" s="147"/>
      <c r="BF50" s="146"/>
      <c r="BG50" s="147"/>
      <c r="BH50" s="147"/>
      <c r="BI50" s="147"/>
      <c r="BJ50" s="148"/>
      <c r="BK50" s="149"/>
      <c r="BL50" s="149"/>
      <c r="BM50" s="150"/>
      <c r="BN50" s="435">
        <f>Punkti!A50</f>
        <v>0</v>
      </c>
      <c r="BO50" s="151">
        <f>SUM(Punkti!B50:BM50)</f>
        <v>0</v>
      </c>
      <c r="BP50" s="151">
        <f>SUM(Punkti!B51:BM51)</f>
        <v>0</v>
      </c>
    </row>
    <row r="51" spans="1:68" ht="19.5" customHeight="1">
      <c r="A51" s="436"/>
      <c r="B51" s="152"/>
      <c r="C51" s="153"/>
      <c r="D51" s="153"/>
      <c r="E51" s="153"/>
      <c r="F51" s="152"/>
      <c r="G51" s="153"/>
      <c r="H51" s="153"/>
      <c r="I51" s="153"/>
      <c r="J51" s="152"/>
      <c r="K51" s="153"/>
      <c r="L51" s="153"/>
      <c r="M51" s="153"/>
      <c r="N51" s="152"/>
      <c r="O51" s="153"/>
      <c r="P51" s="153"/>
      <c r="Q51" s="153"/>
      <c r="R51" s="152"/>
      <c r="S51" s="153"/>
      <c r="T51" s="153"/>
      <c r="U51" s="153"/>
      <c r="V51" s="152"/>
      <c r="W51" s="153"/>
      <c r="X51" s="153"/>
      <c r="Y51" s="153"/>
      <c r="Z51" s="152"/>
      <c r="AA51" s="153"/>
      <c r="AB51" s="153"/>
      <c r="AC51" s="153"/>
      <c r="AD51" s="152"/>
      <c r="AE51" s="153"/>
      <c r="AF51" s="153"/>
      <c r="AG51" s="153"/>
      <c r="AH51" s="152"/>
      <c r="AI51" s="153"/>
      <c r="AJ51" s="153"/>
      <c r="AK51" s="153"/>
      <c r="AL51" s="152"/>
      <c r="AM51" s="153"/>
      <c r="AN51" s="153"/>
      <c r="AO51" s="153"/>
      <c r="AP51" s="152"/>
      <c r="AQ51" s="153"/>
      <c r="AR51" s="153"/>
      <c r="AS51" s="153"/>
      <c r="AT51" s="152"/>
      <c r="AU51" s="153"/>
      <c r="AV51" s="153"/>
      <c r="AW51" s="153"/>
      <c r="AX51" s="152"/>
      <c r="AY51" s="153"/>
      <c r="AZ51" s="153"/>
      <c r="BA51" s="153"/>
      <c r="BB51" s="152"/>
      <c r="BC51" s="153"/>
      <c r="BD51" s="153"/>
      <c r="BE51" s="153"/>
      <c r="BF51" s="152"/>
      <c r="BG51" s="153"/>
      <c r="BH51" s="153"/>
      <c r="BI51" s="153"/>
      <c r="BJ51" s="152"/>
      <c r="BK51" s="153"/>
      <c r="BL51" s="153"/>
      <c r="BM51" s="154"/>
      <c r="BN51" s="435"/>
      <c r="BO51" s="151"/>
      <c r="BP51" s="151"/>
    </row>
    <row r="52" spans="1:68" ht="19.5" customHeight="1">
      <c r="A52" s="436"/>
      <c r="B52" s="155"/>
      <c r="C52" s="156"/>
      <c r="D52" s="156"/>
      <c r="E52" s="156"/>
      <c r="F52" s="155"/>
      <c r="G52" s="156"/>
      <c r="H52" s="156"/>
      <c r="I52" s="156"/>
      <c r="J52" s="155"/>
      <c r="K52" s="156"/>
      <c r="L52" s="156"/>
      <c r="M52" s="156"/>
      <c r="N52" s="155"/>
      <c r="O52" s="156"/>
      <c r="P52" s="156"/>
      <c r="Q52" s="156"/>
      <c r="R52" s="155"/>
      <c r="S52" s="156"/>
      <c r="T52" s="156"/>
      <c r="U52" s="156"/>
      <c r="V52" s="155"/>
      <c r="W52" s="156"/>
      <c r="X52" s="156"/>
      <c r="Y52" s="156"/>
      <c r="Z52" s="155"/>
      <c r="AA52" s="156"/>
      <c r="AB52" s="156"/>
      <c r="AC52" s="156"/>
      <c r="AD52" s="155"/>
      <c r="AE52" s="156"/>
      <c r="AF52" s="156"/>
      <c r="AG52" s="156"/>
      <c r="AH52" s="155"/>
      <c r="AI52" s="156"/>
      <c r="AJ52" s="156"/>
      <c r="AK52" s="156"/>
      <c r="AL52" s="155"/>
      <c r="AM52" s="156"/>
      <c r="AN52" s="156"/>
      <c r="AO52" s="156"/>
      <c r="AP52" s="155"/>
      <c r="AQ52" s="156"/>
      <c r="AR52" s="156"/>
      <c r="AS52" s="156"/>
      <c r="AT52" s="155"/>
      <c r="AU52" s="156"/>
      <c r="AV52" s="156"/>
      <c r="AW52" s="156"/>
      <c r="AX52" s="155"/>
      <c r="AY52" s="156"/>
      <c r="AZ52" s="156"/>
      <c r="BA52" s="156"/>
      <c r="BB52" s="155"/>
      <c r="BC52" s="156"/>
      <c r="BD52" s="156"/>
      <c r="BE52" s="156"/>
      <c r="BF52" s="155"/>
      <c r="BG52" s="156"/>
      <c r="BH52" s="156"/>
      <c r="BI52" s="156"/>
      <c r="BJ52" s="157"/>
      <c r="BK52" s="158"/>
      <c r="BL52" s="158"/>
      <c r="BM52" s="159"/>
      <c r="BN52" s="435"/>
      <c r="BO52" s="151"/>
      <c r="BP52" s="151"/>
    </row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931"/>
  <sheetViews>
    <sheetView windowProtection="1" zoomScale="80" zoomScaleNormal="80" workbookViewId="0">
      <pane xSplit="4" ySplit="3" topLeftCell="E42" activePane="bottomRight" state="frozen"/>
      <selection pane="topRight" activeCell="E1" sqref="E1"/>
      <selection pane="bottomLeft" activeCell="A4" sqref="A4"/>
      <selection pane="bottomRight" activeCell="A65" sqref="A65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5.5546875" customWidth="1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3320312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160"/>
      <c r="B1" s="161"/>
      <c r="C1" s="161"/>
      <c r="D1" s="161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3"/>
      <c r="BS1" s="163"/>
      <c r="BT1" s="164"/>
      <c r="BU1" s="165"/>
      <c r="BV1" s="166"/>
      <c r="BW1" s="167"/>
      <c r="BX1" s="168"/>
      <c r="BY1" s="168"/>
      <c r="BZ1" s="168"/>
      <c r="CA1" s="168"/>
      <c r="CB1" s="168"/>
      <c r="CC1" s="168"/>
      <c r="CD1" s="168"/>
      <c r="CE1" s="167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</row>
    <row r="2" spans="1:94" ht="27.75" customHeight="1">
      <c r="A2" s="169"/>
      <c r="B2" s="165"/>
      <c r="C2" s="438" t="s">
        <v>46</v>
      </c>
      <c r="D2" s="438"/>
      <c r="E2" s="439" t="str">
        <f>Rezultati!A4</f>
        <v>Rags</v>
      </c>
      <c r="F2" s="439"/>
      <c r="G2" s="439"/>
      <c r="H2" s="439"/>
      <c r="I2" s="440" t="str">
        <f>Rezultati!A15</f>
        <v>NB</v>
      </c>
      <c r="J2" s="440"/>
      <c r="K2" s="440"/>
      <c r="L2" s="440"/>
      <c r="M2" s="440" t="str">
        <f>Rezultati!A22</f>
        <v>NB Lēdijas</v>
      </c>
      <c r="N2" s="440"/>
      <c r="O2" s="440"/>
      <c r="P2" s="440"/>
      <c r="Q2" s="441" t="str">
        <f>Rezultati!A30</f>
        <v>Wii Sport Resort</v>
      </c>
      <c r="R2" s="441"/>
      <c r="S2" s="441"/>
      <c r="T2" s="441"/>
      <c r="U2" s="440" t="str">
        <f>Rezultati!A36</f>
        <v>RTU</v>
      </c>
      <c r="V2" s="440"/>
      <c r="W2" s="440"/>
      <c r="X2" s="440"/>
      <c r="Y2" s="442" t="str">
        <f>Rezultati!A44</f>
        <v>SIB</v>
      </c>
      <c r="Z2" s="442"/>
      <c r="AA2" s="442"/>
      <c r="AB2" s="442"/>
      <c r="AC2" s="442" t="str">
        <f>Rezultati!A51</f>
        <v>Šarmageddon</v>
      </c>
      <c r="AD2" s="442"/>
      <c r="AE2" s="442"/>
      <c r="AF2" s="442"/>
      <c r="AG2" s="443" t="str">
        <f>A58</f>
        <v>VissParBoulingu.lv</v>
      </c>
      <c r="AH2" s="443"/>
      <c r="AI2" s="443"/>
      <c r="AJ2" s="443"/>
      <c r="AK2" s="443" t="str">
        <f>A65</f>
        <v>Lursoft</v>
      </c>
      <c r="AL2" s="443"/>
      <c r="AM2" s="443"/>
      <c r="AN2" s="443"/>
      <c r="AO2" s="443" t="str">
        <f>A72</f>
        <v>Bowling Sharks</v>
      </c>
      <c r="AP2" s="443"/>
      <c r="AQ2" s="443"/>
      <c r="AR2" s="443"/>
      <c r="AS2" s="443" t="str">
        <f>A79</f>
        <v>Nopietni</v>
      </c>
      <c r="AT2" s="443"/>
      <c r="AU2" s="443"/>
      <c r="AV2" s="443"/>
      <c r="AW2" s="443" t="str">
        <f>A86</f>
        <v>Molotov</v>
      </c>
      <c r="AX2" s="443"/>
      <c r="AY2" s="443"/>
      <c r="AZ2" s="443"/>
      <c r="BA2" s="443" t="str">
        <f>A94</f>
        <v>Zaļie Pumpuri</v>
      </c>
      <c r="BB2" s="443"/>
      <c r="BC2" s="443"/>
      <c r="BD2" s="443"/>
      <c r="BE2" s="443" t="str">
        <f>A101</f>
        <v>Level Up</v>
      </c>
      <c r="BF2" s="443"/>
      <c r="BG2" s="443"/>
      <c r="BH2" s="443"/>
      <c r="BI2" s="443">
        <f>A109</f>
        <v>0</v>
      </c>
      <c r="BJ2" s="443"/>
      <c r="BK2" s="443"/>
      <c r="BL2" s="443"/>
      <c r="BM2" s="443">
        <f>A117</f>
        <v>0</v>
      </c>
      <c r="BN2" s="443"/>
      <c r="BO2" s="443"/>
      <c r="BP2" s="443"/>
      <c r="BQ2" s="444" t="s">
        <v>22</v>
      </c>
      <c r="BR2" s="444" t="s">
        <v>21</v>
      </c>
      <c r="BS2" s="445" t="s">
        <v>47</v>
      </c>
      <c r="BT2" s="446" t="s">
        <v>48</v>
      </c>
      <c r="BU2" s="165"/>
      <c r="BV2" s="166"/>
      <c r="BW2" s="167"/>
      <c r="BX2" s="168"/>
      <c r="BY2" s="168"/>
      <c r="BZ2" s="168"/>
      <c r="CA2" s="168"/>
      <c r="CB2" s="168"/>
      <c r="CC2" s="168"/>
      <c r="CD2" s="168"/>
      <c r="CE2" s="167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</row>
    <row r="3" spans="1:94" ht="13.5" customHeight="1">
      <c r="A3" s="170" t="s">
        <v>3</v>
      </c>
      <c r="B3" s="170" t="s">
        <v>20</v>
      </c>
      <c r="C3" s="171" t="s">
        <v>49</v>
      </c>
      <c r="D3" s="172" t="s">
        <v>50</v>
      </c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444"/>
      <c r="BR3" s="444"/>
      <c r="BS3" s="445"/>
      <c r="BT3" s="446"/>
      <c r="BU3" s="165"/>
      <c r="BV3" s="166"/>
      <c r="BW3" s="167"/>
      <c r="BX3" s="168"/>
      <c r="BY3" s="168"/>
      <c r="BZ3" s="168"/>
      <c r="CA3" s="168"/>
      <c r="CB3" s="168"/>
      <c r="CC3" s="168"/>
      <c r="CD3" s="168"/>
      <c r="CE3" s="167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</row>
    <row r="4" spans="1:94" ht="15.75" customHeight="1">
      <c r="A4" s="174" t="str">
        <f>Punkti!A5</f>
        <v>Rags</v>
      </c>
      <c r="B4" s="175" t="s">
        <v>51</v>
      </c>
      <c r="C4" s="176">
        <v>0</v>
      </c>
      <c r="D4" s="177">
        <f>Rezultati!C4*Rezultati!BR4</f>
        <v>0</v>
      </c>
      <c r="E4" s="178"/>
      <c r="F4" s="178"/>
      <c r="G4" s="178"/>
      <c r="H4" s="179"/>
      <c r="I4" s="180">
        <v>168</v>
      </c>
      <c r="J4" s="181">
        <v>178</v>
      </c>
      <c r="K4" s="181">
        <v>182</v>
      </c>
      <c r="L4" s="182">
        <v>179</v>
      </c>
      <c r="M4" s="183">
        <v>156</v>
      </c>
      <c r="N4" s="181">
        <v>147</v>
      </c>
      <c r="O4" s="181">
        <v>213</v>
      </c>
      <c r="P4" s="184">
        <v>173</v>
      </c>
      <c r="Q4" s="180">
        <v>173</v>
      </c>
      <c r="R4" s="181">
        <v>164</v>
      </c>
      <c r="S4" s="181">
        <v>195</v>
      </c>
      <c r="T4" s="182">
        <v>151</v>
      </c>
      <c r="U4" s="183">
        <v>177</v>
      </c>
      <c r="V4" s="181">
        <v>168</v>
      </c>
      <c r="W4" s="181">
        <v>158</v>
      </c>
      <c r="X4" s="184">
        <v>147</v>
      </c>
      <c r="Y4" s="180">
        <v>162</v>
      </c>
      <c r="Z4" s="181">
        <v>179</v>
      </c>
      <c r="AA4" s="181">
        <v>199</v>
      </c>
      <c r="AB4" s="182">
        <v>128</v>
      </c>
      <c r="AC4" s="183">
        <v>178</v>
      </c>
      <c r="AD4" s="181">
        <v>168</v>
      </c>
      <c r="AE4" s="181">
        <v>160</v>
      </c>
      <c r="AF4" s="182">
        <v>167</v>
      </c>
      <c r="AG4" s="183">
        <v>193</v>
      </c>
      <c r="AH4" s="181">
        <v>167</v>
      </c>
      <c r="AI4" s="181">
        <v>225</v>
      </c>
      <c r="AJ4" s="182">
        <v>147</v>
      </c>
      <c r="AK4" s="185"/>
      <c r="AL4" s="186"/>
      <c r="AM4" s="186"/>
      <c r="AN4" s="187"/>
      <c r="AO4" s="185"/>
      <c r="AP4" s="186"/>
      <c r="AQ4" s="186"/>
      <c r="AR4" s="187"/>
      <c r="AS4" s="185"/>
      <c r="AT4" s="186"/>
      <c r="AU4" s="186"/>
      <c r="AV4" s="187"/>
      <c r="AW4" s="185"/>
      <c r="AX4" s="186"/>
      <c r="AY4" s="186"/>
      <c r="AZ4" s="187"/>
      <c r="BA4" s="185"/>
      <c r="BB4" s="186"/>
      <c r="BC4" s="186"/>
      <c r="BD4" s="187"/>
      <c r="BE4" s="185"/>
      <c r="BF4" s="186"/>
      <c r="BG4" s="186"/>
      <c r="BH4" s="187"/>
      <c r="BI4" s="185"/>
      <c r="BJ4" s="186"/>
      <c r="BK4" s="186"/>
      <c r="BL4" s="187"/>
      <c r="BM4" s="185"/>
      <c r="BN4" s="186"/>
      <c r="BO4" s="186"/>
      <c r="BP4" s="187"/>
      <c r="BQ4" s="188">
        <f>SUM(Rezultati!E4:BP4)</f>
        <v>4802</v>
      </c>
      <c r="BR4" s="189">
        <f>COUNT(Rezultati!E4:BP4)</f>
        <v>28</v>
      </c>
      <c r="BS4" s="447">
        <f>SUM((Rezultati!BQ4+Rezultati!BQ5+Rezultati!BQ6+BQ12+BQ11+BQ13+BQ10+Rezultati!BQ7+Rezultati!BQ8+Rezultati!BQ9+Rezultati!BQ14)/(Rezultati!BR4+BR11+BR13+Rezultati!BR5+Rezultati!BR6+Rezultati!BR7+Rezultati!BR8+Rezultati!BR9+BR10+BR12+Rezultati!BR14))</f>
        <v>181.70238095238096</v>
      </c>
      <c r="BT4" s="190">
        <f>Rezultati!BQ4/Rezultati!BR4</f>
        <v>171.5</v>
      </c>
      <c r="BU4" s="448" t="str">
        <f>E2</f>
        <v>Rags</v>
      </c>
      <c r="BV4" s="166" t="str">
        <f t="shared" ref="BV4:BV35" si="0">B4</f>
        <v>Aleksis Štokmanis</v>
      </c>
      <c r="BW4" s="167"/>
      <c r="BX4" s="167"/>
      <c r="BY4" s="167"/>
      <c r="BZ4" s="167"/>
      <c r="CA4" s="167"/>
      <c r="CB4" s="167"/>
      <c r="CC4" s="167"/>
      <c r="CD4" s="167"/>
      <c r="CE4" s="191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</row>
    <row r="5" spans="1:94" ht="15.75" customHeight="1">
      <c r="A5" s="174" t="s">
        <v>32</v>
      </c>
      <c r="B5" s="192" t="s">
        <v>52</v>
      </c>
      <c r="C5" s="193">
        <v>0</v>
      </c>
      <c r="D5" s="177">
        <f>Rezultati!C5*Rezultati!BR5</f>
        <v>0</v>
      </c>
      <c r="E5" s="194"/>
      <c r="F5" s="194"/>
      <c r="G5" s="194"/>
      <c r="H5" s="195"/>
      <c r="I5" s="196"/>
      <c r="J5" s="197">
        <v>195</v>
      </c>
      <c r="K5" s="197">
        <v>197</v>
      </c>
      <c r="L5" s="198">
        <v>176</v>
      </c>
      <c r="M5" s="199">
        <v>245</v>
      </c>
      <c r="N5" s="197">
        <v>205</v>
      </c>
      <c r="O5" s="197">
        <v>178</v>
      </c>
      <c r="P5" s="200">
        <v>202</v>
      </c>
      <c r="Q5" s="196"/>
      <c r="R5" s="197"/>
      <c r="S5" s="197"/>
      <c r="T5" s="198"/>
      <c r="U5" s="199">
        <v>214</v>
      </c>
      <c r="V5" s="197">
        <v>207</v>
      </c>
      <c r="W5" s="197">
        <v>189</v>
      </c>
      <c r="X5" s="200">
        <v>211</v>
      </c>
      <c r="Y5" s="196">
        <v>212</v>
      </c>
      <c r="Z5" s="197">
        <v>180</v>
      </c>
      <c r="AA5" s="197">
        <v>196</v>
      </c>
      <c r="AB5" s="198">
        <v>215</v>
      </c>
      <c r="AC5" s="199">
        <v>279</v>
      </c>
      <c r="AD5" s="197">
        <v>170</v>
      </c>
      <c r="AE5" s="197">
        <v>212</v>
      </c>
      <c r="AF5" s="198">
        <v>217</v>
      </c>
      <c r="AG5" s="199">
        <v>181</v>
      </c>
      <c r="AH5" s="197">
        <v>278</v>
      </c>
      <c r="AI5" s="197">
        <v>192</v>
      </c>
      <c r="AJ5" s="198">
        <v>156</v>
      </c>
      <c r="AK5" s="201"/>
      <c r="AL5" s="202"/>
      <c r="AM5" s="202"/>
      <c r="AN5" s="203"/>
      <c r="AO5" s="201"/>
      <c r="AP5" s="202"/>
      <c r="AQ5" s="202"/>
      <c r="AR5" s="203"/>
      <c r="AS5" s="201"/>
      <c r="AT5" s="202"/>
      <c r="AU5" s="202"/>
      <c r="AV5" s="203"/>
      <c r="AW5" s="201"/>
      <c r="AX5" s="202"/>
      <c r="AY5" s="202"/>
      <c r="AZ5" s="203"/>
      <c r="BA5" s="201"/>
      <c r="BB5" s="202"/>
      <c r="BC5" s="202"/>
      <c r="BD5" s="203"/>
      <c r="BE5" s="201"/>
      <c r="BF5" s="202"/>
      <c r="BG5" s="202"/>
      <c r="BH5" s="203"/>
      <c r="BI5" s="201"/>
      <c r="BJ5" s="202"/>
      <c r="BK5" s="202"/>
      <c r="BL5" s="203"/>
      <c r="BM5" s="201"/>
      <c r="BN5" s="202"/>
      <c r="BO5" s="202"/>
      <c r="BP5" s="203"/>
      <c r="BQ5" s="204">
        <f>SUM(Rezultati!E5:BP5)</f>
        <v>4707</v>
      </c>
      <c r="BR5" s="205">
        <f>COUNT(Rezultati!E5:BP5)</f>
        <v>23</v>
      </c>
      <c r="BS5" s="447"/>
      <c r="BT5" s="190">
        <f>Rezultati!BQ5/Rezultati!BR5</f>
        <v>204.65217391304347</v>
      </c>
      <c r="BU5" s="448"/>
      <c r="BV5" s="166" t="str">
        <f t="shared" si="0"/>
        <v>Dāvis Šipkevičs</v>
      </c>
      <c r="BW5" s="167"/>
      <c r="BX5" s="167"/>
      <c r="BY5" s="167"/>
      <c r="BZ5" s="167"/>
      <c r="CA5" s="167"/>
      <c r="CB5" s="167"/>
      <c r="CC5" s="167"/>
      <c r="CD5" s="167"/>
      <c r="CE5" s="191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</row>
    <row r="6" spans="1:94" ht="15.75" customHeight="1">
      <c r="A6" s="174" t="s">
        <v>32</v>
      </c>
      <c r="B6" s="192" t="s">
        <v>53</v>
      </c>
      <c r="C6" s="193">
        <v>0</v>
      </c>
      <c r="D6" s="177">
        <f>Rezultati!C6*Rezultati!BR6</f>
        <v>0</v>
      </c>
      <c r="E6" s="194"/>
      <c r="F6" s="194"/>
      <c r="G6" s="194"/>
      <c r="H6" s="195"/>
      <c r="I6" s="196">
        <v>167</v>
      </c>
      <c r="J6" s="197">
        <v>181</v>
      </c>
      <c r="K6" s="197">
        <v>181</v>
      </c>
      <c r="L6" s="198">
        <v>159</v>
      </c>
      <c r="M6" s="199"/>
      <c r="N6" s="197"/>
      <c r="O6" s="197"/>
      <c r="P6" s="200"/>
      <c r="Q6" s="196">
        <v>181</v>
      </c>
      <c r="R6" s="197">
        <v>177</v>
      </c>
      <c r="S6" s="197">
        <v>232</v>
      </c>
      <c r="T6" s="198">
        <v>162</v>
      </c>
      <c r="U6" s="199">
        <v>177</v>
      </c>
      <c r="V6" s="197">
        <v>158</v>
      </c>
      <c r="W6" s="197">
        <v>198</v>
      </c>
      <c r="X6" s="200">
        <v>200</v>
      </c>
      <c r="Y6" s="196">
        <v>192</v>
      </c>
      <c r="Z6" s="197">
        <v>195</v>
      </c>
      <c r="AA6" s="197">
        <v>195</v>
      </c>
      <c r="AB6" s="198">
        <v>183</v>
      </c>
      <c r="AC6" s="199">
        <v>187</v>
      </c>
      <c r="AD6" s="197">
        <v>222</v>
      </c>
      <c r="AE6" s="197">
        <v>221</v>
      </c>
      <c r="AF6" s="198">
        <v>148</v>
      </c>
      <c r="AG6" s="199">
        <v>131</v>
      </c>
      <c r="AH6" s="197">
        <v>194</v>
      </c>
      <c r="AI6" s="197">
        <v>186</v>
      </c>
      <c r="AJ6" s="198">
        <v>122</v>
      </c>
      <c r="AK6" s="201"/>
      <c r="AL6" s="202"/>
      <c r="AM6" s="202"/>
      <c r="AN6" s="203"/>
      <c r="AO6" s="201"/>
      <c r="AP6" s="202"/>
      <c r="AQ6" s="202"/>
      <c r="AR6" s="203"/>
      <c r="AS6" s="201"/>
      <c r="AT6" s="202"/>
      <c r="AU6" s="202"/>
      <c r="AV6" s="203"/>
      <c r="AW6" s="201"/>
      <c r="AX6" s="202"/>
      <c r="AY6" s="202"/>
      <c r="AZ6" s="203"/>
      <c r="BA6" s="201"/>
      <c r="BB6" s="202"/>
      <c r="BC6" s="202"/>
      <c r="BD6" s="203"/>
      <c r="BE6" s="201"/>
      <c r="BF6" s="202"/>
      <c r="BG6" s="202"/>
      <c r="BH6" s="203"/>
      <c r="BI6" s="201"/>
      <c r="BJ6" s="202"/>
      <c r="BK6" s="202"/>
      <c r="BL6" s="203"/>
      <c r="BM6" s="201"/>
      <c r="BN6" s="202"/>
      <c r="BO6" s="202"/>
      <c r="BP6" s="203"/>
      <c r="BQ6" s="204">
        <f>SUM(Rezultati!E6:BP6)</f>
        <v>4349</v>
      </c>
      <c r="BR6" s="205">
        <f>COUNT(Rezultati!E6:BP6)</f>
        <v>24</v>
      </c>
      <c r="BS6" s="447"/>
      <c r="BT6" s="190">
        <f>Rezultati!BQ6/Rezultati!BR6</f>
        <v>181.20833333333334</v>
      </c>
      <c r="BU6" s="448"/>
      <c r="BV6" s="166" t="str">
        <f t="shared" si="0"/>
        <v>Jānis Štokmanis</v>
      </c>
      <c r="BW6" s="167"/>
      <c r="BX6" s="167"/>
      <c r="BY6" s="167"/>
      <c r="BZ6" s="167"/>
      <c r="CA6" s="167"/>
      <c r="CB6" s="167"/>
      <c r="CC6" s="167"/>
      <c r="CD6" s="167"/>
      <c r="CE6" s="191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</row>
    <row r="7" spans="1:94" ht="15.75" customHeight="1">
      <c r="A7" s="174" t="s">
        <v>32</v>
      </c>
      <c r="B7" s="206" t="s">
        <v>54</v>
      </c>
      <c r="C7" s="193">
        <v>0</v>
      </c>
      <c r="D7" s="177">
        <f>Rezultati!C7*Rezultati!BR7</f>
        <v>0</v>
      </c>
      <c r="E7" s="194"/>
      <c r="F7" s="194"/>
      <c r="G7" s="194"/>
      <c r="H7" s="195"/>
      <c r="I7" s="196"/>
      <c r="J7" s="197"/>
      <c r="K7" s="197"/>
      <c r="L7" s="198"/>
      <c r="M7" s="199">
        <v>161</v>
      </c>
      <c r="N7" s="197">
        <v>156</v>
      </c>
      <c r="O7" s="197">
        <v>152</v>
      </c>
      <c r="P7" s="200">
        <v>169</v>
      </c>
      <c r="Q7" s="196">
        <v>162</v>
      </c>
      <c r="R7" s="197">
        <v>165</v>
      </c>
      <c r="S7" s="197">
        <v>151</v>
      </c>
      <c r="T7" s="198">
        <v>155</v>
      </c>
      <c r="U7" s="199"/>
      <c r="V7" s="197"/>
      <c r="W7" s="197"/>
      <c r="X7" s="200"/>
      <c r="Y7" s="196"/>
      <c r="Z7" s="197"/>
      <c r="AA7" s="197"/>
      <c r="AB7" s="198"/>
      <c r="AC7" s="199"/>
      <c r="AD7" s="197"/>
      <c r="AE7" s="197"/>
      <c r="AF7" s="198"/>
      <c r="AG7" s="199"/>
      <c r="AH7" s="197"/>
      <c r="AI7" s="197"/>
      <c r="AJ7" s="198"/>
      <c r="AK7" s="201"/>
      <c r="AL7" s="202"/>
      <c r="AM7" s="202"/>
      <c r="AN7" s="203"/>
      <c r="AO7" s="201"/>
      <c r="AP7" s="202"/>
      <c r="AQ7" s="202"/>
      <c r="AR7" s="203"/>
      <c r="AS7" s="201"/>
      <c r="AT7" s="202"/>
      <c r="AU7" s="202"/>
      <c r="AV7" s="203"/>
      <c r="AW7" s="201"/>
      <c r="AX7" s="202"/>
      <c r="AY7" s="202"/>
      <c r="AZ7" s="203"/>
      <c r="BA7" s="201"/>
      <c r="BB7" s="202"/>
      <c r="BC7" s="202"/>
      <c r="BD7" s="203"/>
      <c r="BE7" s="201"/>
      <c r="BF7" s="202"/>
      <c r="BG7" s="202"/>
      <c r="BH7" s="203"/>
      <c r="BI7" s="201"/>
      <c r="BJ7" s="202"/>
      <c r="BK7" s="202"/>
      <c r="BL7" s="203"/>
      <c r="BM7" s="201"/>
      <c r="BN7" s="202"/>
      <c r="BO7" s="202"/>
      <c r="BP7" s="203"/>
      <c r="BQ7" s="204">
        <f>SUM(Rezultati!E7:BP7)</f>
        <v>1271</v>
      </c>
      <c r="BR7" s="205">
        <f>COUNT(Rezultati!E7:BP7)</f>
        <v>8</v>
      </c>
      <c r="BS7" s="447"/>
      <c r="BT7" s="190">
        <f>Rezultati!BQ7/Rezultati!BR7</f>
        <v>158.875</v>
      </c>
      <c r="BU7" s="448"/>
      <c r="BV7" s="166" t="str">
        <f t="shared" si="0"/>
        <v>Māris Štokmanis</v>
      </c>
      <c r="BW7" s="167"/>
      <c r="BX7" s="167"/>
      <c r="BY7" s="167"/>
      <c r="BZ7" s="167"/>
      <c r="CA7" s="167"/>
      <c r="CB7" s="167"/>
      <c r="CC7" s="167"/>
      <c r="CD7" s="167"/>
      <c r="CE7" s="191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</row>
    <row r="8" spans="1:94" ht="15.75" customHeight="1">
      <c r="A8" s="207" t="s">
        <v>32</v>
      </c>
      <c r="B8" s="208"/>
      <c r="C8" s="209">
        <v>8</v>
      </c>
      <c r="D8" s="210">
        <f>Rezultati!C8*Rezultati!BR8</f>
        <v>0</v>
      </c>
      <c r="E8" s="194"/>
      <c r="F8" s="194"/>
      <c r="G8" s="194"/>
      <c r="H8" s="195"/>
      <c r="I8" s="211"/>
      <c r="J8" s="212"/>
      <c r="K8" s="212"/>
      <c r="L8" s="213"/>
      <c r="M8" s="214"/>
      <c r="N8" s="212"/>
      <c r="O8" s="212"/>
      <c r="P8" s="215"/>
      <c r="Q8" s="211"/>
      <c r="R8" s="212"/>
      <c r="S8" s="212"/>
      <c r="T8" s="213"/>
      <c r="U8" s="214"/>
      <c r="V8" s="212"/>
      <c r="W8" s="212"/>
      <c r="X8" s="215"/>
      <c r="Y8" s="211"/>
      <c r="Z8" s="212"/>
      <c r="AA8" s="212"/>
      <c r="AB8" s="213"/>
      <c r="AC8" s="214"/>
      <c r="AD8" s="212"/>
      <c r="AE8" s="212"/>
      <c r="AF8" s="213"/>
      <c r="AG8" s="214"/>
      <c r="AH8" s="212"/>
      <c r="AI8" s="212"/>
      <c r="AJ8" s="213"/>
      <c r="AK8" s="216"/>
      <c r="AL8" s="217"/>
      <c r="AM8" s="217"/>
      <c r="AN8" s="218"/>
      <c r="AO8" s="216"/>
      <c r="AP8" s="217"/>
      <c r="AQ8" s="217"/>
      <c r="AR8" s="218"/>
      <c r="AS8" s="216"/>
      <c r="AT8" s="217"/>
      <c r="AU8" s="217"/>
      <c r="AV8" s="218"/>
      <c r="AW8" s="216"/>
      <c r="AX8" s="217"/>
      <c r="AY8" s="217"/>
      <c r="AZ8" s="218"/>
      <c r="BA8" s="216"/>
      <c r="BB8" s="217"/>
      <c r="BC8" s="217"/>
      <c r="BD8" s="218"/>
      <c r="BE8" s="216"/>
      <c r="BF8" s="217"/>
      <c r="BG8" s="217"/>
      <c r="BH8" s="218"/>
      <c r="BI8" s="216"/>
      <c r="BJ8" s="217"/>
      <c r="BK8" s="217"/>
      <c r="BL8" s="218"/>
      <c r="BM8" s="216"/>
      <c r="BN8" s="217"/>
      <c r="BO8" s="217"/>
      <c r="BP8" s="218"/>
      <c r="BQ8" s="204">
        <f>SUM(Rezultati!E8:BP8)</f>
        <v>0</v>
      </c>
      <c r="BR8" s="205">
        <f>COUNT(Rezultati!E8:BP8)</f>
        <v>0</v>
      </c>
      <c r="BS8" s="447"/>
      <c r="BT8" s="190" t="e">
        <f>Rezultati!BQ8/Rezultati!BR8-8</f>
        <v>#DIV/0!</v>
      </c>
      <c r="BU8" s="448"/>
      <c r="BV8" s="166">
        <f t="shared" si="0"/>
        <v>0</v>
      </c>
      <c r="BW8" s="167"/>
      <c r="BX8" s="167"/>
      <c r="BY8" s="167"/>
      <c r="BZ8" s="167"/>
      <c r="CA8" s="167"/>
      <c r="CB8" s="167"/>
      <c r="CC8" s="167"/>
      <c r="CD8" s="167"/>
      <c r="CE8" s="191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</row>
    <row r="9" spans="1:94" ht="16.5" customHeight="1">
      <c r="A9" s="207" t="s">
        <v>32</v>
      </c>
      <c r="B9" s="208"/>
      <c r="C9" s="209">
        <v>8</v>
      </c>
      <c r="D9" s="210">
        <f>Rezultati!C9*Rezultati!BR9</f>
        <v>0</v>
      </c>
      <c r="E9" s="194"/>
      <c r="F9" s="194"/>
      <c r="G9" s="194"/>
      <c r="H9" s="195"/>
      <c r="I9" s="211"/>
      <c r="J9" s="212"/>
      <c r="K9" s="212"/>
      <c r="L9" s="213"/>
      <c r="M9" s="214"/>
      <c r="N9" s="212"/>
      <c r="O9" s="212"/>
      <c r="P9" s="215"/>
      <c r="Q9" s="211"/>
      <c r="R9" s="212"/>
      <c r="S9" s="212"/>
      <c r="T9" s="213"/>
      <c r="U9" s="214"/>
      <c r="V9" s="212"/>
      <c r="W9" s="212"/>
      <c r="X9" s="215"/>
      <c r="Y9" s="211"/>
      <c r="Z9" s="212"/>
      <c r="AA9" s="212"/>
      <c r="AB9" s="213"/>
      <c r="AC9" s="214"/>
      <c r="AD9" s="212"/>
      <c r="AE9" s="212"/>
      <c r="AF9" s="213"/>
      <c r="AG9" s="214"/>
      <c r="AH9" s="212"/>
      <c r="AI9" s="212"/>
      <c r="AJ9" s="213"/>
      <c r="AK9" s="216"/>
      <c r="AL9" s="217"/>
      <c r="AM9" s="217"/>
      <c r="AN9" s="218"/>
      <c r="AO9" s="216"/>
      <c r="AP9" s="217"/>
      <c r="AQ9" s="217"/>
      <c r="AR9" s="218"/>
      <c r="AS9" s="216"/>
      <c r="AT9" s="217"/>
      <c r="AU9" s="217"/>
      <c r="AV9" s="218"/>
      <c r="AW9" s="216"/>
      <c r="AX9" s="217"/>
      <c r="AY9" s="217"/>
      <c r="AZ9" s="218"/>
      <c r="BA9" s="216"/>
      <c r="BB9" s="217"/>
      <c r="BC9" s="217"/>
      <c r="BD9" s="218"/>
      <c r="BE9" s="216"/>
      <c r="BF9" s="217"/>
      <c r="BG9" s="217"/>
      <c r="BH9" s="218"/>
      <c r="BI9" s="216"/>
      <c r="BJ9" s="217"/>
      <c r="BK9" s="217"/>
      <c r="BL9" s="218"/>
      <c r="BM9" s="216"/>
      <c r="BN9" s="217"/>
      <c r="BO9" s="217"/>
      <c r="BP9" s="218"/>
      <c r="BQ9" s="204">
        <f>SUM(Rezultati!E9:BP9)</f>
        <v>0</v>
      </c>
      <c r="BR9" s="205">
        <f>COUNT(Rezultati!E9:BP9)</f>
        <v>0</v>
      </c>
      <c r="BS9" s="447"/>
      <c r="BT9" s="190" t="e">
        <f>Rezultati!BQ9/Rezultati!BR9-8</f>
        <v>#DIV/0!</v>
      </c>
      <c r="BU9" s="448"/>
      <c r="BV9" s="166">
        <f t="shared" si="0"/>
        <v>0</v>
      </c>
      <c r="BW9" s="167"/>
      <c r="BX9" s="167"/>
      <c r="BY9" s="167"/>
      <c r="BZ9" s="167"/>
      <c r="CA9" s="167"/>
      <c r="CB9" s="167"/>
      <c r="CC9" s="167"/>
      <c r="CD9" s="167"/>
      <c r="CE9" s="191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</row>
    <row r="10" spans="1:94" ht="16.5" customHeight="1">
      <c r="A10" s="174" t="s">
        <v>32</v>
      </c>
      <c r="B10" s="219" t="s">
        <v>55</v>
      </c>
      <c r="C10" s="220">
        <v>0</v>
      </c>
      <c r="D10" s="177">
        <f>Rezultati!C10*Rezultati!BR10</f>
        <v>0</v>
      </c>
      <c r="E10" s="194"/>
      <c r="F10" s="194"/>
      <c r="G10" s="194"/>
      <c r="H10" s="195"/>
      <c r="I10" s="221">
        <v>134</v>
      </c>
      <c r="J10" s="222"/>
      <c r="K10" s="222"/>
      <c r="L10" s="223"/>
      <c r="M10" s="224"/>
      <c r="N10" s="222"/>
      <c r="O10" s="222"/>
      <c r="P10" s="225"/>
      <c r="Q10" s="221"/>
      <c r="R10" s="222"/>
      <c r="S10" s="222"/>
      <c r="T10" s="223"/>
      <c r="U10" s="224"/>
      <c r="V10" s="222"/>
      <c r="W10" s="222"/>
      <c r="X10" s="225"/>
      <c r="Y10" s="221"/>
      <c r="Z10" s="222"/>
      <c r="AA10" s="222"/>
      <c r="AB10" s="223"/>
      <c r="AC10" s="224"/>
      <c r="AD10" s="222"/>
      <c r="AE10" s="222"/>
      <c r="AF10" s="223"/>
      <c r="AG10" s="224"/>
      <c r="AH10" s="222"/>
      <c r="AI10" s="222"/>
      <c r="AJ10" s="223"/>
      <c r="AK10" s="226"/>
      <c r="AL10" s="227"/>
      <c r="AM10" s="227"/>
      <c r="AN10" s="228"/>
      <c r="AO10" s="226"/>
      <c r="AP10" s="227"/>
      <c r="AQ10" s="227"/>
      <c r="AR10" s="228"/>
      <c r="AS10" s="226"/>
      <c r="AT10" s="227"/>
      <c r="AU10" s="227"/>
      <c r="AV10" s="228"/>
      <c r="AW10" s="226"/>
      <c r="AX10" s="227"/>
      <c r="AY10" s="227"/>
      <c r="AZ10" s="228"/>
      <c r="BA10" s="226"/>
      <c r="BB10" s="227"/>
      <c r="BC10" s="227"/>
      <c r="BD10" s="228"/>
      <c r="BE10" s="226"/>
      <c r="BF10" s="227"/>
      <c r="BG10" s="227"/>
      <c r="BH10" s="228"/>
      <c r="BI10" s="226"/>
      <c r="BJ10" s="227"/>
      <c r="BK10" s="227"/>
      <c r="BL10" s="228"/>
      <c r="BM10" s="226"/>
      <c r="BN10" s="227"/>
      <c r="BO10" s="227"/>
      <c r="BP10" s="228"/>
      <c r="BQ10" s="204">
        <f>SUM(Rezultati!E10:BP10)</f>
        <v>134</v>
      </c>
      <c r="BR10" s="205">
        <f>COUNT(Rezultati!E10:BP10)</f>
        <v>1</v>
      </c>
      <c r="BS10" s="447"/>
      <c r="BT10" s="190">
        <f>Rezultati!BQ10/Rezultati!BR10</f>
        <v>134</v>
      </c>
      <c r="BU10" s="448"/>
      <c r="BV10" s="166" t="str">
        <f t="shared" si="0"/>
        <v>aklais rezultāts</v>
      </c>
      <c r="BW10" s="167"/>
      <c r="BX10" s="167"/>
      <c r="BY10" s="167"/>
      <c r="BZ10" s="167"/>
      <c r="CA10" s="167"/>
      <c r="CB10" s="167"/>
      <c r="CC10" s="167"/>
      <c r="CD10" s="167"/>
      <c r="CE10" s="191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</row>
    <row r="11" spans="1:94" ht="16.5" customHeight="1">
      <c r="A11" s="174" t="s">
        <v>32</v>
      </c>
      <c r="B11" s="219"/>
      <c r="C11" s="220">
        <v>0</v>
      </c>
      <c r="D11" s="177">
        <f>Rezultati!C11*Rezultati!BR11</f>
        <v>0</v>
      </c>
      <c r="E11" s="194"/>
      <c r="F11" s="194"/>
      <c r="G11" s="194"/>
      <c r="H11" s="195"/>
      <c r="I11" s="221"/>
      <c r="J11" s="222"/>
      <c r="K11" s="222"/>
      <c r="L11" s="223"/>
      <c r="M11" s="224"/>
      <c r="N11" s="222"/>
      <c r="O11" s="222"/>
      <c r="P11" s="225"/>
      <c r="Q11" s="221"/>
      <c r="R11" s="222"/>
      <c r="S11" s="222"/>
      <c r="T11" s="223"/>
      <c r="U11" s="224"/>
      <c r="V11" s="222"/>
      <c r="W11" s="222"/>
      <c r="X11" s="225"/>
      <c r="Y11" s="221"/>
      <c r="Z11" s="222"/>
      <c r="AA11" s="222"/>
      <c r="AB11" s="223"/>
      <c r="AC11" s="214"/>
      <c r="AD11" s="212"/>
      <c r="AE11" s="212"/>
      <c r="AF11" s="213"/>
      <c r="AG11" s="224"/>
      <c r="AH11" s="222"/>
      <c r="AI11" s="222"/>
      <c r="AJ11" s="223"/>
      <c r="AK11" s="226"/>
      <c r="AL11" s="227"/>
      <c r="AM11" s="227"/>
      <c r="AN11" s="228"/>
      <c r="AO11" s="226"/>
      <c r="AP11" s="227"/>
      <c r="AQ11" s="227"/>
      <c r="AR11" s="228"/>
      <c r="AS11" s="226"/>
      <c r="AT11" s="227"/>
      <c r="AU11" s="227"/>
      <c r="AV11" s="228"/>
      <c r="AW11" s="226"/>
      <c r="AX11" s="227"/>
      <c r="AY11" s="227"/>
      <c r="AZ11" s="228"/>
      <c r="BA11" s="226"/>
      <c r="BB11" s="227"/>
      <c r="BC11" s="227"/>
      <c r="BD11" s="228"/>
      <c r="BE11" s="226"/>
      <c r="BF11" s="227"/>
      <c r="BG11" s="227"/>
      <c r="BH11" s="228"/>
      <c r="BI11" s="226"/>
      <c r="BJ11" s="227"/>
      <c r="BK11" s="227"/>
      <c r="BL11" s="228"/>
      <c r="BM11" s="226"/>
      <c r="BN11" s="227"/>
      <c r="BO11" s="227"/>
      <c r="BP11" s="228"/>
      <c r="BQ11" s="204">
        <f>SUM(Rezultati!E11:BP11)</f>
        <v>0</v>
      </c>
      <c r="BR11" s="205">
        <f>COUNT(Rezultati!E11:BP11)</f>
        <v>0</v>
      </c>
      <c r="BS11" s="447"/>
      <c r="BT11" s="190" t="e">
        <f>Rezultati!BQ11/Rezultati!BR11</f>
        <v>#DIV/0!</v>
      </c>
      <c r="BU11" s="448"/>
      <c r="BV11" s="166">
        <f t="shared" si="0"/>
        <v>0</v>
      </c>
      <c r="BW11" s="167"/>
      <c r="BX11" s="167"/>
      <c r="BY11" s="167"/>
      <c r="BZ11" s="167"/>
      <c r="CA11" s="167"/>
      <c r="CB11" s="167"/>
      <c r="CC11" s="167"/>
      <c r="CD11" s="167"/>
      <c r="CE11" s="191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</row>
    <row r="12" spans="1:94" ht="16.5" customHeight="1">
      <c r="A12" s="174" t="s">
        <v>32</v>
      </c>
      <c r="B12" s="219"/>
      <c r="C12" s="229">
        <v>0</v>
      </c>
      <c r="D12" s="177">
        <f>Rezultati!C12*Rezultati!BR12</f>
        <v>0</v>
      </c>
      <c r="E12" s="194"/>
      <c r="F12" s="194"/>
      <c r="G12" s="194"/>
      <c r="H12" s="195"/>
      <c r="I12" s="221"/>
      <c r="J12" s="222"/>
      <c r="K12" s="222"/>
      <c r="L12" s="223"/>
      <c r="M12" s="224"/>
      <c r="N12" s="222"/>
      <c r="O12" s="222"/>
      <c r="P12" s="225"/>
      <c r="Q12" s="221"/>
      <c r="R12" s="222"/>
      <c r="S12" s="222"/>
      <c r="T12" s="223"/>
      <c r="U12" s="224"/>
      <c r="V12" s="222"/>
      <c r="W12" s="222"/>
      <c r="X12" s="225"/>
      <c r="Y12" s="221"/>
      <c r="Z12" s="222"/>
      <c r="AA12" s="222"/>
      <c r="AB12" s="223"/>
      <c r="AC12" s="224"/>
      <c r="AD12" s="222"/>
      <c r="AE12" s="222"/>
      <c r="AF12" s="223"/>
      <c r="AG12" s="224"/>
      <c r="AH12" s="222"/>
      <c r="AI12" s="222"/>
      <c r="AJ12" s="223"/>
      <c r="AK12" s="226"/>
      <c r="AL12" s="227"/>
      <c r="AM12" s="227"/>
      <c r="AN12" s="228"/>
      <c r="AO12" s="226"/>
      <c r="AP12" s="227"/>
      <c r="AQ12" s="227"/>
      <c r="AR12" s="228"/>
      <c r="AS12" s="226"/>
      <c r="AT12" s="227"/>
      <c r="AU12" s="227"/>
      <c r="AV12" s="228"/>
      <c r="AW12" s="226"/>
      <c r="AX12" s="227"/>
      <c r="AY12" s="227"/>
      <c r="AZ12" s="228"/>
      <c r="BA12" s="226"/>
      <c r="BB12" s="227"/>
      <c r="BC12" s="227"/>
      <c r="BD12" s="228"/>
      <c r="BE12" s="226"/>
      <c r="BF12" s="227"/>
      <c r="BG12" s="227"/>
      <c r="BH12" s="228"/>
      <c r="BI12" s="226"/>
      <c r="BJ12" s="227"/>
      <c r="BK12" s="227"/>
      <c r="BL12" s="228"/>
      <c r="BM12" s="226"/>
      <c r="BN12" s="227"/>
      <c r="BO12" s="227"/>
      <c r="BP12" s="228"/>
      <c r="BQ12" s="204">
        <f>SUM(Rezultati!E12:BP12)</f>
        <v>0</v>
      </c>
      <c r="BR12" s="205">
        <f>COUNT(Rezultati!E12:BP12)</f>
        <v>0</v>
      </c>
      <c r="BS12" s="447"/>
      <c r="BT12" s="190" t="e">
        <f>Rezultati!BQ12/Rezultati!BR12</f>
        <v>#DIV/0!</v>
      </c>
      <c r="BU12" s="448"/>
      <c r="BV12" s="166">
        <f t="shared" si="0"/>
        <v>0</v>
      </c>
      <c r="BW12" s="167"/>
      <c r="BX12" s="167"/>
      <c r="BY12" s="167"/>
      <c r="BZ12" s="167"/>
      <c r="CA12" s="167"/>
      <c r="CB12" s="167"/>
      <c r="CC12" s="167"/>
      <c r="CD12" s="167"/>
      <c r="CE12" s="191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</row>
    <row r="13" spans="1:94" ht="16.5" customHeight="1">
      <c r="A13" s="174" t="s">
        <v>32</v>
      </c>
      <c r="B13" s="219"/>
      <c r="C13" s="229">
        <v>8</v>
      </c>
      <c r="D13" s="210">
        <f>Rezultati!C13*Rezultati!BR13</f>
        <v>0</v>
      </c>
      <c r="E13" s="194"/>
      <c r="F13" s="194"/>
      <c r="G13" s="194"/>
      <c r="H13" s="195"/>
      <c r="I13" s="221"/>
      <c r="J13" s="222"/>
      <c r="K13" s="222"/>
      <c r="L13" s="223"/>
      <c r="M13" s="224"/>
      <c r="N13" s="222"/>
      <c r="O13" s="222"/>
      <c r="P13" s="225"/>
      <c r="Q13" s="221"/>
      <c r="R13" s="222"/>
      <c r="S13" s="222"/>
      <c r="T13" s="223"/>
      <c r="U13" s="224"/>
      <c r="V13" s="222"/>
      <c r="W13" s="222"/>
      <c r="X13" s="225"/>
      <c r="Y13" s="221"/>
      <c r="Z13" s="222"/>
      <c r="AA13" s="222"/>
      <c r="AB13" s="223"/>
      <c r="AC13" s="224"/>
      <c r="AD13" s="222"/>
      <c r="AE13" s="222"/>
      <c r="AF13" s="223"/>
      <c r="AG13" s="224"/>
      <c r="AH13" s="222"/>
      <c r="AI13" s="222"/>
      <c r="AJ13" s="223"/>
      <c r="AK13" s="226"/>
      <c r="AL13" s="227"/>
      <c r="AM13" s="227"/>
      <c r="AN13" s="228"/>
      <c r="AO13" s="226"/>
      <c r="AP13" s="227"/>
      <c r="AQ13" s="227"/>
      <c r="AR13" s="228"/>
      <c r="AS13" s="226"/>
      <c r="AT13" s="227"/>
      <c r="AU13" s="227"/>
      <c r="AV13" s="228"/>
      <c r="AW13" s="226"/>
      <c r="AX13" s="227"/>
      <c r="AY13" s="227"/>
      <c r="AZ13" s="228"/>
      <c r="BA13" s="226"/>
      <c r="BB13" s="227"/>
      <c r="BC13" s="227"/>
      <c r="BD13" s="228"/>
      <c r="BE13" s="226"/>
      <c r="BF13" s="227"/>
      <c r="BG13" s="227"/>
      <c r="BH13" s="228"/>
      <c r="BI13" s="226"/>
      <c r="BJ13" s="227"/>
      <c r="BK13" s="227"/>
      <c r="BL13" s="228"/>
      <c r="BM13" s="226"/>
      <c r="BN13" s="227"/>
      <c r="BO13" s="227"/>
      <c r="BP13" s="228"/>
      <c r="BQ13" s="204">
        <f>SUM(Rezultati!E13:BP13)</f>
        <v>0</v>
      </c>
      <c r="BR13" s="205">
        <f>COUNT(Rezultati!E13:BP13)</f>
        <v>0</v>
      </c>
      <c r="BS13" s="447"/>
      <c r="BT13" s="190" t="e">
        <f>Rezultati!BQ13/Rezultati!BR13</f>
        <v>#DIV/0!</v>
      </c>
      <c r="BU13" s="448"/>
      <c r="BV13" s="166">
        <f t="shared" si="0"/>
        <v>0</v>
      </c>
      <c r="BW13" s="167"/>
      <c r="BX13" s="167"/>
      <c r="BY13" s="167"/>
      <c r="BZ13" s="167"/>
      <c r="CA13" s="167"/>
      <c r="CB13" s="167"/>
      <c r="CC13" s="167"/>
      <c r="CD13" s="167"/>
      <c r="CE13" s="191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</row>
    <row r="14" spans="1:94" ht="16.5" customHeight="1">
      <c r="A14" s="174" t="s">
        <v>32</v>
      </c>
      <c r="B14" s="219"/>
      <c r="C14" s="230">
        <v>0</v>
      </c>
      <c r="D14" s="231">
        <f>Rezultati!C14*Rezultati!BR14</f>
        <v>0</v>
      </c>
      <c r="E14" s="194"/>
      <c r="F14" s="194"/>
      <c r="G14" s="194"/>
      <c r="H14" s="195"/>
      <c r="I14" s="232"/>
      <c r="J14" s="233"/>
      <c r="K14" s="233"/>
      <c r="L14" s="234"/>
      <c r="M14" s="235"/>
      <c r="N14" s="233"/>
      <c r="O14" s="233"/>
      <c r="P14" s="236"/>
      <c r="Q14" s="232"/>
      <c r="R14" s="233"/>
      <c r="S14" s="233"/>
      <c r="T14" s="234"/>
      <c r="U14" s="235"/>
      <c r="V14" s="233"/>
      <c r="W14" s="233"/>
      <c r="X14" s="236"/>
      <c r="Y14" s="235"/>
      <c r="Z14" s="233"/>
      <c r="AA14" s="233"/>
      <c r="AB14" s="236"/>
      <c r="AC14" s="235"/>
      <c r="AD14" s="233"/>
      <c r="AE14" s="233"/>
      <c r="AF14" s="236"/>
      <c r="AG14" s="235"/>
      <c r="AH14" s="233"/>
      <c r="AI14" s="233"/>
      <c r="AJ14" s="234"/>
      <c r="AK14" s="237"/>
      <c r="AL14" s="238"/>
      <c r="AM14" s="238"/>
      <c r="AN14" s="239"/>
      <c r="AO14" s="237"/>
      <c r="AP14" s="238"/>
      <c r="AQ14" s="238"/>
      <c r="AR14" s="239"/>
      <c r="AS14" s="237"/>
      <c r="AT14" s="238"/>
      <c r="AU14" s="238"/>
      <c r="AV14" s="239"/>
      <c r="AW14" s="237"/>
      <c r="AX14" s="238"/>
      <c r="AY14" s="238"/>
      <c r="AZ14" s="239"/>
      <c r="BA14" s="237"/>
      <c r="BB14" s="238"/>
      <c r="BC14" s="238"/>
      <c r="BD14" s="239"/>
      <c r="BE14" s="237"/>
      <c r="BF14" s="238"/>
      <c r="BG14" s="238"/>
      <c r="BH14" s="239"/>
      <c r="BI14" s="237"/>
      <c r="BJ14" s="238"/>
      <c r="BK14" s="238"/>
      <c r="BL14" s="239"/>
      <c r="BM14" s="237"/>
      <c r="BN14" s="238"/>
      <c r="BO14" s="238"/>
      <c r="BP14" s="239"/>
      <c r="BQ14" s="240">
        <f>SUM(Rezultati!E14:BP14)</f>
        <v>0</v>
      </c>
      <c r="BR14" s="241">
        <f>COUNT(Rezultati!E14:BP14)</f>
        <v>0</v>
      </c>
      <c r="BS14" s="447"/>
      <c r="BT14" s="190" t="e">
        <f>Rezultati!BQ14/Rezultati!BR14</f>
        <v>#DIV/0!</v>
      </c>
      <c r="BU14" s="448"/>
      <c r="BV14" s="166">
        <f t="shared" si="0"/>
        <v>0</v>
      </c>
      <c r="BW14" s="167"/>
      <c r="BX14" s="167"/>
      <c r="BY14" s="167"/>
      <c r="BZ14" s="167"/>
      <c r="CA14" s="167"/>
      <c r="CB14" s="167"/>
      <c r="CC14" s="167"/>
      <c r="CD14" s="167"/>
      <c r="CE14" s="191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</row>
    <row r="15" spans="1:94" ht="15.75" customHeight="1">
      <c r="A15" s="242" t="str">
        <f>Punkti!A8</f>
        <v>NB</v>
      </c>
      <c r="B15" s="175" t="s">
        <v>56</v>
      </c>
      <c r="C15" s="176">
        <v>0</v>
      </c>
      <c r="D15" s="243">
        <f>Rezultati!C15*Rezultati!BR15</f>
        <v>0</v>
      </c>
      <c r="E15" s="244"/>
      <c r="F15" s="245"/>
      <c r="G15" s="245"/>
      <c r="H15" s="246"/>
      <c r="I15" s="247"/>
      <c r="J15" s="178"/>
      <c r="K15" s="178"/>
      <c r="L15" s="178"/>
      <c r="M15" s="248"/>
      <c r="N15" s="245"/>
      <c r="O15" s="245"/>
      <c r="P15" s="249"/>
      <c r="Q15" s="244">
        <v>116</v>
      </c>
      <c r="R15" s="245">
        <v>134</v>
      </c>
      <c r="S15" s="245">
        <v>106</v>
      </c>
      <c r="T15" s="246">
        <v>131</v>
      </c>
      <c r="U15" s="248"/>
      <c r="V15" s="245"/>
      <c r="W15" s="245"/>
      <c r="X15" s="249"/>
      <c r="Y15" s="244">
        <v>160</v>
      </c>
      <c r="Z15" s="245">
        <v>99</v>
      </c>
      <c r="AA15" s="245">
        <v>141</v>
      </c>
      <c r="AB15" s="246">
        <v>143</v>
      </c>
      <c r="AC15" s="248"/>
      <c r="AD15" s="245"/>
      <c r="AE15" s="245"/>
      <c r="AF15" s="246"/>
      <c r="AG15" s="248">
        <v>94</v>
      </c>
      <c r="AH15" s="245">
        <v>101</v>
      </c>
      <c r="AI15" s="245">
        <v>114</v>
      </c>
      <c r="AJ15" s="246">
        <v>91</v>
      </c>
      <c r="AK15" s="250"/>
      <c r="AL15" s="251"/>
      <c r="AM15" s="251"/>
      <c r="AN15" s="252"/>
      <c r="AO15" s="250"/>
      <c r="AP15" s="251"/>
      <c r="AQ15" s="251"/>
      <c r="AR15" s="252"/>
      <c r="AS15" s="250"/>
      <c r="AT15" s="251"/>
      <c r="AU15" s="251"/>
      <c r="AV15" s="252"/>
      <c r="AW15" s="250"/>
      <c r="AX15" s="251"/>
      <c r="AY15" s="251"/>
      <c r="AZ15" s="252"/>
      <c r="BA15" s="250"/>
      <c r="BB15" s="251"/>
      <c r="BC15" s="251"/>
      <c r="BD15" s="252"/>
      <c r="BE15" s="250"/>
      <c r="BF15" s="251"/>
      <c r="BG15" s="251"/>
      <c r="BH15" s="252"/>
      <c r="BI15" s="250"/>
      <c r="BJ15" s="251"/>
      <c r="BK15" s="251"/>
      <c r="BL15" s="252"/>
      <c r="BM15" s="250"/>
      <c r="BN15" s="251"/>
      <c r="BO15" s="251"/>
      <c r="BP15" s="252"/>
      <c r="BQ15" s="188">
        <f>SUM(Rezultati!E15:BP15)</f>
        <v>1430</v>
      </c>
      <c r="BR15" s="189">
        <f>COUNT(Rezultati!E15:BP15)</f>
        <v>12</v>
      </c>
      <c r="BS15" s="447">
        <f>SUM((Rezultati!BQ15+Rezultati!BQ16+Rezultati!BQ17+Rezultati!BQ18+Rezultati!BQ19+Rezultati!BQ20+Rezultati!BQ21)/(Rezultati!BR15+Rezultati!BR16+Rezultati!BR17+Rezultati!BR18+Rezultati!BR19+Rezultati!BR20+Rezultati!BR21))</f>
        <v>149.33333333333334</v>
      </c>
      <c r="BT15" s="253">
        <f>Rezultati!BQ15/Rezultati!BR15</f>
        <v>119.16666666666667</v>
      </c>
      <c r="BU15" s="448" t="str">
        <f>I2</f>
        <v>NB</v>
      </c>
      <c r="BV15" s="166" t="str">
        <f t="shared" si="0"/>
        <v>Guntis Andžāns</v>
      </c>
      <c r="BW15" s="167"/>
      <c r="BX15" s="167"/>
      <c r="BY15" s="167"/>
      <c r="BZ15" s="167"/>
      <c r="CA15" s="167"/>
      <c r="CB15" s="167"/>
      <c r="CC15" s="167"/>
      <c r="CD15" s="167"/>
      <c r="CE15" s="191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</row>
    <row r="16" spans="1:94" ht="15.75" customHeight="1">
      <c r="A16" s="207" t="s">
        <v>57</v>
      </c>
      <c r="B16" s="254"/>
      <c r="C16" s="209">
        <v>8</v>
      </c>
      <c r="D16" s="210">
        <f>Rezultati!C16*Rezultati!BR16</f>
        <v>0</v>
      </c>
      <c r="E16" s="255"/>
      <c r="F16" s="256"/>
      <c r="G16" s="256"/>
      <c r="H16" s="257"/>
      <c r="I16" s="258"/>
      <c r="J16" s="194"/>
      <c r="K16" s="194"/>
      <c r="L16" s="194"/>
      <c r="M16" s="259"/>
      <c r="N16" s="256"/>
      <c r="O16" s="256"/>
      <c r="P16" s="260"/>
      <c r="Q16" s="255"/>
      <c r="R16" s="256"/>
      <c r="S16" s="256"/>
      <c r="T16" s="257"/>
      <c r="U16" s="259"/>
      <c r="V16" s="256"/>
      <c r="W16" s="256"/>
      <c r="X16" s="260"/>
      <c r="Y16" s="255"/>
      <c r="Z16" s="256"/>
      <c r="AA16" s="256"/>
      <c r="AB16" s="257"/>
      <c r="AC16" s="259"/>
      <c r="AD16" s="256"/>
      <c r="AE16" s="256"/>
      <c r="AF16" s="257"/>
      <c r="AG16" s="259"/>
      <c r="AH16" s="256"/>
      <c r="AI16" s="256"/>
      <c r="AJ16" s="257"/>
      <c r="AK16" s="261"/>
      <c r="AL16" s="262"/>
      <c r="AM16" s="262"/>
      <c r="AN16" s="263"/>
      <c r="AO16" s="261"/>
      <c r="AP16" s="262"/>
      <c r="AQ16" s="262"/>
      <c r="AR16" s="263"/>
      <c r="AS16" s="261"/>
      <c r="AT16" s="262"/>
      <c r="AU16" s="262"/>
      <c r="AV16" s="263"/>
      <c r="AW16" s="261"/>
      <c r="AX16" s="262"/>
      <c r="AY16" s="262"/>
      <c r="AZ16" s="263"/>
      <c r="BA16" s="261"/>
      <c r="BB16" s="262"/>
      <c r="BC16" s="262"/>
      <c r="BD16" s="263"/>
      <c r="BE16" s="261"/>
      <c r="BF16" s="262"/>
      <c r="BG16" s="262"/>
      <c r="BH16" s="263"/>
      <c r="BI16" s="261"/>
      <c r="BJ16" s="262"/>
      <c r="BK16" s="262"/>
      <c r="BL16" s="263"/>
      <c r="BM16" s="261"/>
      <c r="BN16" s="262"/>
      <c r="BO16" s="262"/>
      <c r="BP16" s="263"/>
      <c r="BQ16" s="204">
        <f>SUM(Rezultati!E16:BP16)</f>
        <v>0</v>
      </c>
      <c r="BR16" s="205">
        <f>COUNT(Rezultati!E16:BP16)</f>
        <v>0</v>
      </c>
      <c r="BS16" s="447"/>
      <c r="BT16" s="253" t="e">
        <f>Rezultati!BQ16/Rezultati!BR16-8</f>
        <v>#DIV/0!</v>
      </c>
      <c r="BU16" s="448"/>
      <c r="BV16" s="166">
        <f t="shared" si="0"/>
        <v>0</v>
      </c>
      <c r="BW16" s="167"/>
      <c r="BX16" s="167"/>
      <c r="BY16" s="167"/>
      <c r="BZ16" s="167"/>
      <c r="CA16" s="167"/>
      <c r="CB16" s="167"/>
      <c r="CC16" s="167"/>
      <c r="CD16" s="167"/>
      <c r="CE16" s="191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</row>
    <row r="17" spans="1:94" ht="15.75" customHeight="1">
      <c r="A17" s="174" t="s">
        <v>57</v>
      </c>
      <c r="B17" s="206" t="s">
        <v>58</v>
      </c>
      <c r="C17" s="193">
        <v>0</v>
      </c>
      <c r="D17" s="177">
        <f>Rezultati!C17*Rezultati!BR17</f>
        <v>0</v>
      </c>
      <c r="E17" s="255">
        <v>95</v>
      </c>
      <c r="F17" s="256">
        <v>183</v>
      </c>
      <c r="G17" s="256">
        <v>170</v>
      </c>
      <c r="H17" s="257">
        <v>133</v>
      </c>
      <c r="I17" s="258"/>
      <c r="J17" s="194"/>
      <c r="K17" s="194"/>
      <c r="L17" s="194"/>
      <c r="M17" s="259">
        <v>89</v>
      </c>
      <c r="N17" s="256">
        <v>128</v>
      </c>
      <c r="O17" s="256">
        <v>178</v>
      </c>
      <c r="P17" s="260">
        <v>140</v>
      </c>
      <c r="Q17" s="255">
        <v>170</v>
      </c>
      <c r="R17" s="256">
        <v>137</v>
      </c>
      <c r="S17" s="256">
        <v>161</v>
      </c>
      <c r="T17" s="257">
        <v>217</v>
      </c>
      <c r="U17" s="259">
        <v>167</v>
      </c>
      <c r="V17" s="256">
        <v>174</v>
      </c>
      <c r="W17" s="256">
        <v>182</v>
      </c>
      <c r="X17" s="260">
        <v>170</v>
      </c>
      <c r="Y17" s="255"/>
      <c r="Z17" s="256"/>
      <c r="AA17" s="256"/>
      <c r="AB17" s="257"/>
      <c r="AC17" s="259"/>
      <c r="AD17" s="256"/>
      <c r="AE17" s="256"/>
      <c r="AF17" s="257"/>
      <c r="AG17" s="259">
        <v>198</v>
      </c>
      <c r="AH17" s="256">
        <v>173</v>
      </c>
      <c r="AI17" s="256">
        <v>125</v>
      </c>
      <c r="AJ17" s="257">
        <v>155</v>
      </c>
      <c r="AK17" s="261"/>
      <c r="AL17" s="262"/>
      <c r="AM17" s="262"/>
      <c r="AN17" s="263"/>
      <c r="AO17" s="261"/>
      <c r="AP17" s="262"/>
      <c r="AQ17" s="262"/>
      <c r="AR17" s="263"/>
      <c r="AS17" s="261"/>
      <c r="AT17" s="262"/>
      <c r="AU17" s="262"/>
      <c r="AV17" s="263"/>
      <c r="AW17" s="261"/>
      <c r="AX17" s="262"/>
      <c r="AY17" s="262"/>
      <c r="AZ17" s="263"/>
      <c r="BA17" s="261"/>
      <c r="BB17" s="262"/>
      <c r="BC17" s="262"/>
      <c r="BD17" s="263"/>
      <c r="BE17" s="261"/>
      <c r="BF17" s="262"/>
      <c r="BG17" s="262"/>
      <c r="BH17" s="263"/>
      <c r="BI17" s="261"/>
      <c r="BJ17" s="262"/>
      <c r="BK17" s="262"/>
      <c r="BL17" s="263"/>
      <c r="BM17" s="261"/>
      <c r="BN17" s="262"/>
      <c r="BO17" s="262"/>
      <c r="BP17" s="263"/>
      <c r="BQ17" s="204">
        <f>SUM(Rezultati!E17:BP17)</f>
        <v>3145</v>
      </c>
      <c r="BR17" s="205">
        <f>COUNT(Rezultati!E17:BP17)</f>
        <v>20</v>
      </c>
      <c r="BS17" s="447"/>
      <c r="BT17" s="253">
        <f>Rezultati!BQ17/Rezultati!BR17</f>
        <v>157.25</v>
      </c>
      <c r="BU17" s="448"/>
      <c r="BV17" s="166" t="str">
        <f t="shared" si="0"/>
        <v>Normunds Rabkevičs</v>
      </c>
      <c r="BW17" s="167"/>
      <c r="BX17" s="167"/>
      <c r="BY17" s="167"/>
      <c r="BZ17" s="167"/>
      <c r="CA17" s="167"/>
      <c r="CB17" s="167"/>
      <c r="CC17" s="167"/>
      <c r="CD17" s="167"/>
      <c r="CE17" s="191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</row>
    <row r="18" spans="1:94" ht="15.75" customHeight="1">
      <c r="A18" s="174" t="s">
        <v>57</v>
      </c>
      <c r="B18" s="206" t="s">
        <v>59</v>
      </c>
      <c r="C18" s="193">
        <v>0</v>
      </c>
      <c r="D18" s="177">
        <f>Rezultati!C18*Rezultati!BR18</f>
        <v>0</v>
      </c>
      <c r="E18" s="255">
        <v>140</v>
      </c>
      <c r="F18" s="256">
        <v>151</v>
      </c>
      <c r="G18" s="256">
        <v>167</v>
      </c>
      <c r="H18" s="257">
        <v>153</v>
      </c>
      <c r="I18" s="258"/>
      <c r="J18" s="194"/>
      <c r="K18" s="194"/>
      <c r="L18" s="194"/>
      <c r="M18" s="259">
        <v>158</v>
      </c>
      <c r="N18" s="256">
        <v>185</v>
      </c>
      <c r="O18" s="256">
        <v>174</v>
      </c>
      <c r="P18" s="260">
        <v>153</v>
      </c>
      <c r="Q18" s="255"/>
      <c r="R18" s="256"/>
      <c r="S18" s="256"/>
      <c r="T18" s="257"/>
      <c r="U18" s="259">
        <v>159</v>
      </c>
      <c r="V18" s="256">
        <v>133</v>
      </c>
      <c r="W18" s="256">
        <v>166</v>
      </c>
      <c r="X18" s="260">
        <v>145</v>
      </c>
      <c r="Y18" s="255"/>
      <c r="Z18" s="256"/>
      <c r="AA18" s="256"/>
      <c r="AB18" s="257"/>
      <c r="AC18" s="259">
        <v>181</v>
      </c>
      <c r="AD18" s="256">
        <v>148</v>
      </c>
      <c r="AE18" s="256">
        <v>142</v>
      </c>
      <c r="AF18" s="257">
        <v>145</v>
      </c>
      <c r="AG18" s="259">
        <v>166</v>
      </c>
      <c r="AH18" s="256">
        <v>135</v>
      </c>
      <c r="AI18" s="256">
        <v>136</v>
      </c>
      <c r="AJ18" s="257">
        <v>110</v>
      </c>
      <c r="AK18" s="261"/>
      <c r="AL18" s="262"/>
      <c r="AM18" s="262"/>
      <c r="AN18" s="263"/>
      <c r="AO18" s="261"/>
      <c r="AP18" s="262"/>
      <c r="AQ18" s="262"/>
      <c r="AR18" s="263"/>
      <c r="AS18" s="261"/>
      <c r="AT18" s="262"/>
      <c r="AU18" s="262"/>
      <c r="AV18" s="263"/>
      <c r="AW18" s="261"/>
      <c r="AX18" s="262"/>
      <c r="AY18" s="262"/>
      <c r="AZ18" s="263"/>
      <c r="BA18" s="261"/>
      <c r="BB18" s="262"/>
      <c r="BC18" s="262"/>
      <c r="BD18" s="263"/>
      <c r="BE18" s="261"/>
      <c r="BF18" s="262"/>
      <c r="BG18" s="262"/>
      <c r="BH18" s="263"/>
      <c r="BI18" s="261"/>
      <c r="BJ18" s="262"/>
      <c r="BK18" s="262"/>
      <c r="BL18" s="263"/>
      <c r="BM18" s="261"/>
      <c r="BN18" s="262"/>
      <c r="BO18" s="262"/>
      <c r="BP18" s="263"/>
      <c r="BQ18" s="204">
        <f>SUM(Rezultati!E18:BP18)</f>
        <v>3047</v>
      </c>
      <c r="BR18" s="205">
        <f>COUNT(Rezultati!E18:BP18)</f>
        <v>20</v>
      </c>
      <c r="BS18" s="447"/>
      <c r="BT18" s="253">
        <f>Rezultati!BQ18/Rezultati!BR18</f>
        <v>152.35</v>
      </c>
      <c r="BU18" s="448"/>
      <c r="BV18" s="166" t="str">
        <f t="shared" si="0"/>
        <v>Pavēls Isats</v>
      </c>
      <c r="BW18" s="167"/>
      <c r="BX18" s="167"/>
      <c r="BY18" s="167"/>
      <c r="BZ18" s="167"/>
      <c r="CA18" s="167"/>
      <c r="CB18" s="167"/>
      <c r="CC18" s="167"/>
      <c r="CD18" s="167"/>
      <c r="CE18" s="191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</row>
    <row r="19" spans="1:94" ht="15.75" customHeight="1">
      <c r="A19" s="174" t="s">
        <v>57</v>
      </c>
      <c r="B19" s="206" t="s">
        <v>60</v>
      </c>
      <c r="C19" s="193">
        <v>0</v>
      </c>
      <c r="D19" s="177">
        <f>Rezultati!C19*Rezultati!BR19</f>
        <v>0</v>
      </c>
      <c r="E19" s="264">
        <v>180</v>
      </c>
      <c r="F19" s="265">
        <v>192</v>
      </c>
      <c r="G19" s="265">
        <v>204</v>
      </c>
      <c r="H19" s="266">
        <v>171</v>
      </c>
      <c r="I19" s="258"/>
      <c r="J19" s="194"/>
      <c r="K19" s="194"/>
      <c r="L19" s="194"/>
      <c r="M19" s="267">
        <v>188</v>
      </c>
      <c r="N19" s="265">
        <v>184</v>
      </c>
      <c r="O19" s="265">
        <v>133</v>
      </c>
      <c r="P19" s="268">
        <v>204</v>
      </c>
      <c r="Q19" s="264"/>
      <c r="R19" s="265"/>
      <c r="S19" s="265"/>
      <c r="T19" s="266"/>
      <c r="U19" s="267"/>
      <c r="V19" s="265"/>
      <c r="W19" s="265"/>
      <c r="X19" s="268"/>
      <c r="Y19" s="264">
        <v>176</v>
      </c>
      <c r="Z19" s="265">
        <v>172</v>
      </c>
      <c r="AA19" s="265">
        <v>204</v>
      </c>
      <c r="AB19" s="266">
        <v>222</v>
      </c>
      <c r="AC19" s="267">
        <v>132</v>
      </c>
      <c r="AD19" s="265">
        <v>158</v>
      </c>
      <c r="AE19" s="265">
        <v>201</v>
      </c>
      <c r="AF19" s="266">
        <v>174</v>
      </c>
      <c r="AG19" s="267"/>
      <c r="AH19" s="265"/>
      <c r="AI19" s="265"/>
      <c r="AJ19" s="266"/>
      <c r="AK19" s="269"/>
      <c r="AL19" s="270"/>
      <c r="AM19" s="270"/>
      <c r="AN19" s="271"/>
      <c r="AO19" s="269"/>
      <c r="AP19" s="270"/>
      <c r="AQ19" s="270"/>
      <c r="AR19" s="271"/>
      <c r="AS19" s="269"/>
      <c r="AT19" s="270"/>
      <c r="AU19" s="270"/>
      <c r="AV19" s="271"/>
      <c r="AW19" s="269"/>
      <c r="AX19" s="270"/>
      <c r="AY19" s="270"/>
      <c r="AZ19" s="271"/>
      <c r="BA19" s="269"/>
      <c r="BB19" s="270"/>
      <c r="BC19" s="270"/>
      <c r="BD19" s="271"/>
      <c r="BE19" s="269"/>
      <c r="BF19" s="270"/>
      <c r="BG19" s="270"/>
      <c r="BH19" s="271"/>
      <c r="BI19" s="269"/>
      <c r="BJ19" s="270"/>
      <c r="BK19" s="270"/>
      <c r="BL19" s="271"/>
      <c r="BM19" s="269"/>
      <c r="BN19" s="270"/>
      <c r="BO19" s="270"/>
      <c r="BP19" s="271"/>
      <c r="BQ19" s="204">
        <f>SUM(Rezultati!E19:BP19)</f>
        <v>2895</v>
      </c>
      <c r="BR19" s="205">
        <f>COUNT(Rezultati!E19:BP19)</f>
        <v>16</v>
      </c>
      <c r="BS19" s="447"/>
      <c r="BT19" s="253">
        <f>Rezultati!BQ19/Rezultati!BR19</f>
        <v>180.9375</v>
      </c>
      <c r="BU19" s="448"/>
      <c r="BV19" s="166" t="str">
        <f t="shared" si="0"/>
        <v>Juris Mauriņš</v>
      </c>
      <c r="BW19" s="167"/>
      <c r="BX19" s="167"/>
      <c r="BY19" s="167"/>
      <c r="BZ19" s="167"/>
      <c r="CA19" s="167"/>
      <c r="CB19" s="167"/>
      <c r="CC19" s="167"/>
      <c r="CD19" s="167"/>
      <c r="CE19" s="191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</row>
    <row r="20" spans="1:94" ht="16.5" customHeight="1">
      <c r="A20" s="174" t="s">
        <v>57</v>
      </c>
      <c r="B20" s="219" t="s">
        <v>61</v>
      </c>
      <c r="C20" s="220">
        <v>0</v>
      </c>
      <c r="D20" s="177">
        <f>Rezultati!C20*Rezultati!BR20</f>
        <v>0</v>
      </c>
      <c r="E20" s="264"/>
      <c r="F20" s="265"/>
      <c r="G20" s="265"/>
      <c r="H20" s="266"/>
      <c r="I20" s="258"/>
      <c r="J20" s="194"/>
      <c r="K20" s="194"/>
      <c r="L20" s="194"/>
      <c r="M20" s="267"/>
      <c r="N20" s="265"/>
      <c r="O20" s="265"/>
      <c r="P20" s="268"/>
      <c r="Q20" s="264">
        <v>123</v>
      </c>
      <c r="R20" s="265">
        <v>120</v>
      </c>
      <c r="S20" s="265">
        <v>110</v>
      </c>
      <c r="T20" s="266">
        <v>127</v>
      </c>
      <c r="U20" s="267">
        <v>156</v>
      </c>
      <c r="V20" s="265">
        <v>99</v>
      </c>
      <c r="W20" s="265">
        <v>117</v>
      </c>
      <c r="X20" s="268">
        <v>121</v>
      </c>
      <c r="Y20" s="264">
        <v>132</v>
      </c>
      <c r="Z20" s="265">
        <v>128</v>
      </c>
      <c r="AA20" s="265">
        <v>149</v>
      </c>
      <c r="AB20" s="266">
        <v>157</v>
      </c>
      <c r="AC20" s="267">
        <v>128</v>
      </c>
      <c r="AD20" s="265">
        <v>99</v>
      </c>
      <c r="AE20" s="265">
        <v>135</v>
      </c>
      <c r="AF20" s="266">
        <v>126</v>
      </c>
      <c r="AG20" s="267"/>
      <c r="AH20" s="265"/>
      <c r="AI20" s="265"/>
      <c r="AJ20" s="266"/>
      <c r="AK20" s="269"/>
      <c r="AL20" s="270"/>
      <c r="AM20" s="270"/>
      <c r="AN20" s="271"/>
      <c r="AO20" s="269"/>
      <c r="AP20" s="270"/>
      <c r="AQ20" s="270"/>
      <c r="AR20" s="271"/>
      <c r="AS20" s="269"/>
      <c r="AT20" s="270"/>
      <c r="AU20" s="270"/>
      <c r="AV20" s="271"/>
      <c r="AW20" s="269"/>
      <c r="AX20" s="270"/>
      <c r="AY20" s="270"/>
      <c r="AZ20" s="271"/>
      <c r="BA20" s="269"/>
      <c r="BB20" s="270"/>
      <c r="BC20" s="270"/>
      <c r="BD20" s="271"/>
      <c r="BE20" s="269"/>
      <c r="BF20" s="270"/>
      <c r="BG20" s="270"/>
      <c r="BH20" s="271"/>
      <c r="BI20" s="269"/>
      <c r="BJ20" s="270"/>
      <c r="BK20" s="270"/>
      <c r="BL20" s="271"/>
      <c r="BM20" s="269"/>
      <c r="BN20" s="270"/>
      <c r="BO20" s="270"/>
      <c r="BP20" s="271"/>
      <c r="BQ20" s="204">
        <f>SUM(Rezultati!E20:BP20)</f>
        <v>2027</v>
      </c>
      <c r="BR20" s="205">
        <f>COUNT(Rezultati!E20:BP20)</f>
        <v>16</v>
      </c>
      <c r="BS20" s="447"/>
      <c r="BT20" s="253">
        <f>(Rezultati!BQ20/Rezultati!BR20)</f>
        <v>126.6875</v>
      </c>
      <c r="BU20" s="448"/>
      <c r="BV20" s="166" t="str">
        <f t="shared" si="0"/>
        <v>Toms Erbss</v>
      </c>
      <c r="BW20" s="167"/>
      <c r="BX20" s="167"/>
      <c r="BY20" s="167"/>
      <c r="BZ20" s="167"/>
      <c r="CA20" s="167"/>
      <c r="CB20" s="167"/>
      <c r="CC20" s="167"/>
      <c r="CD20" s="167"/>
      <c r="CE20" s="191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</row>
    <row r="21" spans="1:94" ht="16.5" customHeight="1">
      <c r="A21" s="272" t="s">
        <v>57</v>
      </c>
      <c r="B21" s="273"/>
      <c r="C21" s="230">
        <v>0</v>
      </c>
      <c r="D21" s="231">
        <f>Rezultati!C21*Rezultati!BR21</f>
        <v>0</v>
      </c>
      <c r="E21" s="232"/>
      <c r="F21" s="233"/>
      <c r="G21" s="233"/>
      <c r="H21" s="234"/>
      <c r="I21" s="258"/>
      <c r="J21" s="194"/>
      <c r="K21" s="194"/>
      <c r="L21" s="194"/>
      <c r="M21" s="274"/>
      <c r="N21" s="275"/>
      <c r="O21" s="275"/>
      <c r="P21" s="276"/>
      <c r="Q21" s="232"/>
      <c r="R21" s="233"/>
      <c r="S21" s="233"/>
      <c r="T21" s="234"/>
      <c r="U21" s="274"/>
      <c r="V21" s="275"/>
      <c r="W21" s="275"/>
      <c r="X21" s="276"/>
      <c r="Y21" s="232"/>
      <c r="Z21" s="233"/>
      <c r="AA21" s="233"/>
      <c r="AB21" s="234"/>
      <c r="AC21" s="274"/>
      <c r="AD21" s="233"/>
      <c r="AE21" s="233"/>
      <c r="AF21" s="234"/>
      <c r="AG21" s="235"/>
      <c r="AH21" s="233"/>
      <c r="AI21" s="233"/>
      <c r="AJ21" s="234"/>
      <c r="AK21" s="277"/>
      <c r="AL21" s="278"/>
      <c r="AM21" s="278"/>
      <c r="AN21" s="279"/>
      <c r="AO21" s="277"/>
      <c r="AP21" s="278"/>
      <c r="AQ21" s="278"/>
      <c r="AR21" s="279"/>
      <c r="AS21" s="277"/>
      <c r="AT21" s="278"/>
      <c r="AU21" s="278"/>
      <c r="AV21" s="279"/>
      <c r="AW21" s="277"/>
      <c r="AX21" s="278"/>
      <c r="AY21" s="278"/>
      <c r="AZ21" s="279"/>
      <c r="BA21" s="277"/>
      <c r="BB21" s="278"/>
      <c r="BC21" s="278"/>
      <c r="BD21" s="279"/>
      <c r="BE21" s="277"/>
      <c r="BF21" s="278"/>
      <c r="BG21" s="278"/>
      <c r="BH21" s="279"/>
      <c r="BI21" s="277"/>
      <c r="BJ21" s="278"/>
      <c r="BK21" s="278"/>
      <c r="BL21" s="279"/>
      <c r="BM21" s="277"/>
      <c r="BN21" s="278"/>
      <c r="BO21" s="278"/>
      <c r="BP21" s="279"/>
      <c r="BQ21" s="240">
        <f>SUM(Rezultati!E21:BP21)</f>
        <v>0</v>
      </c>
      <c r="BR21" s="241">
        <f>COUNT(Rezultati!E21:BP21)</f>
        <v>0</v>
      </c>
      <c r="BS21" s="447"/>
      <c r="BT21" s="253" t="e">
        <f>Rezultati!BQ21/Rezultati!BR21</f>
        <v>#DIV/0!</v>
      </c>
      <c r="BU21" s="448"/>
      <c r="BV21" s="166">
        <f t="shared" si="0"/>
        <v>0</v>
      </c>
      <c r="BW21" s="167"/>
      <c r="BX21" s="167"/>
      <c r="BY21" s="167"/>
      <c r="BZ21" s="167"/>
      <c r="CA21" s="167"/>
      <c r="CB21" s="167"/>
      <c r="CC21" s="167"/>
      <c r="CD21" s="167"/>
      <c r="CE21" s="191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</row>
    <row r="22" spans="1:94" ht="16.5" customHeight="1">
      <c r="A22" s="280" t="str">
        <f>Punkti!A11</f>
        <v>NB Lēdijas</v>
      </c>
      <c r="B22" s="254" t="s">
        <v>62</v>
      </c>
      <c r="C22" s="281">
        <v>8</v>
      </c>
      <c r="D22" s="282">
        <f>Rezultati!C22*Rezultati!BR22</f>
        <v>128</v>
      </c>
      <c r="E22" s="244">
        <v>121</v>
      </c>
      <c r="F22" s="245">
        <v>159</v>
      </c>
      <c r="G22" s="245">
        <v>132</v>
      </c>
      <c r="H22" s="246">
        <v>124</v>
      </c>
      <c r="I22" s="248"/>
      <c r="J22" s="245"/>
      <c r="K22" s="245"/>
      <c r="L22" s="249"/>
      <c r="M22" s="258"/>
      <c r="N22" s="194"/>
      <c r="O22" s="194"/>
      <c r="P22" s="195"/>
      <c r="Q22" s="244"/>
      <c r="R22" s="245"/>
      <c r="S22" s="245"/>
      <c r="T22" s="246"/>
      <c r="U22" s="259">
        <v>125</v>
      </c>
      <c r="V22" s="256">
        <v>150</v>
      </c>
      <c r="W22" s="256">
        <v>146</v>
      </c>
      <c r="X22" s="260">
        <v>138</v>
      </c>
      <c r="Y22" s="244">
        <v>111</v>
      </c>
      <c r="Z22" s="245">
        <v>159</v>
      </c>
      <c r="AA22" s="245">
        <v>182</v>
      </c>
      <c r="AB22" s="246">
        <v>119</v>
      </c>
      <c r="AC22" s="248">
        <v>146</v>
      </c>
      <c r="AD22" s="245">
        <v>134</v>
      </c>
      <c r="AE22" s="245">
        <v>146</v>
      </c>
      <c r="AF22" s="246">
        <v>143</v>
      </c>
      <c r="AG22" s="248"/>
      <c r="AH22" s="245"/>
      <c r="AI22" s="245"/>
      <c r="AJ22" s="249"/>
      <c r="AK22" s="283"/>
      <c r="AL22" s="251"/>
      <c r="AM22" s="251"/>
      <c r="AN22" s="252"/>
      <c r="AO22" s="250"/>
      <c r="AP22" s="251"/>
      <c r="AQ22" s="251"/>
      <c r="AR22" s="252"/>
      <c r="AS22" s="250"/>
      <c r="AT22" s="251"/>
      <c r="AU22" s="251"/>
      <c r="AV22" s="252"/>
      <c r="AW22" s="250"/>
      <c r="AX22" s="251"/>
      <c r="AY22" s="251"/>
      <c r="AZ22" s="252"/>
      <c r="BA22" s="250"/>
      <c r="BB22" s="251"/>
      <c r="BC22" s="251"/>
      <c r="BD22" s="252"/>
      <c r="BE22" s="250"/>
      <c r="BF22" s="251"/>
      <c r="BG22" s="251"/>
      <c r="BH22" s="252"/>
      <c r="BI22" s="250"/>
      <c r="BJ22" s="251"/>
      <c r="BK22" s="251"/>
      <c r="BL22" s="252"/>
      <c r="BM22" s="250"/>
      <c r="BN22" s="251"/>
      <c r="BO22" s="251"/>
      <c r="BP22" s="252"/>
      <c r="BQ22" s="188">
        <f>SUM(Rezultati!E22:BP22)</f>
        <v>2235</v>
      </c>
      <c r="BR22" s="189">
        <f>COUNT(Rezultati!E22:BP22)</f>
        <v>16</v>
      </c>
      <c r="BS22" s="447">
        <f>SUM((Rezultati!BQ22+Rezultati!BQ23+Rezultati!BQ24+Rezultati!BQ25+Rezultati!BQ26+Rezultati!BQ27+Rezultati!BQ28)/(Rezultati!BR22+Rezultati!BR23+Rezultati!BR24+Rezultati!BR25+Rezultati!BR26+Rezultati!BR27+Rezultati!BR28))</f>
        <v>160.35714285714286</v>
      </c>
      <c r="BT22" s="253">
        <f>Rezultati!BQ22/Rezultati!BR22-8</f>
        <v>131.6875</v>
      </c>
      <c r="BU22" s="448" t="str">
        <f>M2</f>
        <v>NB Lēdijas</v>
      </c>
      <c r="BV22" s="166" t="str">
        <f t="shared" si="0"/>
        <v>Ilona Liņina</v>
      </c>
      <c r="BW22" s="167"/>
      <c r="BX22" s="167"/>
      <c r="BY22" s="167"/>
      <c r="BZ22" s="167"/>
      <c r="CA22" s="167"/>
      <c r="CB22" s="167"/>
      <c r="CC22" s="167"/>
      <c r="CD22" s="167"/>
      <c r="CE22" s="191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</row>
    <row r="23" spans="1:94" ht="15.75" customHeight="1">
      <c r="A23" s="207" t="s">
        <v>34</v>
      </c>
      <c r="B23" s="254" t="s">
        <v>63</v>
      </c>
      <c r="C23" s="209">
        <v>8</v>
      </c>
      <c r="D23" s="210">
        <f>Rezultati!C23*Rezultati!BR23</f>
        <v>192</v>
      </c>
      <c r="E23" s="255">
        <v>148</v>
      </c>
      <c r="F23" s="256">
        <v>176</v>
      </c>
      <c r="G23" s="256">
        <v>177</v>
      </c>
      <c r="H23" s="257">
        <v>143</v>
      </c>
      <c r="I23" s="267">
        <v>158</v>
      </c>
      <c r="J23" s="265">
        <v>151</v>
      </c>
      <c r="K23" s="265">
        <v>158</v>
      </c>
      <c r="L23" s="268">
        <v>201</v>
      </c>
      <c r="M23" s="258"/>
      <c r="N23" s="194"/>
      <c r="O23" s="194"/>
      <c r="P23" s="195"/>
      <c r="Q23" s="264">
        <v>156</v>
      </c>
      <c r="R23" s="265">
        <v>160</v>
      </c>
      <c r="S23" s="265">
        <v>140</v>
      </c>
      <c r="T23" s="266">
        <v>147</v>
      </c>
      <c r="U23" s="267">
        <v>167</v>
      </c>
      <c r="V23" s="265">
        <v>122</v>
      </c>
      <c r="W23" s="265">
        <v>172</v>
      </c>
      <c r="X23" s="268">
        <v>163</v>
      </c>
      <c r="Y23" s="264">
        <v>164</v>
      </c>
      <c r="Z23" s="265">
        <v>167</v>
      </c>
      <c r="AA23" s="265">
        <v>139</v>
      </c>
      <c r="AB23" s="266">
        <v>151</v>
      </c>
      <c r="AC23" s="267"/>
      <c r="AD23" s="265"/>
      <c r="AE23" s="265"/>
      <c r="AF23" s="266"/>
      <c r="AG23" s="267">
        <v>187</v>
      </c>
      <c r="AH23" s="265">
        <v>152</v>
      </c>
      <c r="AI23" s="265">
        <v>164</v>
      </c>
      <c r="AJ23" s="268">
        <v>185</v>
      </c>
      <c r="AK23" s="284"/>
      <c r="AL23" s="270"/>
      <c r="AM23" s="270"/>
      <c r="AN23" s="271"/>
      <c r="AO23" s="269"/>
      <c r="AP23" s="270"/>
      <c r="AQ23" s="270"/>
      <c r="AR23" s="271"/>
      <c r="AS23" s="269"/>
      <c r="AT23" s="270"/>
      <c r="AU23" s="270"/>
      <c r="AV23" s="271"/>
      <c r="AW23" s="269"/>
      <c r="AX23" s="270"/>
      <c r="AY23" s="270"/>
      <c r="AZ23" s="271"/>
      <c r="BA23" s="269"/>
      <c r="BB23" s="270"/>
      <c r="BC23" s="270"/>
      <c r="BD23" s="271"/>
      <c r="BE23" s="269"/>
      <c r="BF23" s="270"/>
      <c r="BG23" s="270"/>
      <c r="BH23" s="271"/>
      <c r="BI23" s="269"/>
      <c r="BJ23" s="270"/>
      <c r="BK23" s="270"/>
      <c r="BL23" s="271"/>
      <c r="BM23" s="269"/>
      <c r="BN23" s="270"/>
      <c r="BO23" s="270"/>
      <c r="BP23" s="271"/>
      <c r="BQ23" s="204">
        <f>SUM(Rezultati!E23:BP23)</f>
        <v>3848</v>
      </c>
      <c r="BR23" s="205">
        <f>COUNT(Rezultati!E23:BP23)</f>
        <v>24</v>
      </c>
      <c r="BS23" s="447"/>
      <c r="BT23" s="253">
        <f>Rezultati!BQ23/Rezultati!BR23-8</f>
        <v>152.33333333333334</v>
      </c>
      <c r="BU23" s="448"/>
      <c r="BV23" s="166" t="str">
        <f t="shared" si="0"/>
        <v>Ilona Ozola</v>
      </c>
      <c r="BW23" s="167"/>
      <c r="BX23" s="167"/>
      <c r="BY23" s="167"/>
      <c r="BZ23" s="167"/>
      <c r="CA23" s="167"/>
      <c r="CB23" s="167"/>
      <c r="CC23" s="167"/>
      <c r="CD23" s="167"/>
      <c r="CE23" s="191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</row>
    <row r="24" spans="1:94" ht="15.75" customHeight="1">
      <c r="A24" s="207" t="s">
        <v>34</v>
      </c>
      <c r="B24" s="254" t="s">
        <v>64</v>
      </c>
      <c r="C24" s="209">
        <v>8</v>
      </c>
      <c r="D24" s="210">
        <f>Rezultati!C24*Rezultati!BR24</f>
        <v>160</v>
      </c>
      <c r="E24" s="255"/>
      <c r="F24" s="256"/>
      <c r="G24" s="256"/>
      <c r="H24" s="257"/>
      <c r="I24" s="267">
        <v>186</v>
      </c>
      <c r="J24" s="265">
        <v>170</v>
      </c>
      <c r="K24" s="265">
        <v>207</v>
      </c>
      <c r="L24" s="268">
        <v>203</v>
      </c>
      <c r="M24" s="258"/>
      <c r="N24" s="194"/>
      <c r="O24" s="194"/>
      <c r="P24" s="195"/>
      <c r="Q24" s="264">
        <v>220</v>
      </c>
      <c r="R24" s="265">
        <v>175</v>
      </c>
      <c r="S24" s="265">
        <v>198</v>
      </c>
      <c r="T24" s="266">
        <v>206</v>
      </c>
      <c r="U24" s="267"/>
      <c r="V24" s="265"/>
      <c r="W24" s="265"/>
      <c r="X24" s="268"/>
      <c r="Y24" s="264">
        <v>173</v>
      </c>
      <c r="Z24" s="265">
        <v>165</v>
      </c>
      <c r="AA24" s="265">
        <v>179</v>
      </c>
      <c r="AB24" s="266">
        <v>219</v>
      </c>
      <c r="AC24" s="267">
        <v>165</v>
      </c>
      <c r="AD24" s="265">
        <v>143</v>
      </c>
      <c r="AE24" s="265">
        <v>177</v>
      </c>
      <c r="AF24" s="266">
        <v>192</v>
      </c>
      <c r="AG24" s="267">
        <v>205</v>
      </c>
      <c r="AH24" s="265">
        <v>155</v>
      </c>
      <c r="AI24" s="265">
        <v>149</v>
      </c>
      <c r="AJ24" s="268">
        <v>210</v>
      </c>
      <c r="AK24" s="284"/>
      <c r="AL24" s="270"/>
      <c r="AM24" s="270"/>
      <c r="AN24" s="271"/>
      <c r="AO24" s="269"/>
      <c r="AP24" s="270"/>
      <c r="AQ24" s="270"/>
      <c r="AR24" s="271"/>
      <c r="AS24" s="269"/>
      <c r="AT24" s="270"/>
      <c r="AU24" s="270"/>
      <c r="AV24" s="271"/>
      <c r="AW24" s="269"/>
      <c r="AX24" s="270"/>
      <c r="AY24" s="270"/>
      <c r="AZ24" s="271"/>
      <c r="BA24" s="269"/>
      <c r="BB24" s="270"/>
      <c r="BC24" s="270"/>
      <c r="BD24" s="271"/>
      <c r="BE24" s="269"/>
      <c r="BF24" s="270"/>
      <c r="BG24" s="270"/>
      <c r="BH24" s="271"/>
      <c r="BI24" s="269"/>
      <c r="BJ24" s="270"/>
      <c r="BK24" s="270"/>
      <c r="BL24" s="271"/>
      <c r="BM24" s="269"/>
      <c r="BN24" s="270"/>
      <c r="BO24" s="270"/>
      <c r="BP24" s="271"/>
      <c r="BQ24" s="204">
        <f>SUM(Rezultati!E24:BP24)</f>
        <v>3697</v>
      </c>
      <c r="BR24" s="205">
        <f>COUNT(Rezultati!E24:BP24)</f>
        <v>20</v>
      </c>
      <c r="BS24" s="447"/>
      <c r="BT24" s="253">
        <f>Rezultati!BQ24/Rezultati!BR24-8</f>
        <v>176.85</v>
      </c>
      <c r="BU24" s="448"/>
      <c r="BV24" s="166" t="str">
        <f t="shared" si="0"/>
        <v>Anita Valdmane</v>
      </c>
      <c r="BW24" s="167"/>
      <c r="BX24" s="167"/>
      <c r="BY24" s="167"/>
      <c r="BZ24" s="167"/>
      <c r="CA24" s="167"/>
      <c r="CB24" s="167"/>
      <c r="CC24" s="167"/>
      <c r="CD24" s="167"/>
      <c r="CE24" s="191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</row>
    <row r="25" spans="1:94" ht="15.75" customHeight="1">
      <c r="A25" s="207" t="s">
        <v>34</v>
      </c>
      <c r="B25" s="208" t="s">
        <v>65</v>
      </c>
      <c r="C25" s="209">
        <v>8</v>
      </c>
      <c r="D25" s="210">
        <f>Rezultati!C25*Rezultati!BR25</f>
        <v>160</v>
      </c>
      <c r="E25" s="255">
        <v>172</v>
      </c>
      <c r="F25" s="256">
        <v>156</v>
      </c>
      <c r="G25" s="256">
        <v>178</v>
      </c>
      <c r="H25" s="257">
        <v>124</v>
      </c>
      <c r="I25" s="267">
        <v>138</v>
      </c>
      <c r="J25" s="265">
        <v>169</v>
      </c>
      <c r="K25" s="265">
        <v>198</v>
      </c>
      <c r="L25" s="268">
        <v>151</v>
      </c>
      <c r="M25" s="258"/>
      <c r="N25" s="194"/>
      <c r="O25" s="194"/>
      <c r="P25" s="195"/>
      <c r="Q25" s="264">
        <v>146</v>
      </c>
      <c r="R25" s="265">
        <v>144</v>
      </c>
      <c r="S25" s="265">
        <v>153</v>
      </c>
      <c r="T25" s="266">
        <v>196</v>
      </c>
      <c r="U25" s="267">
        <v>169</v>
      </c>
      <c r="V25" s="265">
        <v>159</v>
      </c>
      <c r="W25" s="265">
        <v>149</v>
      </c>
      <c r="X25" s="268">
        <v>165</v>
      </c>
      <c r="Y25" s="264"/>
      <c r="Z25" s="265"/>
      <c r="AA25" s="265"/>
      <c r="AB25" s="266"/>
      <c r="AC25" s="267"/>
      <c r="AD25" s="265"/>
      <c r="AE25" s="265"/>
      <c r="AF25" s="266"/>
      <c r="AG25" s="267">
        <v>171</v>
      </c>
      <c r="AH25" s="265">
        <v>161</v>
      </c>
      <c r="AI25" s="265">
        <v>153</v>
      </c>
      <c r="AJ25" s="268">
        <v>157</v>
      </c>
      <c r="AK25" s="284"/>
      <c r="AL25" s="270"/>
      <c r="AM25" s="270"/>
      <c r="AN25" s="271"/>
      <c r="AO25" s="269"/>
      <c r="AP25" s="270"/>
      <c r="AQ25" s="270"/>
      <c r="AR25" s="271"/>
      <c r="AS25" s="269"/>
      <c r="AT25" s="270"/>
      <c r="AU25" s="270"/>
      <c r="AV25" s="271"/>
      <c r="AW25" s="269"/>
      <c r="AX25" s="270"/>
      <c r="AY25" s="270"/>
      <c r="AZ25" s="271"/>
      <c r="BA25" s="269"/>
      <c r="BB25" s="270"/>
      <c r="BC25" s="270"/>
      <c r="BD25" s="271"/>
      <c r="BE25" s="269"/>
      <c r="BF25" s="270"/>
      <c r="BG25" s="270"/>
      <c r="BH25" s="271"/>
      <c r="BI25" s="269"/>
      <c r="BJ25" s="270"/>
      <c r="BK25" s="270"/>
      <c r="BL25" s="271"/>
      <c r="BM25" s="269"/>
      <c r="BN25" s="270"/>
      <c r="BO25" s="270"/>
      <c r="BP25" s="271"/>
      <c r="BQ25" s="204">
        <f>SUM(Rezultati!E25:BP25)</f>
        <v>3209</v>
      </c>
      <c r="BR25" s="205">
        <f>COUNT(Rezultati!E25:BP25)</f>
        <v>20</v>
      </c>
      <c r="BS25" s="447"/>
      <c r="BT25" s="253">
        <f>Rezultati!BQ25/Rezultati!BR25-8</f>
        <v>152.44999999999999</v>
      </c>
      <c r="BU25" s="448"/>
      <c r="BV25" s="166" t="str">
        <f t="shared" si="0"/>
        <v>Natālija Rizņika</v>
      </c>
      <c r="BW25" s="167"/>
      <c r="BX25" s="167"/>
      <c r="BY25" s="167"/>
      <c r="BZ25" s="167"/>
      <c r="CA25" s="167"/>
      <c r="CB25" s="167"/>
      <c r="CC25" s="167"/>
      <c r="CD25" s="167"/>
      <c r="CE25" s="191"/>
      <c r="CF25" s="168"/>
      <c r="CG25" s="168"/>
      <c r="CH25" s="168"/>
      <c r="CI25" s="168"/>
      <c r="CJ25" s="168"/>
      <c r="CK25" s="168"/>
      <c r="CL25" s="168"/>
      <c r="CM25" s="168"/>
      <c r="CN25" s="168"/>
      <c r="CO25" s="168"/>
      <c r="CP25" s="168"/>
    </row>
    <row r="26" spans="1:94" ht="15.75" customHeight="1">
      <c r="A26" s="207" t="s">
        <v>34</v>
      </c>
      <c r="B26" s="208" t="s">
        <v>66</v>
      </c>
      <c r="C26" s="209">
        <v>8</v>
      </c>
      <c r="D26" s="210">
        <f>Rezultati!C26*Rezultati!BR26</f>
        <v>32</v>
      </c>
      <c r="E26" s="264"/>
      <c r="F26" s="265"/>
      <c r="G26" s="265"/>
      <c r="H26" s="266"/>
      <c r="I26" s="267"/>
      <c r="J26" s="265"/>
      <c r="K26" s="265"/>
      <c r="L26" s="268"/>
      <c r="M26" s="258"/>
      <c r="N26" s="194"/>
      <c r="O26" s="194"/>
      <c r="P26" s="195"/>
      <c r="Q26" s="264"/>
      <c r="R26" s="265"/>
      <c r="S26" s="265"/>
      <c r="T26" s="266"/>
      <c r="U26" s="267"/>
      <c r="V26" s="265"/>
      <c r="W26" s="265"/>
      <c r="X26" s="268"/>
      <c r="Y26" s="264"/>
      <c r="Z26" s="265"/>
      <c r="AA26" s="265"/>
      <c r="AB26" s="266"/>
      <c r="AC26" s="267">
        <v>148</v>
      </c>
      <c r="AD26" s="265">
        <v>104</v>
      </c>
      <c r="AE26" s="265">
        <v>90</v>
      </c>
      <c r="AF26" s="266">
        <v>139</v>
      </c>
      <c r="AG26" s="267"/>
      <c r="AH26" s="265"/>
      <c r="AI26" s="265"/>
      <c r="AJ26" s="268"/>
      <c r="AK26" s="284"/>
      <c r="AL26" s="270"/>
      <c r="AM26" s="270"/>
      <c r="AN26" s="271"/>
      <c r="AO26" s="269"/>
      <c r="AP26" s="270"/>
      <c r="AQ26" s="270"/>
      <c r="AR26" s="271"/>
      <c r="AS26" s="269"/>
      <c r="AT26" s="270"/>
      <c r="AU26" s="270"/>
      <c r="AV26" s="271"/>
      <c r="AW26" s="269"/>
      <c r="AX26" s="270"/>
      <c r="AY26" s="270"/>
      <c r="AZ26" s="271"/>
      <c r="BA26" s="269"/>
      <c r="BB26" s="270"/>
      <c r="BC26" s="270"/>
      <c r="BD26" s="271"/>
      <c r="BE26" s="269"/>
      <c r="BF26" s="270"/>
      <c r="BG26" s="270"/>
      <c r="BH26" s="271"/>
      <c r="BI26" s="269"/>
      <c r="BJ26" s="270"/>
      <c r="BK26" s="270"/>
      <c r="BL26" s="271"/>
      <c r="BM26" s="269"/>
      <c r="BN26" s="270"/>
      <c r="BO26" s="270"/>
      <c r="BP26" s="271"/>
      <c r="BQ26" s="204">
        <f>SUM(Rezultati!E26:BP26)</f>
        <v>481</v>
      </c>
      <c r="BR26" s="205">
        <f>COUNT(Rezultati!E26:BP26)</f>
        <v>4</v>
      </c>
      <c r="BS26" s="447"/>
      <c r="BT26" s="253">
        <f>Rezultati!BQ26/Rezultati!BR26-8</f>
        <v>112.25</v>
      </c>
      <c r="BU26" s="448"/>
      <c r="BV26" s="166" t="str">
        <f t="shared" si="0"/>
        <v>Rasma Mauriņa</v>
      </c>
      <c r="BW26" s="167"/>
      <c r="BX26" s="167"/>
      <c r="BY26" s="167"/>
      <c r="BZ26" s="167"/>
      <c r="CA26" s="167"/>
      <c r="CB26" s="167"/>
      <c r="CC26" s="167"/>
      <c r="CD26" s="167"/>
      <c r="CE26" s="191"/>
      <c r="CF26" s="168"/>
      <c r="CG26" s="168"/>
      <c r="CH26" s="168"/>
      <c r="CI26" s="168"/>
      <c r="CJ26" s="168"/>
      <c r="CK26" s="168"/>
      <c r="CL26" s="168"/>
      <c r="CM26" s="168"/>
      <c r="CN26" s="168"/>
      <c r="CO26" s="168"/>
      <c r="CP26" s="168"/>
    </row>
    <row r="27" spans="1:94" ht="15.75" customHeight="1">
      <c r="A27" s="272" t="s">
        <v>34</v>
      </c>
      <c r="B27" s="219"/>
      <c r="C27" s="220">
        <v>0</v>
      </c>
      <c r="D27" s="177">
        <f>Rezultati!C27*Rezultati!BR27</f>
        <v>0</v>
      </c>
      <c r="E27" s="264"/>
      <c r="F27" s="265"/>
      <c r="G27" s="265"/>
      <c r="H27" s="266"/>
      <c r="I27" s="235"/>
      <c r="J27" s="233"/>
      <c r="K27" s="233"/>
      <c r="L27" s="236"/>
      <c r="M27" s="258"/>
      <c r="N27" s="194"/>
      <c r="O27" s="194"/>
      <c r="P27" s="195"/>
      <c r="Q27" s="232"/>
      <c r="R27" s="233"/>
      <c r="S27" s="233"/>
      <c r="T27" s="234"/>
      <c r="U27" s="235"/>
      <c r="V27" s="233"/>
      <c r="W27" s="233"/>
      <c r="X27" s="236"/>
      <c r="Y27" s="232"/>
      <c r="Z27" s="233"/>
      <c r="AA27" s="233"/>
      <c r="AB27" s="234"/>
      <c r="AC27" s="235"/>
      <c r="AD27" s="233"/>
      <c r="AE27" s="233"/>
      <c r="AF27" s="234"/>
      <c r="AG27" s="235"/>
      <c r="AH27" s="233"/>
      <c r="AI27" s="233"/>
      <c r="AJ27" s="236"/>
      <c r="AK27" s="285"/>
      <c r="AL27" s="278"/>
      <c r="AM27" s="278"/>
      <c r="AN27" s="279"/>
      <c r="AO27" s="286"/>
      <c r="AP27" s="278"/>
      <c r="AQ27" s="278"/>
      <c r="AR27" s="279"/>
      <c r="AS27" s="286"/>
      <c r="AT27" s="278"/>
      <c r="AU27" s="278"/>
      <c r="AV27" s="279"/>
      <c r="AW27" s="286"/>
      <c r="AX27" s="278"/>
      <c r="AY27" s="278"/>
      <c r="AZ27" s="279"/>
      <c r="BA27" s="286"/>
      <c r="BB27" s="278"/>
      <c r="BC27" s="278"/>
      <c r="BD27" s="279"/>
      <c r="BE27" s="286"/>
      <c r="BF27" s="278"/>
      <c r="BG27" s="278"/>
      <c r="BH27" s="279"/>
      <c r="BI27" s="286"/>
      <c r="BJ27" s="278"/>
      <c r="BK27" s="278"/>
      <c r="BL27" s="279"/>
      <c r="BM27" s="286"/>
      <c r="BN27" s="278"/>
      <c r="BO27" s="278"/>
      <c r="BP27" s="279"/>
      <c r="BQ27" s="204">
        <f>SUM(Rezultati!E27:BP27)</f>
        <v>0</v>
      </c>
      <c r="BR27" s="205">
        <f>COUNT(Rezultati!E27:BP27)</f>
        <v>0</v>
      </c>
      <c r="BS27" s="447"/>
      <c r="BT27" s="253" t="e">
        <f>Rezultati!BQ27/Rezultati!BR27</f>
        <v>#DIV/0!</v>
      </c>
      <c r="BU27" s="448"/>
      <c r="BV27" s="166">
        <f t="shared" si="0"/>
        <v>0</v>
      </c>
      <c r="BW27" s="167"/>
      <c r="BX27" s="167"/>
      <c r="BY27" s="167"/>
      <c r="BZ27" s="167"/>
      <c r="CA27" s="167"/>
      <c r="CB27" s="167"/>
      <c r="CC27" s="167"/>
      <c r="CD27" s="167"/>
      <c r="CE27" s="191"/>
      <c r="CF27" s="168"/>
      <c r="CG27" s="168"/>
      <c r="CH27" s="168"/>
      <c r="CI27" s="168"/>
      <c r="CJ27" s="168"/>
      <c r="CK27" s="168"/>
      <c r="CL27" s="168"/>
      <c r="CM27" s="168"/>
      <c r="CN27" s="168"/>
      <c r="CO27" s="168"/>
      <c r="CP27" s="168"/>
    </row>
    <row r="28" spans="1:94" ht="16.5" customHeight="1">
      <c r="A28" s="287" t="s">
        <v>34</v>
      </c>
      <c r="B28" s="288"/>
      <c r="C28" s="230">
        <v>0</v>
      </c>
      <c r="D28" s="231">
        <f>Rezultati!C28*Rezultati!BR28</f>
        <v>0</v>
      </c>
      <c r="E28" s="232"/>
      <c r="F28" s="233"/>
      <c r="G28" s="233"/>
      <c r="H28" s="234"/>
      <c r="I28" s="274"/>
      <c r="J28" s="275"/>
      <c r="K28" s="275"/>
      <c r="L28" s="276"/>
      <c r="M28" s="289"/>
      <c r="N28" s="290"/>
      <c r="O28" s="290"/>
      <c r="P28" s="291"/>
      <c r="Q28" s="292"/>
      <c r="R28" s="275"/>
      <c r="S28" s="275"/>
      <c r="T28" s="293"/>
      <c r="U28" s="274"/>
      <c r="V28" s="275"/>
      <c r="W28" s="275"/>
      <c r="X28" s="276"/>
      <c r="Y28" s="292"/>
      <c r="Z28" s="275"/>
      <c r="AA28" s="275"/>
      <c r="AB28" s="293"/>
      <c r="AC28" s="274"/>
      <c r="AD28" s="275"/>
      <c r="AE28" s="275"/>
      <c r="AF28" s="293"/>
      <c r="AG28" s="274"/>
      <c r="AH28" s="275"/>
      <c r="AI28" s="275"/>
      <c r="AJ28" s="276"/>
      <c r="AK28" s="294"/>
      <c r="AL28" s="295"/>
      <c r="AM28" s="295"/>
      <c r="AN28" s="296"/>
      <c r="AO28" s="277"/>
      <c r="AP28" s="295"/>
      <c r="AQ28" s="295"/>
      <c r="AR28" s="296"/>
      <c r="AS28" s="277"/>
      <c r="AT28" s="295"/>
      <c r="AU28" s="295"/>
      <c r="AV28" s="296"/>
      <c r="AW28" s="277"/>
      <c r="AX28" s="295"/>
      <c r="AY28" s="295"/>
      <c r="AZ28" s="296"/>
      <c r="BA28" s="277"/>
      <c r="BB28" s="295"/>
      <c r="BC28" s="295"/>
      <c r="BD28" s="296"/>
      <c r="BE28" s="277"/>
      <c r="BF28" s="295"/>
      <c r="BG28" s="295"/>
      <c r="BH28" s="296"/>
      <c r="BI28" s="277"/>
      <c r="BJ28" s="295"/>
      <c r="BK28" s="295"/>
      <c r="BL28" s="296"/>
      <c r="BM28" s="277"/>
      <c r="BN28" s="295"/>
      <c r="BO28" s="295"/>
      <c r="BP28" s="296"/>
      <c r="BQ28" s="240">
        <f>SUM(Rezultati!E28:BP28)</f>
        <v>0</v>
      </c>
      <c r="BR28" s="241">
        <f>COUNT(Rezultati!E28:BP28)</f>
        <v>0</v>
      </c>
      <c r="BS28" s="447"/>
      <c r="BT28" s="253" t="e">
        <f>Rezultati!BQ28/Rezultati!BR28</f>
        <v>#DIV/0!</v>
      </c>
      <c r="BU28" s="448"/>
      <c r="BV28" s="166">
        <f t="shared" si="0"/>
        <v>0</v>
      </c>
      <c r="BW28" s="167"/>
      <c r="BX28" s="167"/>
      <c r="BY28" s="167"/>
      <c r="BZ28" s="167"/>
      <c r="CA28" s="167"/>
      <c r="CB28" s="167"/>
      <c r="CC28" s="167"/>
      <c r="CD28" s="167"/>
      <c r="CE28" s="191"/>
      <c r="CF28" s="168"/>
      <c r="CG28" s="168"/>
      <c r="CH28" s="168"/>
      <c r="CI28" s="168"/>
      <c r="CJ28" s="168"/>
      <c r="CK28" s="168"/>
      <c r="CL28" s="168"/>
      <c r="CM28" s="168"/>
      <c r="CN28" s="168"/>
      <c r="CO28" s="168"/>
      <c r="CP28" s="168"/>
    </row>
    <row r="29" spans="1:94" ht="16.5" customHeight="1">
      <c r="A29" s="297" t="str">
        <f>Punkti!A14</f>
        <v>Wii Sport Resort</v>
      </c>
      <c r="B29" s="175" t="s">
        <v>67</v>
      </c>
      <c r="C29" s="193">
        <v>0</v>
      </c>
      <c r="D29" s="298">
        <f>Rezultati!C29*Rezultati!BR29</f>
        <v>0</v>
      </c>
      <c r="E29" s="244">
        <v>157</v>
      </c>
      <c r="F29" s="245">
        <v>186</v>
      </c>
      <c r="G29" s="245">
        <v>219</v>
      </c>
      <c r="H29" s="246">
        <v>146</v>
      </c>
      <c r="I29" s="259">
        <v>210</v>
      </c>
      <c r="J29" s="256">
        <v>165</v>
      </c>
      <c r="K29" s="256">
        <v>211</v>
      </c>
      <c r="L29" s="260">
        <v>214</v>
      </c>
      <c r="M29" s="259"/>
      <c r="N29" s="256"/>
      <c r="O29" s="256"/>
      <c r="P29" s="260"/>
      <c r="Q29" s="258"/>
      <c r="R29" s="194"/>
      <c r="S29" s="194"/>
      <c r="T29" s="195"/>
      <c r="U29" s="255">
        <v>183</v>
      </c>
      <c r="V29" s="256">
        <v>176</v>
      </c>
      <c r="W29" s="256">
        <v>155</v>
      </c>
      <c r="X29" s="260">
        <v>159</v>
      </c>
      <c r="Y29" s="255">
        <v>200</v>
      </c>
      <c r="Z29" s="256">
        <v>170</v>
      </c>
      <c r="AA29" s="256">
        <v>194</v>
      </c>
      <c r="AB29" s="257">
        <v>160</v>
      </c>
      <c r="AC29" s="248">
        <v>236</v>
      </c>
      <c r="AD29" s="256">
        <v>235</v>
      </c>
      <c r="AE29" s="256">
        <v>178</v>
      </c>
      <c r="AF29" s="257">
        <v>184</v>
      </c>
      <c r="AG29" s="259">
        <v>163</v>
      </c>
      <c r="AH29" s="256">
        <v>192</v>
      </c>
      <c r="AI29" s="256">
        <v>160</v>
      </c>
      <c r="AJ29" s="257">
        <v>205</v>
      </c>
      <c r="AK29" s="250"/>
      <c r="AL29" s="262"/>
      <c r="AM29" s="262"/>
      <c r="AN29" s="263"/>
      <c r="AO29" s="250"/>
      <c r="AP29" s="262"/>
      <c r="AQ29" s="262"/>
      <c r="AR29" s="263"/>
      <c r="AS29" s="250"/>
      <c r="AT29" s="262"/>
      <c r="AU29" s="262"/>
      <c r="AV29" s="263"/>
      <c r="AW29" s="250"/>
      <c r="AX29" s="262"/>
      <c r="AY29" s="262"/>
      <c r="AZ29" s="263"/>
      <c r="BA29" s="250"/>
      <c r="BB29" s="262"/>
      <c r="BC29" s="262"/>
      <c r="BD29" s="263"/>
      <c r="BE29" s="250"/>
      <c r="BF29" s="262"/>
      <c r="BG29" s="262"/>
      <c r="BH29" s="263"/>
      <c r="BI29" s="250"/>
      <c r="BJ29" s="262"/>
      <c r="BK29" s="262"/>
      <c r="BL29" s="263"/>
      <c r="BM29" s="250"/>
      <c r="BN29" s="262"/>
      <c r="BO29" s="262"/>
      <c r="BP29" s="263"/>
      <c r="BQ29" s="188">
        <f>SUM(Rezultati!E29:BP29)</f>
        <v>4458</v>
      </c>
      <c r="BR29" s="189">
        <f>COUNT(Rezultati!E29:BP29)</f>
        <v>24</v>
      </c>
      <c r="BS29" s="447">
        <f>SUM((Rezultati!BQ29+Rezultati!BQ30+Rezultati!BQ31+Rezultati!BQ32+Rezultati!BQ33+Rezultati!BQ34+Rezultati!BQ35)/(Rezultati!BR29+Rezultati!BR30+Rezultati!BR31+Rezultati!BR32+Rezultati!BR33+Rezultati!BR34+Rezultati!BR35))</f>
        <v>169.57142857142858</v>
      </c>
      <c r="BT29" s="253">
        <f>Rezultati!BQ29/Rezultati!BR29</f>
        <v>185.75</v>
      </c>
      <c r="BU29" s="448" t="str">
        <f>Q2</f>
        <v>Wii Sport Resort</v>
      </c>
      <c r="BV29" s="166" t="str">
        <f t="shared" si="0"/>
        <v>Ričards Toms Zvilna</v>
      </c>
      <c r="BW29" s="167"/>
      <c r="BX29" s="167"/>
      <c r="BY29" s="167"/>
      <c r="BZ29" s="167"/>
      <c r="CA29" s="167"/>
      <c r="CB29" s="167"/>
      <c r="CC29" s="167"/>
      <c r="CD29" s="167"/>
      <c r="CE29" s="191"/>
      <c r="CF29" s="168"/>
      <c r="CG29" s="168"/>
      <c r="CH29" s="168"/>
      <c r="CI29" s="168"/>
      <c r="CJ29" s="168"/>
      <c r="CK29" s="168"/>
      <c r="CL29" s="168"/>
      <c r="CM29" s="168"/>
      <c r="CN29" s="168"/>
      <c r="CO29" s="168"/>
      <c r="CP29" s="168"/>
    </row>
    <row r="30" spans="1:94" ht="16.5" customHeight="1">
      <c r="A30" s="174" t="s">
        <v>35</v>
      </c>
      <c r="B30" s="192" t="s">
        <v>68</v>
      </c>
      <c r="C30" s="220">
        <v>0</v>
      </c>
      <c r="D30" s="177">
        <f>Rezultati!C30*Rezultati!BR30</f>
        <v>0</v>
      </c>
      <c r="E30" s="255">
        <v>151</v>
      </c>
      <c r="F30" s="256">
        <v>211</v>
      </c>
      <c r="G30" s="256">
        <v>256</v>
      </c>
      <c r="H30" s="257">
        <v>203</v>
      </c>
      <c r="I30" s="267">
        <v>155</v>
      </c>
      <c r="J30" s="265">
        <v>171</v>
      </c>
      <c r="K30" s="265">
        <v>171</v>
      </c>
      <c r="L30" s="268">
        <v>152</v>
      </c>
      <c r="M30" s="267">
        <v>201</v>
      </c>
      <c r="N30" s="265">
        <v>158</v>
      </c>
      <c r="O30" s="265">
        <v>265</v>
      </c>
      <c r="P30" s="268">
        <v>224</v>
      </c>
      <c r="Q30" s="258"/>
      <c r="R30" s="194"/>
      <c r="S30" s="194"/>
      <c r="T30" s="195"/>
      <c r="U30" s="264"/>
      <c r="V30" s="265"/>
      <c r="W30" s="265"/>
      <c r="X30" s="268"/>
      <c r="Y30" s="264">
        <v>147</v>
      </c>
      <c r="Z30" s="265">
        <v>170</v>
      </c>
      <c r="AA30" s="265">
        <v>244</v>
      </c>
      <c r="AB30" s="266">
        <v>222</v>
      </c>
      <c r="AC30" s="267"/>
      <c r="AD30" s="265"/>
      <c r="AE30" s="265"/>
      <c r="AF30" s="266"/>
      <c r="AG30" s="267">
        <v>135</v>
      </c>
      <c r="AH30" s="265">
        <v>187</v>
      </c>
      <c r="AI30" s="265">
        <v>166</v>
      </c>
      <c r="AJ30" s="266">
        <v>178</v>
      </c>
      <c r="AK30" s="269"/>
      <c r="AL30" s="270"/>
      <c r="AM30" s="270"/>
      <c r="AN30" s="271"/>
      <c r="AO30" s="269"/>
      <c r="AP30" s="270"/>
      <c r="AQ30" s="270"/>
      <c r="AR30" s="271"/>
      <c r="AS30" s="269"/>
      <c r="AT30" s="270"/>
      <c r="AU30" s="270"/>
      <c r="AV30" s="271"/>
      <c r="AW30" s="269"/>
      <c r="AX30" s="270"/>
      <c r="AY30" s="270"/>
      <c r="AZ30" s="271"/>
      <c r="BA30" s="269"/>
      <c r="BB30" s="270"/>
      <c r="BC30" s="270"/>
      <c r="BD30" s="271"/>
      <c r="BE30" s="269"/>
      <c r="BF30" s="270"/>
      <c r="BG30" s="270"/>
      <c r="BH30" s="271"/>
      <c r="BI30" s="269"/>
      <c r="BJ30" s="270"/>
      <c r="BK30" s="270"/>
      <c r="BL30" s="271"/>
      <c r="BM30" s="269"/>
      <c r="BN30" s="270"/>
      <c r="BO30" s="270"/>
      <c r="BP30" s="271"/>
      <c r="BQ30" s="204">
        <f>SUM(Rezultati!E30:BP30)</f>
        <v>3767</v>
      </c>
      <c r="BR30" s="205">
        <f>COUNT(Rezultati!E30:BP30)</f>
        <v>20</v>
      </c>
      <c r="BS30" s="447"/>
      <c r="BT30" s="253">
        <f>Rezultati!BQ30/Rezultati!BR30</f>
        <v>188.35</v>
      </c>
      <c r="BU30" s="448"/>
      <c r="BV30" s="166" t="str">
        <f t="shared" si="0"/>
        <v>Patriks Piternieks</v>
      </c>
      <c r="BW30" s="167"/>
      <c r="BX30" s="167"/>
      <c r="BY30" s="167"/>
      <c r="BZ30" s="167"/>
      <c r="CA30" s="167"/>
      <c r="CB30" s="167"/>
      <c r="CC30" s="167"/>
      <c r="CD30" s="167"/>
      <c r="CE30" s="191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</row>
    <row r="31" spans="1:94" ht="15.75" customHeight="1">
      <c r="A31" s="207" t="s">
        <v>35</v>
      </c>
      <c r="B31" s="208" t="s">
        <v>69</v>
      </c>
      <c r="C31" s="209">
        <v>8</v>
      </c>
      <c r="D31" s="210">
        <f>Rezultati!C31*Rezultati!BR31</f>
        <v>128</v>
      </c>
      <c r="E31" s="255">
        <v>179</v>
      </c>
      <c r="F31" s="256">
        <v>171</v>
      </c>
      <c r="G31" s="256">
        <v>131</v>
      </c>
      <c r="H31" s="257">
        <v>124</v>
      </c>
      <c r="I31" s="267"/>
      <c r="J31" s="265"/>
      <c r="K31" s="265"/>
      <c r="L31" s="268"/>
      <c r="M31" s="267">
        <v>165</v>
      </c>
      <c r="N31" s="265">
        <v>185</v>
      </c>
      <c r="O31" s="265">
        <v>121</v>
      </c>
      <c r="P31" s="268">
        <v>138</v>
      </c>
      <c r="Q31" s="258"/>
      <c r="R31" s="194"/>
      <c r="S31" s="194"/>
      <c r="T31" s="195"/>
      <c r="U31" s="264"/>
      <c r="V31" s="265"/>
      <c r="W31" s="265"/>
      <c r="X31" s="268"/>
      <c r="Y31" s="264">
        <v>130</v>
      </c>
      <c r="Z31" s="265">
        <v>153</v>
      </c>
      <c r="AA31" s="265">
        <v>101</v>
      </c>
      <c r="AB31" s="266">
        <v>111</v>
      </c>
      <c r="AC31" s="267">
        <v>113</v>
      </c>
      <c r="AD31" s="265">
        <v>135</v>
      </c>
      <c r="AE31" s="265">
        <v>153</v>
      </c>
      <c r="AF31" s="266">
        <v>152</v>
      </c>
      <c r="AG31" s="267"/>
      <c r="AH31" s="265"/>
      <c r="AI31" s="265"/>
      <c r="AJ31" s="266"/>
      <c r="AK31" s="269"/>
      <c r="AL31" s="270"/>
      <c r="AM31" s="270"/>
      <c r="AN31" s="271"/>
      <c r="AO31" s="269"/>
      <c r="AP31" s="270"/>
      <c r="AQ31" s="270"/>
      <c r="AR31" s="271"/>
      <c r="AS31" s="269"/>
      <c r="AT31" s="270"/>
      <c r="AU31" s="270"/>
      <c r="AV31" s="271"/>
      <c r="AW31" s="269"/>
      <c r="AX31" s="270"/>
      <c r="AY31" s="270"/>
      <c r="AZ31" s="271"/>
      <c r="BA31" s="269"/>
      <c r="BB31" s="270"/>
      <c r="BC31" s="270"/>
      <c r="BD31" s="271"/>
      <c r="BE31" s="269"/>
      <c r="BF31" s="270"/>
      <c r="BG31" s="270"/>
      <c r="BH31" s="271"/>
      <c r="BI31" s="269"/>
      <c r="BJ31" s="270"/>
      <c r="BK31" s="270"/>
      <c r="BL31" s="271"/>
      <c r="BM31" s="269"/>
      <c r="BN31" s="270"/>
      <c r="BO31" s="270"/>
      <c r="BP31" s="271"/>
      <c r="BQ31" s="204">
        <f>SUM(Rezultati!E31:BP31)</f>
        <v>2262</v>
      </c>
      <c r="BR31" s="205">
        <f>COUNT(Rezultati!E31:BP31)</f>
        <v>16</v>
      </c>
      <c r="BS31" s="447"/>
      <c r="BT31" s="253">
        <f>Rezultati!BQ31/Rezultati!BR31-8</f>
        <v>133.375</v>
      </c>
      <c r="BU31" s="448"/>
      <c r="BV31" s="166" t="str">
        <f t="shared" si="0"/>
        <v>Līva Landmane</v>
      </c>
      <c r="BW31" s="167"/>
      <c r="BX31" s="167"/>
      <c r="BY31" s="167"/>
      <c r="BZ31" s="167"/>
      <c r="CA31" s="167"/>
      <c r="CB31" s="167"/>
      <c r="CC31" s="167"/>
      <c r="CD31" s="167"/>
      <c r="CE31" s="191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</row>
    <row r="32" spans="1:94" ht="15.75" customHeight="1">
      <c r="A32" s="174" t="s">
        <v>35</v>
      </c>
      <c r="B32" s="206" t="s">
        <v>70</v>
      </c>
      <c r="C32" s="220">
        <v>0</v>
      </c>
      <c r="D32" s="177">
        <f>Rezultati!C32*Rezultati!BR32</f>
        <v>0</v>
      </c>
      <c r="E32" s="255"/>
      <c r="F32" s="256"/>
      <c r="G32" s="256"/>
      <c r="H32" s="257"/>
      <c r="I32" s="267"/>
      <c r="J32" s="265"/>
      <c r="K32" s="265"/>
      <c r="L32" s="268"/>
      <c r="M32" s="267">
        <v>132</v>
      </c>
      <c r="N32" s="265">
        <v>151</v>
      </c>
      <c r="O32" s="265">
        <v>168</v>
      </c>
      <c r="P32" s="268">
        <v>233</v>
      </c>
      <c r="Q32" s="258"/>
      <c r="R32" s="194"/>
      <c r="S32" s="194"/>
      <c r="T32" s="195"/>
      <c r="U32" s="264">
        <v>172</v>
      </c>
      <c r="V32" s="265">
        <v>158</v>
      </c>
      <c r="W32" s="265">
        <v>180</v>
      </c>
      <c r="X32" s="268">
        <v>165</v>
      </c>
      <c r="Y32" s="264"/>
      <c r="Z32" s="265"/>
      <c r="AA32" s="265"/>
      <c r="AB32" s="266"/>
      <c r="AC32" s="267"/>
      <c r="AD32" s="265"/>
      <c r="AE32" s="265"/>
      <c r="AF32" s="266"/>
      <c r="AG32" s="267"/>
      <c r="AH32" s="265"/>
      <c r="AI32" s="265"/>
      <c r="AJ32" s="266"/>
      <c r="AK32" s="269"/>
      <c r="AL32" s="270"/>
      <c r="AM32" s="270"/>
      <c r="AN32" s="271"/>
      <c r="AO32" s="269"/>
      <c r="AP32" s="270"/>
      <c r="AQ32" s="270"/>
      <c r="AR32" s="271"/>
      <c r="AS32" s="269"/>
      <c r="AT32" s="270"/>
      <c r="AU32" s="270"/>
      <c r="AV32" s="271"/>
      <c r="AW32" s="269"/>
      <c r="AX32" s="270"/>
      <c r="AY32" s="270"/>
      <c r="AZ32" s="271"/>
      <c r="BA32" s="269"/>
      <c r="BB32" s="270"/>
      <c r="BC32" s="270"/>
      <c r="BD32" s="271"/>
      <c r="BE32" s="269"/>
      <c r="BF32" s="270"/>
      <c r="BG32" s="270"/>
      <c r="BH32" s="271"/>
      <c r="BI32" s="269"/>
      <c r="BJ32" s="270"/>
      <c r="BK32" s="270"/>
      <c r="BL32" s="271"/>
      <c r="BM32" s="269"/>
      <c r="BN32" s="270"/>
      <c r="BO32" s="270"/>
      <c r="BP32" s="271"/>
      <c r="BQ32" s="204">
        <f>SUM(Rezultati!E32:BP32)</f>
        <v>1359</v>
      </c>
      <c r="BR32" s="205">
        <f>COUNT(Rezultati!E32:BP32)</f>
        <v>8</v>
      </c>
      <c r="BS32" s="447"/>
      <c r="BT32" s="253">
        <f>Rezultati!BQ32/Rezultati!BR32</f>
        <v>169.875</v>
      </c>
      <c r="BU32" s="448"/>
      <c r="BV32" s="166" t="str">
        <f t="shared" si="0"/>
        <v>Rūdolfs Būmanis</v>
      </c>
      <c r="BW32" s="167"/>
      <c r="BX32" s="167"/>
      <c r="BY32" s="167"/>
      <c r="BZ32" s="167"/>
      <c r="CA32" s="167"/>
      <c r="CB32" s="167"/>
      <c r="CC32" s="167"/>
      <c r="CD32" s="167"/>
      <c r="CE32" s="191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</row>
    <row r="33" spans="1:94" ht="15.75" customHeight="1">
      <c r="A33" s="174" t="s">
        <v>35</v>
      </c>
      <c r="B33" s="206" t="s">
        <v>71</v>
      </c>
      <c r="C33" s="220">
        <v>0</v>
      </c>
      <c r="D33" s="177">
        <f>Rezultati!C33*Rezultati!BR33</f>
        <v>0</v>
      </c>
      <c r="E33" s="264"/>
      <c r="F33" s="265"/>
      <c r="G33" s="265"/>
      <c r="H33" s="266"/>
      <c r="I33" s="267">
        <v>164</v>
      </c>
      <c r="J33" s="265">
        <v>156</v>
      </c>
      <c r="K33" s="265">
        <v>189</v>
      </c>
      <c r="L33" s="268">
        <v>134</v>
      </c>
      <c r="M33" s="267"/>
      <c r="N33" s="265"/>
      <c r="O33" s="265"/>
      <c r="P33" s="268"/>
      <c r="Q33" s="258"/>
      <c r="R33" s="194"/>
      <c r="S33" s="194"/>
      <c r="T33" s="195"/>
      <c r="U33" s="264">
        <v>133</v>
      </c>
      <c r="V33" s="265">
        <v>97</v>
      </c>
      <c r="W33" s="265">
        <v>118</v>
      </c>
      <c r="X33" s="268">
        <v>183</v>
      </c>
      <c r="Y33" s="264"/>
      <c r="Z33" s="265"/>
      <c r="AA33" s="265"/>
      <c r="AB33" s="266"/>
      <c r="AC33" s="267">
        <v>133</v>
      </c>
      <c r="AD33" s="265">
        <v>190</v>
      </c>
      <c r="AE33" s="265">
        <v>138</v>
      </c>
      <c r="AF33" s="266">
        <v>174</v>
      </c>
      <c r="AG33" s="267">
        <v>142</v>
      </c>
      <c r="AH33" s="265">
        <v>126</v>
      </c>
      <c r="AI33" s="265">
        <v>149</v>
      </c>
      <c r="AJ33" s="266">
        <v>172</v>
      </c>
      <c r="AK33" s="269"/>
      <c r="AL33" s="270"/>
      <c r="AM33" s="270"/>
      <c r="AN33" s="271"/>
      <c r="AO33" s="269"/>
      <c r="AP33" s="270"/>
      <c r="AQ33" s="270"/>
      <c r="AR33" s="271"/>
      <c r="AS33" s="269"/>
      <c r="AT33" s="270"/>
      <c r="AU33" s="270"/>
      <c r="AV33" s="271"/>
      <c r="AW33" s="269"/>
      <c r="AX33" s="270"/>
      <c r="AY33" s="270"/>
      <c r="AZ33" s="271"/>
      <c r="BA33" s="269"/>
      <c r="BB33" s="270"/>
      <c r="BC33" s="270"/>
      <c r="BD33" s="271"/>
      <c r="BE33" s="269"/>
      <c r="BF33" s="270"/>
      <c r="BG33" s="270"/>
      <c r="BH33" s="271"/>
      <c r="BI33" s="269"/>
      <c r="BJ33" s="270"/>
      <c r="BK33" s="270"/>
      <c r="BL33" s="271"/>
      <c r="BM33" s="269"/>
      <c r="BN33" s="270"/>
      <c r="BO33" s="270"/>
      <c r="BP33" s="271"/>
      <c r="BQ33" s="204">
        <f>SUM(Rezultati!E33:BP33)</f>
        <v>2398</v>
      </c>
      <c r="BR33" s="205">
        <f>COUNT(Rezultati!E33:BP33)</f>
        <v>16</v>
      </c>
      <c r="BS33" s="447"/>
      <c r="BT33" s="253">
        <f>Rezultati!BQ33/Rezultati!BR33</f>
        <v>149.875</v>
      </c>
      <c r="BU33" s="448"/>
      <c r="BV33" s="166" t="str">
        <f t="shared" si="0"/>
        <v>Tomass Piternieks</v>
      </c>
      <c r="BW33" s="167"/>
      <c r="BX33" s="167"/>
      <c r="BY33" s="167"/>
      <c r="BZ33" s="167"/>
      <c r="CA33" s="167"/>
      <c r="CB33" s="167"/>
      <c r="CC33" s="167"/>
      <c r="CD33" s="167"/>
      <c r="CE33" s="191"/>
      <c r="CF33" s="168"/>
      <c r="CG33" s="168"/>
      <c r="CH33" s="168"/>
      <c r="CI33" s="168"/>
      <c r="CJ33" s="168"/>
      <c r="CK33" s="168"/>
      <c r="CL33" s="168"/>
      <c r="CM33" s="168"/>
      <c r="CN33" s="168"/>
      <c r="CO33" s="168"/>
      <c r="CP33" s="168"/>
    </row>
    <row r="34" spans="1:94" ht="15.75" customHeight="1">
      <c r="A34" s="174" t="s">
        <v>35</v>
      </c>
      <c r="B34" s="206"/>
      <c r="C34" s="220">
        <v>0</v>
      </c>
      <c r="D34" s="177">
        <f>Rezultati!C34*Rezultati!BR34</f>
        <v>0</v>
      </c>
      <c r="E34" s="264"/>
      <c r="F34" s="265"/>
      <c r="G34" s="265"/>
      <c r="H34" s="266"/>
      <c r="I34" s="267"/>
      <c r="J34" s="265"/>
      <c r="K34" s="265"/>
      <c r="L34" s="268"/>
      <c r="M34" s="267"/>
      <c r="N34" s="265"/>
      <c r="O34" s="265"/>
      <c r="P34" s="268"/>
      <c r="Q34" s="258"/>
      <c r="R34" s="194"/>
      <c r="S34" s="194"/>
      <c r="T34" s="195"/>
      <c r="U34" s="264"/>
      <c r="V34" s="265"/>
      <c r="W34" s="265"/>
      <c r="X34" s="268"/>
      <c r="Y34" s="264"/>
      <c r="Z34" s="265"/>
      <c r="AA34" s="265"/>
      <c r="AB34" s="266"/>
      <c r="AC34" s="267"/>
      <c r="AD34" s="265"/>
      <c r="AE34" s="265"/>
      <c r="AF34" s="266"/>
      <c r="AG34" s="267"/>
      <c r="AH34" s="265"/>
      <c r="AI34" s="265"/>
      <c r="AJ34" s="266"/>
      <c r="AK34" s="269"/>
      <c r="AL34" s="270"/>
      <c r="AM34" s="270"/>
      <c r="AN34" s="271"/>
      <c r="AO34" s="269"/>
      <c r="AP34" s="270"/>
      <c r="AQ34" s="270"/>
      <c r="AR34" s="271"/>
      <c r="AS34" s="269"/>
      <c r="AT34" s="270"/>
      <c r="AU34" s="270"/>
      <c r="AV34" s="271"/>
      <c r="AW34" s="269"/>
      <c r="AX34" s="270"/>
      <c r="AY34" s="270"/>
      <c r="AZ34" s="271"/>
      <c r="BA34" s="269"/>
      <c r="BB34" s="270"/>
      <c r="BC34" s="270"/>
      <c r="BD34" s="271"/>
      <c r="BE34" s="269"/>
      <c r="BF34" s="270"/>
      <c r="BG34" s="270"/>
      <c r="BH34" s="271"/>
      <c r="BI34" s="269"/>
      <c r="BJ34" s="270"/>
      <c r="BK34" s="270"/>
      <c r="BL34" s="271"/>
      <c r="BM34" s="269"/>
      <c r="BN34" s="270"/>
      <c r="BO34" s="270"/>
      <c r="BP34" s="271"/>
      <c r="BQ34" s="204">
        <f>SUM(Rezultati!E34:BP34)</f>
        <v>0</v>
      </c>
      <c r="BR34" s="205">
        <f>COUNT(Rezultati!E34:BP34)</f>
        <v>0</v>
      </c>
      <c r="BS34" s="447"/>
      <c r="BT34" s="253" t="e">
        <f>Rezultati!BQ34/Rezultati!BR34</f>
        <v>#DIV/0!</v>
      </c>
      <c r="BU34" s="448"/>
      <c r="BV34" s="166">
        <f t="shared" si="0"/>
        <v>0</v>
      </c>
      <c r="BW34" s="167"/>
      <c r="BX34" s="167"/>
      <c r="BY34" s="167"/>
      <c r="BZ34" s="167"/>
      <c r="CA34" s="167"/>
      <c r="CB34" s="167"/>
      <c r="CC34" s="167"/>
      <c r="CD34" s="167"/>
      <c r="CE34" s="191"/>
      <c r="CF34" s="168"/>
      <c r="CG34" s="168"/>
      <c r="CH34" s="168"/>
      <c r="CI34" s="168"/>
      <c r="CJ34" s="168"/>
      <c r="CK34" s="168"/>
      <c r="CL34" s="168"/>
      <c r="CM34" s="168"/>
      <c r="CN34" s="168"/>
      <c r="CO34" s="168"/>
      <c r="CP34" s="168"/>
    </row>
    <row r="35" spans="1:94" ht="15.75" customHeight="1">
      <c r="A35" s="272" t="s">
        <v>35</v>
      </c>
      <c r="B35" s="219"/>
      <c r="C35" s="229">
        <v>0</v>
      </c>
      <c r="D35" s="299">
        <f>Rezultati!C35*Rezultati!BR35</f>
        <v>0</v>
      </c>
      <c r="E35" s="232"/>
      <c r="F35" s="233"/>
      <c r="G35" s="233"/>
      <c r="H35" s="234"/>
      <c r="I35" s="235"/>
      <c r="J35" s="233"/>
      <c r="K35" s="233"/>
      <c r="L35" s="236"/>
      <c r="M35" s="235"/>
      <c r="N35" s="233"/>
      <c r="O35" s="233"/>
      <c r="P35" s="236"/>
      <c r="Q35" s="258"/>
      <c r="R35" s="194"/>
      <c r="S35" s="194"/>
      <c r="T35" s="195"/>
      <c r="U35" s="232"/>
      <c r="V35" s="233"/>
      <c r="W35" s="233"/>
      <c r="X35" s="236"/>
      <c r="Y35" s="232"/>
      <c r="Z35" s="233"/>
      <c r="AA35" s="233"/>
      <c r="AB35" s="234"/>
      <c r="AC35" s="235"/>
      <c r="AD35" s="233"/>
      <c r="AE35" s="233"/>
      <c r="AF35" s="234"/>
      <c r="AG35" s="235"/>
      <c r="AH35" s="233"/>
      <c r="AI35" s="233"/>
      <c r="AJ35" s="234"/>
      <c r="AK35" s="286"/>
      <c r="AL35" s="278"/>
      <c r="AM35" s="278"/>
      <c r="AN35" s="279"/>
      <c r="AO35" s="286"/>
      <c r="AP35" s="278"/>
      <c r="AQ35" s="278"/>
      <c r="AR35" s="279"/>
      <c r="AS35" s="286"/>
      <c r="AT35" s="278"/>
      <c r="AU35" s="278"/>
      <c r="AV35" s="279"/>
      <c r="AW35" s="286"/>
      <c r="AX35" s="278"/>
      <c r="AY35" s="278"/>
      <c r="AZ35" s="279"/>
      <c r="BA35" s="286"/>
      <c r="BB35" s="278"/>
      <c r="BC35" s="278"/>
      <c r="BD35" s="279"/>
      <c r="BE35" s="286"/>
      <c r="BF35" s="278"/>
      <c r="BG35" s="278"/>
      <c r="BH35" s="279"/>
      <c r="BI35" s="286"/>
      <c r="BJ35" s="278"/>
      <c r="BK35" s="278"/>
      <c r="BL35" s="279"/>
      <c r="BM35" s="286"/>
      <c r="BN35" s="278"/>
      <c r="BO35" s="278"/>
      <c r="BP35" s="279"/>
      <c r="BQ35" s="240">
        <f>SUM(Rezultati!E35:BP35)</f>
        <v>0</v>
      </c>
      <c r="BR35" s="241">
        <f>COUNT(Rezultati!E35:BP35)</f>
        <v>0</v>
      </c>
      <c r="BS35" s="447"/>
      <c r="BT35" s="253" t="e">
        <f>Rezultati!BQ35/Rezultati!BR35</f>
        <v>#DIV/0!</v>
      </c>
      <c r="BU35" s="448"/>
      <c r="BV35" s="166">
        <f t="shared" si="0"/>
        <v>0</v>
      </c>
      <c r="BW35" s="167"/>
      <c r="BX35" s="167"/>
      <c r="BY35" s="167"/>
      <c r="BZ35" s="167"/>
      <c r="CA35" s="167"/>
      <c r="CB35" s="167"/>
      <c r="CC35" s="167"/>
      <c r="CD35" s="167"/>
      <c r="CE35" s="191"/>
      <c r="CF35" s="168"/>
      <c r="CG35" s="168"/>
      <c r="CH35" s="168"/>
      <c r="CI35" s="168"/>
      <c r="CJ35" s="168"/>
      <c r="CK35" s="168"/>
      <c r="CL35" s="168"/>
      <c r="CM35" s="168"/>
      <c r="CN35" s="168"/>
      <c r="CO35" s="168"/>
      <c r="CP35" s="168"/>
    </row>
    <row r="36" spans="1:94" ht="15.75" customHeight="1">
      <c r="A36" s="280" t="str">
        <f>Punkti!A17</f>
        <v>RTU</v>
      </c>
      <c r="B36" s="300" t="s">
        <v>72</v>
      </c>
      <c r="C36" s="281">
        <v>8</v>
      </c>
      <c r="D36" s="282">
        <f>Rezultati!C36*Rezultati!BR36</f>
        <v>224</v>
      </c>
      <c r="E36" s="244">
        <v>145</v>
      </c>
      <c r="F36" s="245">
        <v>122</v>
      </c>
      <c r="G36" s="245">
        <v>144</v>
      </c>
      <c r="H36" s="246">
        <v>156</v>
      </c>
      <c r="I36" s="248">
        <v>124</v>
      </c>
      <c r="J36" s="245">
        <v>148</v>
      </c>
      <c r="K36" s="245">
        <v>129</v>
      </c>
      <c r="L36" s="249">
        <v>146</v>
      </c>
      <c r="M36" s="248">
        <v>162</v>
      </c>
      <c r="N36" s="245">
        <v>140</v>
      </c>
      <c r="O36" s="245">
        <v>156</v>
      </c>
      <c r="P36" s="249">
        <v>141</v>
      </c>
      <c r="Q36" s="244">
        <v>164</v>
      </c>
      <c r="R36" s="245">
        <v>188</v>
      </c>
      <c r="S36" s="245">
        <v>145</v>
      </c>
      <c r="T36" s="246">
        <v>164</v>
      </c>
      <c r="U36" s="247"/>
      <c r="V36" s="178"/>
      <c r="W36" s="178"/>
      <c r="X36" s="179"/>
      <c r="Y36" s="244">
        <v>157</v>
      </c>
      <c r="Z36" s="245">
        <v>133</v>
      </c>
      <c r="AA36" s="245">
        <v>119</v>
      </c>
      <c r="AB36" s="246">
        <v>121</v>
      </c>
      <c r="AC36" s="248">
        <v>153</v>
      </c>
      <c r="AD36" s="245">
        <v>107</v>
      </c>
      <c r="AE36" s="245">
        <v>127</v>
      </c>
      <c r="AF36" s="246">
        <v>105</v>
      </c>
      <c r="AG36" s="248">
        <v>144</v>
      </c>
      <c r="AH36" s="245">
        <v>142</v>
      </c>
      <c r="AI36" s="245">
        <v>172</v>
      </c>
      <c r="AJ36" s="246">
        <v>143</v>
      </c>
      <c r="AK36" s="250"/>
      <c r="AL36" s="251"/>
      <c r="AM36" s="251"/>
      <c r="AN36" s="252"/>
      <c r="AO36" s="250"/>
      <c r="AP36" s="251"/>
      <c r="AQ36" s="251"/>
      <c r="AR36" s="252"/>
      <c r="AS36" s="250"/>
      <c r="AT36" s="251"/>
      <c r="AU36" s="251"/>
      <c r="AV36" s="252"/>
      <c r="AW36" s="250"/>
      <c r="AX36" s="251"/>
      <c r="AY36" s="251"/>
      <c r="AZ36" s="252"/>
      <c r="BA36" s="250"/>
      <c r="BB36" s="251"/>
      <c r="BC36" s="251"/>
      <c r="BD36" s="252"/>
      <c r="BE36" s="250"/>
      <c r="BF36" s="251"/>
      <c r="BG36" s="251"/>
      <c r="BH36" s="252"/>
      <c r="BI36" s="250"/>
      <c r="BJ36" s="251"/>
      <c r="BK36" s="251"/>
      <c r="BL36" s="252"/>
      <c r="BM36" s="250"/>
      <c r="BN36" s="251"/>
      <c r="BO36" s="251"/>
      <c r="BP36" s="252"/>
      <c r="BQ36" s="188">
        <f>SUM(Rezultati!E36:BP36)</f>
        <v>3997</v>
      </c>
      <c r="BR36" s="189">
        <f>COUNT(Rezultati!E36:BP36)</f>
        <v>28</v>
      </c>
      <c r="BS36" s="447">
        <f>SUM((Rezultati!BQ36+Rezultati!BQ37+Rezultati!BQ38+Rezultati!BQ39+Rezultati!BQ40+Rezultati!BQ41+BQ42+Rezultati!BQ43)/(Rezultati!BR36+BR42+Rezultati!BR37+Rezultati!BR38+Rezultati!BR39+Rezultati!BR40+Rezultati!BR41+Rezultati!BR43))</f>
        <v>158.6904761904762</v>
      </c>
      <c r="BT36" s="253">
        <f>Rezultati!BQ36/Rezultati!BR36-8</f>
        <v>134.75</v>
      </c>
      <c r="BU36" s="448" t="str">
        <f>U2</f>
        <v>RTU</v>
      </c>
      <c r="BV36" s="166" t="str">
        <f t="shared" ref="BV36:BV57" si="1">B36</f>
        <v>Gunita Vasiļevska</v>
      </c>
      <c r="BW36" s="167"/>
      <c r="BX36" s="167"/>
      <c r="BY36" s="167"/>
      <c r="BZ36" s="167"/>
      <c r="CA36" s="167"/>
      <c r="CB36" s="167"/>
      <c r="CC36" s="167"/>
      <c r="CD36" s="167"/>
      <c r="CE36" s="191"/>
      <c r="CF36" s="168"/>
      <c r="CG36" s="168"/>
      <c r="CH36" s="168"/>
      <c r="CI36" s="168"/>
      <c r="CJ36" s="168"/>
      <c r="CK36" s="168"/>
      <c r="CL36" s="168"/>
      <c r="CM36" s="168"/>
      <c r="CN36" s="168"/>
      <c r="CO36" s="168"/>
      <c r="CP36" s="168"/>
    </row>
    <row r="37" spans="1:94" ht="15.75" customHeight="1">
      <c r="A37" s="174" t="s">
        <v>36</v>
      </c>
      <c r="B37" s="192" t="s">
        <v>73</v>
      </c>
      <c r="C37" s="301">
        <v>0</v>
      </c>
      <c r="D37" s="177">
        <f>Rezultati!C37*Rezultati!BR37</f>
        <v>0</v>
      </c>
      <c r="E37" s="255"/>
      <c r="F37" s="256"/>
      <c r="G37" s="256"/>
      <c r="H37" s="257"/>
      <c r="I37" s="302"/>
      <c r="J37" s="303"/>
      <c r="K37" s="303"/>
      <c r="L37" s="304"/>
      <c r="M37" s="302">
        <v>160</v>
      </c>
      <c r="N37" s="303">
        <v>181</v>
      </c>
      <c r="O37" s="303">
        <v>184</v>
      </c>
      <c r="P37" s="304">
        <v>181</v>
      </c>
      <c r="Q37" s="305"/>
      <c r="R37" s="303"/>
      <c r="S37" s="303"/>
      <c r="T37" s="306"/>
      <c r="U37" s="258"/>
      <c r="V37" s="194"/>
      <c r="W37" s="194"/>
      <c r="X37" s="195"/>
      <c r="Y37" s="305">
        <v>209</v>
      </c>
      <c r="Z37" s="303">
        <v>161</v>
      </c>
      <c r="AA37" s="303">
        <v>131</v>
      </c>
      <c r="AB37" s="306">
        <v>148</v>
      </c>
      <c r="AC37" s="302">
        <v>143</v>
      </c>
      <c r="AD37" s="303">
        <v>178</v>
      </c>
      <c r="AE37" s="303">
        <v>137</v>
      </c>
      <c r="AF37" s="306">
        <v>150</v>
      </c>
      <c r="AG37" s="302">
        <v>142</v>
      </c>
      <c r="AH37" s="303">
        <v>210</v>
      </c>
      <c r="AI37" s="303">
        <v>135</v>
      </c>
      <c r="AJ37" s="306">
        <v>133</v>
      </c>
      <c r="AK37" s="307"/>
      <c r="AL37" s="308"/>
      <c r="AM37" s="308"/>
      <c r="AN37" s="309"/>
      <c r="AO37" s="307"/>
      <c r="AP37" s="308"/>
      <c r="AQ37" s="308"/>
      <c r="AR37" s="309"/>
      <c r="AS37" s="307"/>
      <c r="AT37" s="308"/>
      <c r="AU37" s="308"/>
      <c r="AV37" s="309"/>
      <c r="AW37" s="307"/>
      <c r="AX37" s="308"/>
      <c r="AY37" s="308"/>
      <c r="AZ37" s="309"/>
      <c r="BA37" s="307"/>
      <c r="BB37" s="308"/>
      <c r="BC37" s="308"/>
      <c r="BD37" s="309"/>
      <c r="BE37" s="307"/>
      <c r="BF37" s="308"/>
      <c r="BG37" s="308"/>
      <c r="BH37" s="309"/>
      <c r="BI37" s="307"/>
      <c r="BJ37" s="308"/>
      <c r="BK37" s="308"/>
      <c r="BL37" s="309"/>
      <c r="BM37" s="307"/>
      <c r="BN37" s="308"/>
      <c r="BO37" s="308"/>
      <c r="BP37" s="309"/>
      <c r="BQ37" s="204">
        <f>SUM(Rezultati!E37:BP37)</f>
        <v>2583</v>
      </c>
      <c r="BR37" s="205">
        <f>COUNT(Rezultati!E37:BP37)</f>
        <v>16</v>
      </c>
      <c r="BS37" s="447"/>
      <c r="BT37" s="253">
        <f>Rezultati!BQ37/Rezultati!BR37</f>
        <v>161.4375</v>
      </c>
      <c r="BU37" s="448"/>
      <c r="BV37" s="166" t="str">
        <f t="shared" si="1"/>
        <v>Māris Umbraško</v>
      </c>
      <c r="BW37" s="167"/>
      <c r="BX37" s="167"/>
      <c r="BY37" s="167"/>
      <c r="BZ37" s="167"/>
      <c r="CA37" s="167"/>
      <c r="CB37" s="167"/>
      <c r="CC37" s="167"/>
      <c r="CD37" s="167"/>
      <c r="CE37" s="191"/>
      <c r="CF37" s="168"/>
      <c r="CG37" s="168"/>
      <c r="CH37" s="168"/>
      <c r="CI37" s="168"/>
      <c r="CJ37" s="168"/>
      <c r="CK37" s="168"/>
      <c r="CL37" s="168"/>
      <c r="CM37" s="168"/>
      <c r="CN37" s="168"/>
      <c r="CO37" s="168"/>
      <c r="CP37" s="168"/>
    </row>
    <row r="38" spans="1:94" ht="15.75" customHeight="1">
      <c r="A38" s="207" t="s">
        <v>36</v>
      </c>
      <c r="B38" s="310" t="s">
        <v>74</v>
      </c>
      <c r="C38" s="311">
        <v>8</v>
      </c>
      <c r="D38" s="311">
        <f>Rezultati!C38*Rezultati!BR38</f>
        <v>192</v>
      </c>
      <c r="E38" s="255">
        <v>158</v>
      </c>
      <c r="F38" s="256">
        <v>170</v>
      </c>
      <c r="G38" s="256">
        <v>155</v>
      </c>
      <c r="H38" s="257">
        <v>177</v>
      </c>
      <c r="I38" s="235">
        <v>187</v>
      </c>
      <c r="J38" s="233">
        <v>181</v>
      </c>
      <c r="K38" s="233">
        <v>124</v>
      </c>
      <c r="L38" s="236">
        <v>207</v>
      </c>
      <c r="M38" s="235">
        <v>158</v>
      </c>
      <c r="N38" s="233">
        <v>181</v>
      </c>
      <c r="O38" s="233">
        <v>128</v>
      </c>
      <c r="P38" s="236">
        <v>124</v>
      </c>
      <c r="Q38" s="232"/>
      <c r="R38" s="233"/>
      <c r="S38" s="233"/>
      <c r="T38" s="234"/>
      <c r="U38" s="258"/>
      <c r="V38" s="194"/>
      <c r="W38" s="194"/>
      <c r="X38" s="195"/>
      <c r="Y38" s="232">
        <v>146</v>
      </c>
      <c r="Z38" s="233">
        <v>208</v>
      </c>
      <c r="AA38" s="233">
        <v>184</v>
      </c>
      <c r="AB38" s="234">
        <v>164</v>
      </c>
      <c r="AC38" s="235">
        <v>145</v>
      </c>
      <c r="AD38" s="233">
        <v>176</v>
      </c>
      <c r="AE38" s="233">
        <v>168</v>
      </c>
      <c r="AF38" s="234">
        <v>146</v>
      </c>
      <c r="AG38" s="235">
        <v>172</v>
      </c>
      <c r="AH38" s="233">
        <v>152</v>
      </c>
      <c r="AI38" s="233">
        <v>165</v>
      </c>
      <c r="AJ38" s="234">
        <v>175</v>
      </c>
      <c r="AK38" s="286"/>
      <c r="AL38" s="278"/>
      <c r="AM38" s="278"/>
      <c r="AN38" s="279"/>
      <c r="AO38" s="286"/>
      <c r="AP38" s="278"/>
      <c r="AQ38" s="278"/>
      <c r="AR38" s="279"/>
      <c r="AS38" s="286"/>
      <c r="AT38" s="278"/>
      <c r="AU38" s="278"/>
      <c r="AV38" s="279"/>
      <c r="AW38" s="286"/>
      <c r="AX38" s="278"/>
      <c r="AY38" s="278"/>
      <c r="AZ38" s="279"/>
      <c r="BA38" s="286"/>
      <c r="BB38" s="278"/>
      <c r="BC38" s="278"/>
      <c r="BD38" s="279"/>
      <c r="BE38" s="286"/>
      <c r="BF38" s="278"/>
      <c r="BG38" s="278"/>
      <c r="BH38" s="279"/>
      <c r="BI38" s="286"/>
      <c r="BJ38" s="278"/>
      <c r="BK38" s="278"/>
      <c r="BL38" s="279"/>
      <c r="BM38" s="286"/>
      <c r="BN38" s="278"/>
      <c r="BO38" s="278"/>
      <c r="BP38" s="279"/>
      <c r="BQ38" s="204">
        <f>SUM(Rezultati!E38:BP38)</f>
        <v>3951</v>
      </c>
      <c r="BR38" s="205">
        <f>COUNT(Rezultati!E38:BP38)</f>
        <v>24</v>
      </c>
      <c r="BS38" s="447"/>
      <c r="BT38" s="253">
        <f>Rezultati!BQ38/Rezultati!BR38-8</f>
        <v>156.625</v>
      </c>
      <c r="BU38" s="448"/>
      <c r="BV38" s="166" t="str">
        <f t="shared" si="1"/>
        <v>Annija Celmiņa</v>
      </c>
      <c r="BW38" s="167"/>
      <c r="BX38" s="167"/>
      <c r="BY38" s="167"/>
      <c r="BZ38" s="167"/>
      <c r="CA38" s="167"/>
      <c r="CB38" s="167"/>
      <c r="CC38" s="167"/>
      <c r="CD38" s="167"/>
      <c r="CE38" s="191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</row>
    <row r="39" spans="1:94" ht="15.75" customHeight="1">
      <c r="A39" s="174" t="s">
        <v>36</v>
      </c>
      <c r="B39" s="219" t="s">
        <v>75</v>
      </c>
      <c r="C39" s="229">
        <v>0</v>
      </c>
      <c r="D39" s="177">
        <f>Rezultati!C39*Rezultati!BR39</f>
        <v>0</v>
      </c>
      <c r="E39" s="255">
        <v>161</v>
      </c>
      <c r="F39" s="256">
        <v>110</v>
      </c>
      <c r="G39" s="256">
        <v>221</v>
      </c>
      <c r="H39" s="257">
        <v>155</v>
      </c>
      <c r="I39" s="235">
        <v>184</v>
      </c>
      <c r="J39" s="233">
        <v>194</v>
      </c>
      <c r="K39" s="233">
        <v>183</v>
      </c>
      <c r="L39" s="236">
        <v>199</v>
      </c>
      <c r="M39" s="235"/>
      <c r="N39" s="233"/>
      <c r="O39" s="233"/>
      <c r="P39" s="236"/>
      <c r="Q39" s="232">
        <v>129</v>
      </c>
      <c r="R39" s="233">
        <v>222</v>
      </c>
      <c r="S39" s="233">
        <v>178</v>
      </c>
      <c r="T39" s="234">
        <v>197</v>
      </c>
      <c r="U39" s="258"/>
      <c r="V39" s="194"/>
      <c r="W39" s="194"/>
      <c r="X39" s="195"/>
      <c r="Y39" s="232"/>
      <c r="Z39" s="233"/>
      <c r="AA39" s="233"/>
      <c r="AB39" s="234"/>
      <c r="AC39" s="235"/>
      <c r="AD39" s="233"/>
      <c r="AE39" s="233"/>
      <c r="AF39" s="234"/>
      <c r="AG39" s="235"/>
      <c r="AH39" s="233"/>
      <c r="AI39" s="233"/>
      <c r="AJ39" s="234"/>
      <c r="AK39" s="286"/>
      <c r="AL39" s="278"/>
      <c r="AM39" s="278"/>
      <c r="AN39" s="279"/>
      <c r="AO39" s="286"/>
      <c r="AP39" s="278"/>
      <c r="AQ39" s="278"/>
      <c r="AR39" s="279"/>
      <c r="AS39" s="286"/>
      <c r="AT39" s="278"/>
      <c r="AU39" s="278"/>
      <c r="AV39" s="279"/>
      <c r="AW39" s="286"/>
      <c r="AX39" s="278"/>
      <c r="AY39" s="278"/>
      <c r="AZ39" s="279"/>
      <c r="BA39" s="286"/>
      <c r="BB39" s="278"/>
      <c r="BC39" s="278"/>
      <c r="BD39" s="279"/>
      <c r="BE39" s="286"/>
      <c r="BF39" s="278"/>
      <c r="BG39" s="278"/>
      <c r="BH39" s="279"/>
      <c r="BI39" s="286"/>
      <c r="BJ39" s="278"/>
      <c r="BK39" s="278"/>
      <c r="BL39" s="279"/>
      <c r="BM39" s="286"/>
      <c r="BN39" s="278"/>
      <c r="BO39" s="278"/>
      <c r="BP39" s="279"/>
      <c r="BQ39" s="204">
        <f>SUM(Rezultati!E39:BP39)</f>
        <v>2133</v>
      </c>
      <c r="BR39" s="205">
        <f>COUNT(Rezultati!E39:BP39)</f>
        <v>12</v>
      </c>
      <c r="BS39" s="447"/>
      <c r="BT39" s="253">
        <f>Rezultati!BQ39/Rezultati!BR39</f>
        <v>177.75</v>
      </c>
      <c r="BU39" s="448"/>
      <c r="BV39" s="166" t="str">
        <f t="shared" si="1"/>
        <v>Pieacinātais</v>
      </c>
      <c r="BW39" s="167"/>
      <c r="BX39" s="167"/>
      <c r="BY39" s="167"/>
      <c r="BZ39" s="167"/>
      <c r="CA39" s="167"/>
      <c r="CB39" s="167"/>
      <c r="CC39" s="167"/>
      <c r="CD39" s="167"/>
      <c r="CE39" s="191"/>
      <c r="CF39" s="168"/>
      <c r="CG39" s="168"/>
      <c r="CH39" s="168"/>
      <c r="CI39" s="168"/>
      <c r="CJ39" s="168"/>
      <c r="CK39" s="168"/>
      <c r="CL39" s="168"/>
      <c r="CM39" s="168"/>
      <c r="CN39" s="168"/>
      <c r="CO39" s="168"/>
      <c r="CP39" s="168"/>
    </row>
    <row r="40" spans="1:94" ht="15.75" customHeight="1">
      <c r="A40" s="174" t="s">
        <v>36</v>
      </c>
      <c r="B40" s="312" t="s">
        <v>75</v>
      </c>
      <c r="C40" s="229">
        <v>0</v>
      </c>
      <c r="D40" s="177">
        <f>Rezultati!C40*Rezultati!BR40</f>
        <v>0</v>
      </c>
      <c r="E40" s="264"/>
      <c r="F40" s="265"/>
      <c r="G40" s="265"/>
      <c r="H40" s="266"/>
      <c r="I40" s="235"/>
      <c r="J40" s="233"/>
      <c r="K40" s="233"/>
      <c r="L40" s="236"/>
      <c r="M40" s="235"/>
      <c r="N40" s="233"/>
      <c r="O40" s="233"/>
      <c r="P40" s="236"/>
      <c r="Q40" s="232">
        <v>164</v>
      </c>
      <c r="R40" s="233">
        <v>129</v>
      </c>
      <c r="S40" s="233">
        <v>213</v>
      </c>
      <c r="T40" s="234">
        <v>160</v>
      </c>
      <c r="U40" s="258"/>
      <c r="V40" s="194"/>
      <c r="W40" s="194"/>
      <c r="X40" s="195"/>
      <c r="Y40" s="232"/>
      <c r="Z40" s="233"/>
      <c r="AA40" s="233"/>
      <c r="AB40" s="234"/>
      <c r="AC40" s="235"/>
      <c r="AD40" s="233"/>
      <c r="AE40" s="233"/>
      <c r="AF40" s="234"/>
      <c r="AG40" s="235"/>
      <c r="AH40" s="233"/>
      <c r="AI40" s="233"/>
      <c r="AJ40" s="234"/>
      <c r="AK40" s="286"/>
      <c r="AL40" s="278"/>
      <c r="AM40" s="278"/>
      <c r="AN40" s="279"/>
      <c r="AO40" s="286"/>
      <c r="AP40" s="278"/>
      <c r="AQ40" s="278"/>
      <c r="AR40" s="279"/>
      <c r="AS40" s="286"/>
      <c r="AT40" s="278"/>
      <c r="AU40" s="278"/>
      <c r="AV40" s="279"/>
      <c r="AW40" s="286"/>
      <c r="AX40" s="278"/>
      <c r="AY40" s="278"/>
      <c r="AZ40" s="279"/>
      <c r="BA40" s="286"/>
      <c r="BB40" s="278"/>
      <c r="BC40" s="278"/>
      <c r="BD40" s="279"/>
      <c r="BE40" s="286"/>
      <c r="BF40" s="278"/>
      <c r="BG40" s="278"/>
      <c r="BH40" s="279"/>
      <c r="BI40" s="286"/>
      <c r="BJ40" s="278"/>
      <c r="BK40" s="278"/>
      <c r="BL40" s="279"/>
      <c r="BM40" s="286"/>
      <c r="BN40" s="278"/>
      <c r="BO40" s="278"/>
      <c r="BP40" s="279"/>
      <c r="BQ40" s="204">
        <f>SUM(Rezultati!E40:BP40)</f>
        <v>666</v>
      </c>
      <c r="BR40" s="205">
        <f>COUNT(Rezultati!E40:BP40)</f>
        <v>4</v>
      </c>
      <c r="BS40" s="447"/>
      <c r="BT40" s="253">
        <f>Rezultati!BQ40/Rezultati!BR40</f>
        <v>166.5</v>
      </c>
      <c r="BU40" s="448"/>
      <c r="BV40" s="166" t="str">
        <f t="shared" si="1"/>
        <v>Pieacinātais</v>
      </c>
      <c r="BW40" s="167"/>
      <c r="BX40" s="167"/>
      <c r="BY40" s="167"/>
      <c r="BZ40" s="167"/>
      <c r="CA40" s="167"/>
      <c r="CB40" s="167"/>
      <c r="CC40" s="167"/>
      <c r="CD40" s="167"/>
      <c r="CE40" s="191"/>
      <c r="CF40" s="168"/>
      <c r="CG40" s="168"/>
      <c r="CH40" s="168"/>
      <c r="CI40" s="168"/>
      <c r="CJ40" s="168"/>
      <c r="CK40" s="168"/>
      <c r="CL40" s="168"/>
      <c r="CM40" s="168"/>
      <c r="CN40" s="168"/>
      <c r="CO40" s="168"/>
      <c r="CP40" s="168"/>
    </row>
    <row r="41" spans="1:94" ht="15.75" customHeight="1">
      <c r="A41" s="207" t="s">
        <v>36</v>
      </c>
      <c r="B41" s="254"/>
      <c r="C41" s="313">
        <v>8</v>
      </c>
      <c r="D41" s="210">
        <f>Rezultati!C41*Rezultati!BR41</f>
        <v>0</v>
      </c>
      <c r="E41" s="264"/>
      <c r="F41" s="265"/>
      <c r="G41" s="265"/>
      <c r="H41" s="266"/>
      <c r="I41" s="235"/>
      <c r="J41" s="233"/>
      <c r="K41" s="233"/>
      <c r="L41" s="236"/>
      <c r="M41" s="235"/>
      <c r="N41" s="233"/>
      <c r="O41" s="233"/>
      <c r="P41" s="236"/>
      <c r="Q41" s="232"/>
      <c r="R41" s="233"/>
      <c r="S41" s="233"/>
      <c r="T41" s="234"/>
      <c r="U41" s="258"/>
      <c r="V41" s="194"/>
      <c r="W41" s="194"/>
      <c r="X41" s="195"/>
      <c r="Y41" s="232"/>
      <c r="Z41" s="233"/>
      <c r="AA41" s="233"/>
      <c r="AB41" s="234"/>
      <c r="AC41" s="235"/>
      <c r="AD41" s="233"/>
      <c r="AE41" s="233"/>
      <c r="AF41" s="234"/>
      <c r="AG41" s="235"/>
      <c r="AH41" s="233"/>
      <c r="AI41" s="233"/>
      <c r="AJ41" s="234"/>
      <c r="AK41" s="286"/>
      <c r="AL41" s="278"/>
      <c r="AM41" s="278"/>
      <c r="AN41" s="279"/>
      <c r="AO41" s="286"/>
      <c r="AP41" s="278"/>
      <c r="AQ41" s="278"/>
      <c r="AR41" s="279"/>
      <c r="AS41" s="286"/>
      <c r="AT41" s="278"/>
      <c r="AU41" s="278"/>
      <c r="AV41" s="279"/>
      <c r="AW41" s="286"/>
      <c r="AX41" s="278"/>
      <c r="AY41" s="278"/>
      <c r="AZ41" s="279"/>
      <c r="BA41" s="286"/>
      <c r="BB41" s="278"/>
      <c r="BC41" s="278"/>
      <c r="BD41" s="279"/>
      <c r="BE41" s="286"/>
      <c r="BF41" s="278"/>
      <c r="BG41" s="278"/>
      <c r="BH41" s="279"/>
      <c r="BI41" s="286"/>
      <c r="BJ41" s="278"/>
      <c r="BK41" s="278"/>
      <c r="BL41" s="279"/>
      <c r="BM41" s="286"/>
      <c r="BN41" s="278"/>
      <c r="BO41" s="278"/>
      <c r="BP41" s="279"/>
      <c r="BQ41" s="204">
        <f>SUM(Rezultati!E41:BP41)</f>
        <v>0</v>
      </c>
      <c r="BR41" s="205">
        <f>COUNT(Rezultati!E41:BP41)</f>
        <v>0</v>
      </c>
      <c r="BS41" s="447"/>
      <c r="BT41" s="253" t="e">
        <f>Rezultati!BQ41/Rezultati!BR41-8</f>
        <v>#DIV/0!</v>
      </c>
      <c r="BU41" s="448"/>
      <c r="BV41" s="166">
        <f t="shared" si="1"/>
        <v>0</v>
      </c>
      <c r="BW41" s="167"/>
      <c r="BX41" s="167"/>
      <c r="BY41" s="167"/>
      <c r="BZ41" s="167"/>
      <c r="CA41" s="167"/>
      <c r="CB41" s="167"/>
      <c r="CC41" s="167"/>
      <c r="CD41" s="167"/>
      <c r="CE41" s="191"/>
      <c r="CF41" s="168"/>
      <c r="CG41" s="168"/>
      <c r="CH41" s="168"/>
      <c r="CI41" s="168"/>
      <c r="CJ41" s="168"/>
      <c r="CK41" s="168"/>
      <c r="CL41" s="168"/>
      <c r="CM41" s="168"/>
      <c r="CN41" s="168"/>
      <c r="CO41" s="168"/>
      <c r="CP41" s="168"/>
    </row>
    <row r="42" spans="1:94" ht="15.75" customHeight="1">
      <c r="A42" s="272" t="s">
        <v>36</v>
      </c>
      <c r="B42" s="312"/>
      <c r="C42" s="229">
        <v>0</v>
      </c>
      <c r="D42" s="299">
        <v>0</v>
      </c>
      <c r="E42" s="232"/>
      <c r="F42" s="233"/>
      <c r="G42" s="233"/>
      <c r="H42" s="234"/>
      <c r="I42" s="235"/>
      <c r="J42" s="233"/>
      <c r="K42" s="233"/>
      <c r="L42" s="236"/>
      <c r="M42" s="235"/>
      <c r="N42" s="233"/>
      <c r="O42" s="233"/>
      <c r="P42" s="236"/>
      <c r="Q42" s="232"/>
      <c r="R42" s="233"/>
      <c r="S42" s="233"/>
      <c r="T42" s="234"/>
      <c r="U42" s="258"/>
      <c r="V42" s="194"/>
      <c r="W42" s="194"/>
      <c r="X42" s="195"/>
      <c r="Y42" s="232"/>
      <c r="Z42" s="233"/>
      <c r="AA42" s="233"/>
      <c r="AB42" s="234"/>
      <c r="AC42" s="235"/>
      <c r="AD42" s="233"/>
      <c r="AE42" s="233"/>
      <c r="AF42" s="234"/>
      <c r="AG42" s="235"/>
      <c r="AH42" s="233"/>
      <c r="AI42" s="233"/>
      <c r="AJ42" s="234"/>
      <c r="AK42" s="286"/>
      <c r="AL42" s="278"/>
      <c r="AM42" s="278"/>
      <c r="AN42" s="279"/>
      <c r="AO42" s="286"/>
      <c r="AP42" s="278"/>
      <c r="AQ42" s="278"/>
      <c r="AR42" s="279"/>
      <c r="AS42" s="286"/>
      <c r="AT42" s="278"/>
      <c r="AU42" s="278"/>
      <c r="AV42" s="279"/>
      <c r="AW42" s="286"/>
      <c r="AX42" s="278"/>
      <c r="AY42" s="278"/>
      <c r="AZ42" s="279"/>
      <c r="BA42" s="286"/>
      <c r="BB42" s="278"/>
      <c r="BC42" s="278"/>
      <c r="BD42" s="279"/>
      <c r="BE42" s="286"/>
      <c r="BF42" s="278"/>
      <c r="BG42" s="278"/>
      <c r="BH42" s="279"/>
      <c r="BI42" s="286"/>
      <c r="BJ42" s="278"/>
      <c r="BK42" s="278"/>
      <c r="BL42" s="279"/>
      <c r="BM42" s="286"/>
      <c r="BN42" s="278"/>
      <c r="BO42" s="278"/>
      <c r="BP42" s="279"/>
      <c r="BQ42" s="204">
        <f>SUM(Rezultati!E42:BP42)</f>
        <v>0</v>
      </c>
      <c r="BR42" s="205">
        <f>COUNT(Rezultati!E42:BP42)</f>
        <v>0</v>
      </c>
      <c r="BS42" s="447"/>
      <c r="BT42" s="253" t="e">
        <f>Rezultati!BQ42/Rezultati!BR42</f>
        <v>#DIV/0!</v>
      </c>
      <c r="BU42" s="448"/>
      <c r="BV42" s="166">
        <f t="shared" si="1"/>
        <v>0</v>
      </c>
      <c r="BW42" s="167"/>
      <c r="BX42" s="167"/>
      <c r="BY42" s="167"/>
      <c r="BZ42" s="167"/>
      <c r="CA42" s="167"/>
      <c r="CB42" s="167"/>
      <c r="CC42" s="167"/>
      <c r="CD42" s="167"/>
      <c r="CE42" s="191"/>
      <c r="CF42" s="168"/>
      <c r="CG42" s="168"/>
      <c r="CH42" s="168"/>
      <c r="CI42" s="168"/>
      <c r="CJ42" s="168"/>
      <c r="CK42" s="168"/>
      <c r="CL42" s="168"/>
      <c r="CM42" s="168"/>
      <c r="CN42" s="168"/>
      <c r="CO42" s="168"/>
      <c r="CP42" s="168"/>
    </row>
    <row r="43" spans="1:94" ht="15.75" customHeight="1">
      <c r="A43" s="272" t="s">
        <v>36</v>
      </c>
      <c r="B43" s="314"/>
      <c r="C43" s="230">
        <v>0</v>
      </c>
      <c r="D43" s="231">
        <f>Rezultati!C43*Rezultati!BR43</f>
        <v>0</v>
      </c>
      <c r="E43" s="232"/>
      <c r="F43" s="233"/>
      <c r="G43" s="233"/>
      <c r="H43" s="234"/>
      <c r="I43" s="235"/>
      <c r="J43" s="233"/>
      <c r="K43" s="233"/>
      <c r="L43" s="236"/>
      <c r="M43" s="235"/>
      <c r="N43" s="233"/>
      <c r="O43" s="233"/>
      <c r="P43" s="236"/>
      <c r="Q43" s="232"/>
      <c r="R43" s="233"/>
      <c r="S43" s="233"/>
      <c r="T43" s="234"/>
      <c r="U43" s="258"/>
      <c r="V43" s="194"/>
      <c r="W43" s="194"/>
      <c r="X43" s="195"/>
      <c r="Y43" s="232"/>
      <c r="Z43" s="233"/>
      <c r="AA43" s="233"/>
      <c r="AB43" s="234"/>
      <c r="AC43" s="274"/>
      <c r="AD43" s="233"/>
      <c r="AE43" s="233"/>
      <c r="AF43" s="234"/>
      <c r="AG43" s="274"/>
      <c r="AH43" s="233"/>
      <c r="AI43" s="233"/>
      <c r="AJ43" s="234"/>
      <c r="AK43" s="277"/>
      <c r="AL43" s="278"/>
      <c r="AM43" s="278"/>
      <c r="AN43" s="279"/>
      <c r="AO43" s="277"/>
      <c r="AP43" s="278"/>
      <c r="AQ43" s="278"/>
      <c r="AR43" s="279"/>
      <c r="AS43" s="277"/>
      <c r="AT43" s="278"/>
      <c r="AU43" s="278"/>
      <c r="AV43" s="279"/>
      <c r="AW43" s="277"/>
      <c r="AX43" s="278"/>
      <c r="AY43" s="278"/>
      <c r="AZ43" s="279"/>
      <c r="BA43" s="277"/>
      <c r="BB43" s="278"/>
      <c r="BC43" s="278"/>
      <c r="BD43" s="279"/>
      <c r="BE43" s="277"/>
      <c r="BF43" s="278"/>
      <c r="BG43" s="278"/>
      <c r="BH43" s="279"/>
      <c r="BI43" s="277"/>
      <c r="BJ43" s="278"/>
      <c r="BK43" s="278"/>
      <c r="BL43" s="279"/>
      <c r="BM43" s="277"/>
      <c r="BN43" s="278"/>
      <c r="BO43" s="278"/>
      <c r="BP43" s="279"/>
      <c r="BQ43" s="240">
        <f>SUM(Rezultati!E43:BP43)</f>
        <v>0</v>
      </c>
      <c r="BR43" s="241">
        <f>COUNT(Rezultati!E43:BP43)</f>
        <v>0</v>
      </c>
      <c r="BS43" s="447"/>
      <c r="BT43" s="253" t="e">
        <f>Rezultati!BQ43/Rezultati!BR43</f>
        <v>#DIV/0!</v>
      </c>
      <c r="BU43" s="448"/>
      <c r="BV43" s="166">
        <f t="shared" si="1"/>
        <v>0</v>
      </c>
      <c r="BW43" s="167"/>
      <c r="BX43" s="167"/>
      <c r="BY43" s="167"/>
      <c r="BZ43" s="167"/>
      <c r="CA43" s="167"/>
      <c r="CB43" s="167"/>
      <c r="CC43" s="167"/>
      <c r="CD43" s="167"/>
      <c r="CE43" s="191"/>
      <c r="CF43" s="168"/>
      <c r="CG43" s="168"/>
      <c r="CH43" s="168"/>
      <c r="CI43" s="168"/>
      <c r="CJ43" s="168"/>
      <c r="CK43" s="168"/>
      <c r="CL43" s="168"/>
      <c r="CM43" s="168"/>
      <c r="CN43" s="168"/>
      <c r="CO43" s="168"/>
      <c r="CP43" s="168"/>
    </row>
    <row r="44" spans="1:94" ht="15.75" customHeight="1">
      <c r="A44" s="280" t="str">
        <f>Punkti!A20</f>
        <v>SIB</v>
      </c>
      <c r="B44" s="300" t="s">
        <v>76</v>
      </c>
      <c r="C44" s="281">
        <v>8</v>
      </c>
      <c r="D44" s="282">
        <f>Rezultati!C44*Rezultati!BR44</f>
        <v>160</v>
      </c>
      <c r="E44" s="244">
        <v>209</v>
      </c>
      <c r="F44" s="245">
        <v>212</v>
      </c>
      <c r="G44" s="245">
        <v>212</v>
      </c>
      <c r="H44" s="246">
        <v>179</v>
      </c>
      <c r="I44" s="248">
        <v>158</v>
      </c>
      <c r="J44" s="245">
        <v>168</v>
      </c>
      <c r="K44" s="245">
        <v>194</v>
      </c>
      <c r="L44" s="249">
        <v>189</v>
      </c>
      <c r="M44" s="248">
        <v>172</v>
      </c>
      <c r="N44" s="245">
        <v>191</v>
      </c>
      <c r="O44" s="245">
        <v>181</v>
      </c>
      <c r="P44" s="249">
        <v>162</v>
      </c>
      <c r="Q44" s="244"/>
      <c r="R44" s="245"/>
      <c r="S44" s="245"/>
      <c r="T44" s="246"/>
      <c r="U44" s="248">
        <v>202</v>
      </c>
      <c r="V44" s="245">
        <v>194</v>
      </c>
      <c r="W44" s="245">
        <v>187</v>
      </c>
      <c r="X44" s="249">
        <v>206</v>
      </c>
      <c r="Y44" s="247"/>
      <c r="Z44" s="178"/>
      <c r="AA44" s="178"/>
      <c r="AB44" s="179"/>
      <c r="AC44" s="248"/>
      <c r="AD44" s="245"/>
      <c r="AE44" s="245"/>
      <c r="AF44" s="249"/>
      <c r="AG44" s="248">
        <v>266</v>
      </c>
      <c r="AH44" s="245">
        <v>196</v>
      </c>
      <c r="AI44" s="245">
        <v>186</v>
      </c>
      <c r="AJ44" s="246">
        <v>223</v>
      </c>
      <c r="AK44" s="315"/>
      <c r="AL44" s="316"/>
      <c r="AM44" s="316"/>
      <c r="AN44" s="317"/>
      <c r="AO44" s="315"/>
      <c r="AP44" s="316"/>
      <c r="AQ44" s="316"/>
      <c r="AR44" s="317"/>
      <c r="AS44" s="315"/>
      <c r="AT44" s="316"/>
      <c r="AU44" s="316"/>
      <c r="AV44" s="317"/>
      <c r="AW44" s="315"/>
      <c r="AX44" s="316"/>
      <c r="AY44" s="316"/>
      <c r="AZ44" s="317"/>
      <c r="BA44" s="315"/>
      <c r="BB44" s="316"/>
      <c r="BC44" s="316"/>
      <c r="BD44" s="317"/>
      <c r="BE44" s="315"/>
      <c r="BF44" s="316"/>
      <c r="BG44" s="316"/>
      <c r="BH44" s="317"/>
      <c r="BI44" s="315"/>
      <c r="BJ44" s="316"/>
      <c r="BK44" s="316"/>
      <c r="BL44" s="317"/>
      <c r="BM44" s="315"/>
      <c r="BN44" s="316"/>
      <c r="BO44" s="316"/>
      <c r="BP44" s="317"/>
      <c r="BQ44" s="188">
        <f>SUM(Rezultati!E44:BP44)</f>
        <v>3887</v>
      </c>
      <c r="BR44" s="189">
        <f>COUNT(Rezultati!E44:BP44)</f>
        <v>20</v>
      </c>
      <c r="BS44" s="447">
        <f>SUM((Rezultati!BQ44+Rezultati!BQ45+Rezultati!BQ46+Rezultati!BQ47+Rezultati!BQ48+Rezultati!BQ49+Rezultati!BQ50)/(Rezultati!BR44+Rezultati!BR45+Rezultati!BR46+Rezultati!BR47+Rezultati!BR48+Rezultati!BR49+Rezultati!BR50))</f>
        <v>181.28571428571428</v>
      </c>
      <c r="BT44" s="253">
        <f>Rezultati!BQ44/Rezultati!BR44-8</f>
        <v>186.35</v>
      </c>
      <c r="BU44" s="448" t="str">
        <f>Y2</f>
        <v>SIB</v>
      </c>
      <c r="BV44" s="166" t="str">
        <f t="shared" si="1"/>
        <v>Tatjana Teļnova</v>
      </c>
      <c r="BW44" s="167"/>
      <c r="BX44" s="167"/>
      <c r="BY44" s="167"/>
      <c r="BZ44" s="167"/>
      <c r="CA44" s="167"/>
      <c r="CB44" s="167"/>
      <c r="CC44" s="167"/>
      <c r="CD44" s="167"/>
      <c r="CE44" s="191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</row>
    <row r="45" spans="1:94" ht="15.75" customHeight="1">
      <c r="A45" s="174" t="s">
        <v>37</v>
      </c>
      <c r="B45" s="192" t="s">
        <v>77</v>
      </c>
      <c r="C45" s="193">
        <v>0</v>
      </c>
      <c r="D45" s="177">
        <f>Rezultati!C45*Rezultati!BR45</f>
        <v>0</v>
      </c>
      <c r="E45" s="255"/>
      <c r="F45" s="256"/>
      <c r="G45" s="256"/>
      <c r="H45" s="257"/>
      <c r="I45" s="259">
        <v>157</v>
      </c>
      <c r="J45" s="256">
        <v>183</v>
      </c>
      <c r="K45" s="256">
        <v>175</v>
      </c>
      <c r="L45" s="260">
        <v>187</v>
      </c>
      <c r="M45" s="259">
        <v>200</v>
      </c>
      <c r="N45" s="256">
        <v>233</v>
      </c>
      <c r="O45" s="256">
        <v>195</v>
      </c>
      <c r="P45" s="260">
        <v>169</v>
      </c>
      <c r="Q45" s="255">
        <v>170</v>
      </c>
      <c r="R45" s="256">
        <v>186</v>
      </c>
      <c r="S45" s="256">
        <v>161</v>
      </c>
      <c r="T45" s="257">
        <v>179</v>
      </c>
      <c r="U45" s="259">
        <v>242</v>
      </c>
      <c r="V45" s="256">
        <v>183</v>
      </c>
      <c r="W45" s="256">
        <v>189</v>
      </c>
      <c r="X45" s="260">
        <v>182</v>
      </c>
      <c r="Y45" s="258"/>
      <c r="Z45" s="194"/>
      <c r="AA45" s="194"/>
      <c r="AB45" s="195"/>
      <c r="AC45" s="259">
        <v>186</v>
      </c>
      <c r="AD45" s="256">
        <v>177</v>
      </c>
      <c r="AE45" s="256">
        <v>212</v>
      </c>
      <c r="AF45" s="260">
        <v>178</v>
      </c>
      <c r="AG45" s="259">
        <v>178</v>
      </c>
      <c r="AH45" s="256">
        <v>236</v>
      </c>
      <c r="AI45" s="256">
        <v>193</v>
      </c>
      <c r="AJ45" s="257">
        <v>179</v>
      </c>
      <c r="AK45" s="318"/>
      <c r="AL45" s="319"/>
      <c r="AM45" s="319"/>
      <c r="AN45" s="320"/>
      <c r="AO45" s="318"/>
      <c r="AP45" s="319"/>
      <c r="AQ45" s="319"/>
      <c r="AR45" s="320"/>
      <c r="AS45" s="318"/>
      <c r="AT45" s="319"/>
      <c r="AU45" s="319"/>
      <c r="AV45" s="320"/>
      <c r="AW45" s="318"/>
      <c r="AX45" s="319"/>
      <c r="AY45" s="319"/>
      <c r="AZ45" s="320"/>
      <c r="BA45" s="318"/>
      <c r="BB45" s="319"/>
      <c r="BC45" s="319"/>
      <c r="BD45" s="320"/>
      <c r="BE45" s="318"/>
      <c r="BF45" s="319"/>
      <c r="BG45" s="319"/>
      <c r="BH45" s="320"/>
      <c r="BI45" s="318"/>
      <c r="BJ45" s="319"/>
      <c r="BK45" s="319"/>
      <c r="BL45" s="320"/>
      <c r="BM45" s="318"/>
      <c r="BN45" s="319"/>
      <c r="BO45" s="319"/>
      <c r="BP45" s="320"/>
      <c r="BQ45" s="204">
        <f>SUM(Rezultati!E45:BP45)</f>
        <v>4530</v>
      </c>
      <c r="BR45" s="205">
        <f>COUNT(Rezultati!E45:BP45)</f>
        <v>24</v>
      </c>
      <c r="BS45" s="447"/>
      <c r="BT45" s="253">
        <f>Rezultati!BQ45/Rezultati!BR45</f>
        <v>188.75</v>
      </c>
      <c r="BU45" s="448"/>
      <c r="BV45" s="166" t="str">
        <f t="shared" si="1"/>
        <v>Nauris Zīds</v>
      </c>
      <c r="BW45" s="167"/>
      <c r="BX45" s="167"/>
      <c r="BY45" s="167"/>
      <c r="BZ45" s="167"/>
      <c r="CA45" s="167"/>
      <c r="CB45" s="167"/>
      <c r="CC45" s="167"/>
      <c r="CD45" s="167"/>
      <c r="CE45" s="191"/>
      <c r="CF45" s="168"/>
      <c r="CG45" s="168"/>
      <c r="CH45" s="168"/>
      <c r="CI45" s="168"/>
      <c r="CJ45" s="168"/>
      <c r="CK45" s="168"/>
      <c r="CL45" s="168"/>
      <c r="CM45" s="168"/>
      <c r="CN45" s="168"/>
      <c r="CO45" s="168"/>
      <c r="CP45" s="168"/>
    </row>
    <row r="46" spans="1:94" ht="15.75" customHeight="1">
      <c r="A46" s="174" t="s">
        <v>37</v>
      </c>
      <c r="B46" s="206" t="s">
        <v>78</v>
      </c>
      <c r="C46" s="193">
        <v>0</v>
      </c>
      <c r="D46" s="177">
        <f>Rezultati!C46*Rezultati!BR46</f>
        <v>0</v>
      </c>
      <c r="E46" s="255">
        <v>169</v>
      </c>
      <c r="F46" s="256">
        <v>178</v>
      </c>
      <c r="G46" s="256">
        <v>146</v>
      </c>
      <c r="H46" s="257">
        <v>163</v>
      </c>
      <c r="I46" s="259">
        <v>167</v>
      </c>
      <c r="J46" s="256">
        <v>162</v>
      </c>
      <c r="K46" s="256">
        <v>137</v>
      </c>
      <c r="L46" s="260">
        <v>126</v>
      </c>
      <c r="M46" s="259">
        <v>207</v>
      </c>
      <c r="N46" s="256">
        <v>167</v>
      </c>
      <c r="O46" s="256">
        <v>191</v>
      </c>
      <c r="P46" s="260">
        <v>136</v>
      </c>
      <c r="Q46" s="255">
        <v>223</v>
      </c>
      <c r="R46" s="256">
        <v>230</v>
      </c>
      <c r="S46" s="256">
        <v>146</v>
      </c>
      <c r="T46" s="257">
        <v>162</v>
      </c>
      <c r="U46" s="259"/>
      <c r="V46" s="256"/>
      <c r="W46" s="256"/>
      <c r="X46" s="260"/>
      <c r="Y46" s="258"/>
      <c r="Z46" s="194"/>
      <c r="AA46" s="194"/>
      <c r="AB46" s="195"/>
      <c r="AC46" s="267">
        <v>210</v>
      </c>
      <c r="AD46" s="265">
        <v>170</v>
      </c>
      <c r="AE46" s="265">
        <v>173</v>
      </c>
      <c r="AF46" s="268">
        <v>169</v>
      </c>
      <c r="AG46" s="267">
        <v>188</v>
      </c>
      <c r="AH46" s="265">
        <v>206</v>
      </c>
      <c r="AI46" s="265">
        <v>195</v>
      </c>
      <c r="AJ46" s="266">
        <v>139</v>
      </c>
      <c r="AK46" s="321"/>
      <c r="AL46" s="322"/>
      <c r="AM46" s="322"/>
      <c r="AN46" s="323"/>
      <c r="AO46" s="321"/>
      <c r="AP46" s="322"/>
      <c r="AQ46" s="322"/>
      <c r="AR46" s="323"/>
      <c r="AS46" s="321"/>
      <c r="AT46" s="322"/>
      <c r="AU46" s="322"/>
      <c r="AV46" s="323"/>
      <c r="AW46" s="321"/>
      <c r="AX46" s="322"/>
      <c r="AY46" s="322"/>
      <c r="AZ46" s="323"/>
      <c r="BA46" s="321"/>
      <c r="BB46" s="322"/>
      <c r="BC46" s="322"/>
      <c r="BD46" s="323"/>
      <c r="BE46" s="321"/>
      <c r="BF46" s="322"/>
      <c r="BG46" s="322"/>
      <c r="BH46" s="323"/>
      <c r="BI46" s="321"/>
      <c r="BJ46" s="322"/>
      <c r="BK46" s="322"/>
      <c r="BL46" s="323"/>
      <c r="BM46" s="321"/>
      <c r="BN46" s="322"/>
      <c r="BO46" s="322"/>
      <c r="BP46" s="323"/>
      <c r="BQ46" s="204">
        <f>SUM(Rezultati!E46:BP46)</f>
        <v>4160</v>
      </c>
      <c r="BR46" s="205">
        <f>COUNT(Rezultati!E46:BP46)</f>
        <v>24</v>
      </c>
      <c r="BS46" s="447"/>
      <c r="BT46" s="253">
        <f>Rezultati!BQ46/Rezultati!BR46</f>
        <v>173.33333333333334</v>
      </c>
      <c r="BU46" s="448"/>
      <c r="BV46" s="166" t="str">
        <f t="shared" si="1"/>
        <v>Artūrs Kaļinins</v>
      </c>
      <c r="BW46" s="167"/>
      <c r="BX46" s="167"/>
      <c r="BY46" s="167"/>
      <c r="BZ46" s="167"/>
      <c r="CA46" s="167"/>
      <c r="CB46" s="167"/>
      <c r="CC46" s="167"/>
      <c r="CD46" s="167"/>
      <c r="CE46" s="191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</row>
    <row r="47" spans="1:94" ht="15.75" customHeight="1">
      <c r="A47" s="174" t="s">
        <v>37</v>
      </c>
      <c r="B47" s="206" t="s">
        <v>79</v>
      </c>
      <c r="C47" s="220">
        <v>0</v>
      </c>
      <c r="D47" s="177">
        <f>Rezultati!C47*Rezultati!BR47</f>
        <v>0</v>
      </c>
      <c r="E47" s="255"/>
      <c r="F47" s="256"/>
      <c r="G47" s="256"/>
      <c r="H47" s="257"/>
      <c r="I47" s="267"/>
      <c r="J47" s="265"/>
      <c r="K47" s="265"/>
      <c r="L47" s="268"/>
      <c r="M47" s="267"/>
      <c r="N47" s="265"/>
      <c r="O47" s="265"/>
      <c r="P47" s="268"/>
      <c r="Q47" s="264">
        <v>115</v>
      </c>
      <c r="R47" s="265">
        <v>121</v>
      </c>
      <c r="S47" s="265">
        <v>162</v>
      </c>
      <c r="T47" s="266">
        <v>144</v>
      </c>
      <c r="U47" s="267"/>
      <c r="V47" s="265"/>
      <c r="W47" s="265"/>
      <c r="X47" s="268"/>
      <c r="Y47" s="258"/>
      <c r="Z47" s="194"/>
      <c r="AA47" s="194"/>
      <c r="AB47" s="195"/>
      <c r="AC47" s="267"/>
      <c r="AD47" s="265"/>
      <c r="AE47" s="265"/>
      <c r="AF47" s="268"/>
      <c r="AG47" s="267"/>
      <c r="AH47" s="265"/>
      <c r="AI47" s="265"/>
      <c r="AJ47" s="266"/>
      <c r="AK47" s="321"/>
      <c r="AL47" s="322"/>
      <c r="AM47" s="322"/>
      <c r="AN47" s="323"/>
      <c r="AO47" s="321"/>
      <c r="AP47" s="322"/>
      <c r="AQ47" s="322"/>
      <c r="AR47" s="323"/>
      <c r="AS47" s="321"/>
      <c r="AT47" s="322"/>
      <c r="AU47" s="322"/>
      <c r="AV47" s="323"/>
      <c r="AW47" s="321"/>
      <c r="AX47" s="322"/>
      <c r="AY47" s="322"/>
      <c r="AZ47" s="323"/>
      <c r="BA47" s="321"/>
      <c r="BB47" s="322"/>
      <c r="BC47" s="322"/>
      <c r="BD47" s="323"/>
      <c r="BE47" s="321"/>
      <c r="BF47" s="322"/>
      <c r="BG47" s="322"/>
      <c r="BH47" s="323"/>
      <c r="BI47" s="321"/>
      <c r="BJ47" s="322"/>
      <c r="BK47" s="322"/>
      <c r="BL47" s="323"/>
      <c r="BM47" s="321"/>
      <c r="BN47" s="322"/>
      <c r="BO47" s="322"/>
      <c r="BP47" s="323"/>
      <c r="BQ47" s="204">
        <f>SUM(Rezultati!E47:BP47)</f>
        <v>542</v>
      </c>
      <c r="BR47" s="205">
        <f>COUNT(Rezultati!E47:BP47)</f>
        <v>4</v>
      </c>
      <c r="BS47" s="447"/>
      <c r="BT47" s="253">
        <f>Rezultati!BQ47/Rezultati!BR47</f>
        <v>135.5</v>
      </c>
      <c r="BU47" s="448"/>
      <c r="BV47" s="166" t="str">
        <f t="shared" si="1"/>
        <v>Andris Kārkliņš</v>
      </c>
      <c r="BW47" s="167"/>
      <c r="BX47" s="167"/>
      <c r="BY47" s="167"/>
      <c r="BZ47" s="167"/>
      <c r="CA47" s="167"/>
      <c r="CB47" s="167"/>
      <c r="CC47" s="167"/>
      <c r="CD47" s="167"/>
      <c r="CE47" s="191"/>
      <c r="CF47" s="168"/>
      <c r="CG47" s="168"/>
      <c r="CH47" s="168"/>
      <c r="CI47" s="168"/>
      <c r="CJ47" s="168"/>
      <c r="CK47" s="168"/>
      <c r="CL47" s="168"/>
      <c r="CM47" s="168"/>
      <c r="CN47" s="168"/>
      <c r="CO47" s="168"/>
      <c r="CP47" s="168"/>
    </row>
    <row r="48" spans="1:94" ht="15.75" customHeight="1">
      <c r="A48" s="174" t="s">
        <v>37</v>
      </c>
      <c r="B48" s="206" t="s">
        <v>80</v>
      </c>
      <c r="C48" s="220">
        <v>0</v>
      </c>
      <c r="D48" s="177">
        <f>Rezultati!C48*Rezultati!BR48</f>
        <v>0</v>
      </c>
      <c r="E48" s="264">
        <v>142</v>
      </c>
      <c r="F48" s="265">
        <v>183</v>
      </c>
      <c r="G48" s="265">
        <v>154</v>
      </c>
      <c r="H48" s="266">
        <v>187</v>
      </c>
      <c r="I48" s="267"/>
      <c r="J48" s="265"/>
      <c r="K48" s="265"/>
      <c r="L48" s="268"/>
      <c r="M48" s="267"/>
      <c r="N48" s="265"/>
      <c r="O48" s="265"/>
      <c r="P48" s="268"/>
      <c r="Q48" s="264"/>
      <c r="R48" s="265"/>
      <c r="S48" s="265"/>
      <c r="T48" s="266"/>
      <c r="U48" s="267">
        <v>209</v>
      </c>
      <c r="V48" s="265">
        <v>154</v>
      </c>
      <c r="W48" s="265">
        <v>179</v>
      </c>
      <c r="X48" s="268">
        <v>177</v>
      </c>
      <c r="Y48" s="258"/>
      <c r="Z48" s="194"/>
      <c r="AA48" s="194"/>
      <c r="AB48" s="195"/>
      <c r="AC48" s="267">
        <v>147</v>
      </c>
      <c r="AD48" s="265">
        <v>236</v>
      </c>
      <c r="AE48" s="265">
        <v>183</v>
      </c>
      <c r="AF48" s="268">
        <v>158</v>
      </c>
      <c r="AG48" s="267"/>
      <c r="AH48" s="265"/>
      <c r="AI48" s="265"/>
      <c r="AJ48" s="266"/>
      <c r="AK48" s="321"/>
      <c r="AL48" s="322"/>
      <c r="AM48" s="322"/>
      <c r="AN48" s="323"/>
      <c r="AO48" s="321"/>
      <c r="AP48" s="322"/>
      <c r="AQ48" s="322"/>
      <c r="AR48" s="323"/>
      <c r="AS48" s="321"/>
      <c r="AT48" s="322"/>
      <c r="AU48" s="322"/>
      <c r="AV48" s="323"/>
      <c r="AW48" s="321"/>
      <c r="AX48" s="322"/>
      <c r="AY48" s="322"/>
      <c r="AZ48" s="323"/>
      <c r="BA48" s="321"/>
      <c r="BB48" s="322"/>
      <c r="BC48" s="322"/>
      <c r="BD48" s="323"/>
      <c r="BE48" s="321"/>
      <c r="BF48" s="322"/>
      <c r="BG48" s="322"/>
      <c r="BH48" s="323"/>
      <c r="BI48" s="321"/>
      <c r="BJ48" s="322"/>
      <c r="BK48" s="322"/>
      <c r="BL48" s="323"/>
      <c r="BM48" s="321"/>
      <c r="BN48" s="322"/>
      <c r="BO48" s="322"/>
      <c r="BP48" s="323"/>
      <c r="BQ48" s="204">
        <f>SUM(Rezultati!E48:BP48)</f>
        <v>2109</v>
      </c>
      <c r="BR48" s="205">
        <f>COUNT(Rezultati!E48:BP48)</f>
        <v>12</v>
      </c>
      <c r="BS48" s="447"/>
      <c r="BT48" s="253">
        <f>Rezultati!BQ48/Rezultati!BR48</f>
        <v>175.75</v>
      </c>
      <c r="BU48" s="448"/>
      <c r="BV48" s="166" t="str">
        <f t="shared" si="1"/>
        <v>Jānis Raņķis</v>
      </c>
      <c r="BW48" s="167"/>
      <c r="BX48" s="167"/>
      <c r="BY48" s="167"/>
      <c r="BZ48" s="167"/>
      <c r="CA48" s="167"/>
      <c r="CB48" s="167"/>
      <c r="CC48" s="167"/>
      <c r="CD48" s="167"/>
      <c r="CE48" s="191"/>
      <c r="CF48" s="168"/>
      <c r="CG48" s="168"/>
      <c r="CH48" s="168"/>
      <c r="CI48" s="168"/>
      <c r="CJ48" s="168"/>
      <c r="CK48" s="168"/>
      <c r="CL48" s="168"/>
      <c r="CM48" s="168"/>
      <c r="CN48" s="168"/>
      <c r="CO48" s="168"/>
      <c r="CP48" s="168"/>
    </row>
    <row r="49" spans="1:94" ht="15.75" customHeight="1">
      <c r="A49" s="174" t="s">
        <v>37</v>
      </c>
      <c r="B49" s="206"/>
      <c r="C49" s="220">
        <v>0</v>
      </c>
      <c r="D49" s="177">
        <v>0</v>
      </c>
      <c r="E49" s="264"/>
      <c r="F49" s="265"/>
      <c r="G49" s="265"/>
      <c r="H49" s="266"/>
      <c r="I49" s="267"/>
      <c r="J49" s="265"/>
      <c r="K49" s="265"/>
      <c r="L49" s="268"/>
      <c r="M49" s="267"/>
      <c r="N49" s="265"/>
      <c r="O49" s="265"/>
      <c r="P49" s="268"/>
      <c r="Q49" s="264"/>
      <c r="R49" s="265"/>
      <c r="S49" s="265"/>
      <c r="T49" s="266"/>
      <c r="U49" s="267"/>
      <c r="V49" s="265"/>
      <c r="W49" s="265"/>
      <c r="X49" s="268"/>
      <c r="Y49" s="258"/>
      <c r="Z49" s="194"/>
      <c r="AA49" s="194"/>
      <c r="AB49" s="195"/>
      <c r="AC49" s="267"/>
      <c r="AD49" s="265"/>
      <c r="AE49" s="265"/>
      <c r="AF49" s="268"/>
      <c r="AG49" s="267"/>
      <c r="AH49" s="265"/>
      <c r="AI49" s="265"/>
      <c r="AJ49" s="266"/>
      <c r="AK49" s="321"/>
      <c r="AL49" s="322"/>
      <c r="AM49" s="322"/>
      <c r="AN49" s="323"/>
      <c r="AO49" s="321"/>
      <c r="AP49" s="322"/>
      <c r="AQ49" s="322"/>
      <c r="AR49" s="323"/>
      <c r="AS49" s="321"/>
      <c r="AT49" s="322"/>
      <c r="AU49" s="322"/>
      <c r="AV49" s="323"/>
      <c r="AW49" s="321"/>
      <c r="AX49" s="322"/>
      <c r="AY49" s="322"/>
      <c r="AZ49" s="323"/>
      <c r="BA49" s="321"/>
      <c r="BB49" s="322"/>
      <c r="BC49" s="322"/>
      <c r="BD49" s="323"/>
      <c r="BE49" s="321"/>
      <c r="BF49" s="322"/>
      <c r="BG49" s="322"/>
      <c r="BH49" s="323"/>
      <c r="BI49" s="321"/>
      <c r="BJ49" s="322"/>
      <c r="BK49" s="322"/>
      <c r="BL49" s="323"/>
      <c r="BM49" s="321"/>
      <c r="BN49" s="322"/>
      <c r="BO49" s="322"/>
      <c r="BP49" s="323"/>
      <c r="BQ49" s="204">
        <f>SUM(Rezultati!E49:BP49)</f>
        <v>0</v>
      </c>
      <c r="BR49" s="205">
        <f>COUNT(Rezultati!E49:BP49)</f>
        <v>0</v>
      </c>
      <c r="BS49" s="447"/>
      <c r="BT49" s="253" t="e">
        <f>Rezultati!BQ49/Rezultati!BR49</f>
        <v>#DIV/0!</v>
      </c>
      <c r="BU49" s="448"/>
      <c r="BV49" s="166">
        <f t="shared" si="1"/>
        <v>0</v>
      </c>
      <c r="BW49" s="167"/>
      <c r="BX49" s="167"/>
      <c r="BY49" s="167"/>
      <c r="BZ49" s="167"/>
      <c r="CA49" s="167"/>
      <c r="CB49" s="167"/>
      <c r="CC49" s="167"/>
      <c r="CD49" s="167"/>
      <c r="CE49" s="191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</row>
    <row r="50" spans="1:94" ht="15.75" customHeight="1">
      <c r="A50" s="287" t="s">
        <v>37</v>
      </c>
      <c r="B50" s="288"/>
      <c r="C50" s="229">
        <v>0</v>
      </c>
      <c r="D50" s="299">
        <f>Rezultati!C50*Rezultati!BR50</f>
        <v>0</v>
      </c>
      <c r="E50" s="232"/>
      <c r="F50" s="233"/>
      <c r="G50" s="233"/>
      <c r="H50" s="234"/>
      <c r="I50" s="274"/>
      <c r="J50" s="275"/>
      <c r="K50" s="275"/>
      <c r="L50" s="276"/>
      <c r="M50" s="274"/>
      <c r="N50" s="275"/>
      <c r="O50" s="275"/>
      <c r="P50" s="276"/>
      <c r="Q50" s="292"/>
      <c r="R50" s="275"/>
      <c r="S50" s="275"/>
      <c r="T50" s="293"/>
      <c r="U50" s="274"/>
      <c r="V50" s="275"/>
      <c r="W50" s="275"/>
      <c r="X50" s="276"/>
      <c r="Y50" s="289"/>
      <c r="Z50" s="290"/>
      <c r="AA50" s="290"/>
      <c r="AB50" s="291"/>
      <c r="AC50" s="274"/>
      <c r="AD50" s="275"/>
      <c r="AE50" s="275"/>
      <c r="AF50" s="276"/>
      <c r="AG50" s="274"/>
      <c r="AH50" s="275"/>
      <c r="AI50" s="275"/>
      <c r="AJ50" s="293"/>
      <c r="AK50" s="324"/>
      <c r="AL50" s="325"/>
      <c r="AM50" s="325"/>
      <c r="AN50" s="326"/>
      <c r="AO50" s="324"/>
      <c r="AP50" s="325"/>
      <c r="AQ50" s="325"/>
      <c r="AR50" s="326"/>
      <c r="AS50" s="324"/>
      <c r="AT50" s="325"/>
      <c r="AU50" s="325"/>
      <c r="AV50" s="326"/>
      <c r="AW50" s="324"/>
      <c r="AX50" s="325"/>
      <c r="AY50" s="325"/>
      <c r="AZ50" s="326"/>
      <c r="BA50" s="324"/>
      <c r="BB50" s="325"/>
      <c r="BC50" s="325"/>
      <c r="BD50" s="326"/>
      <c r="BE50" s="324"/>
      <c r="BF50" s="325"/>
      <c r="BG50" s="325"/>
      <c r="BH50" s="326"/>
      <c r="BI50" s="324"/>
      <c r="BJ50" s="325"/>
      <c r="BK50" s="325"/>
      <c r="BL50" s="326"/>
      <c r="BM50" s="324"/>
      <c r="BN50" s="325"/>
      <c r="BO50" s="325"/>
      <c r="BP50" s="326"/>
      <c r="BQ50" s="240">
        <f>SUM(Rezultati!E50:BP50)</f>
        <v>0</v>
      </c>
      <c r="BR50" s="241">
        <f>COUNT(Rezultati!E50:BP50)</f>
        <v>0</v>
      </c>
      <c r="BS50" s="447"/>
      <c r="BT50" s="253" t="e">
        <f>Rezultati!BQ50/Rezultati!BR50</f>
        <v>#DIV/0!</v>
      </c>
      <c r="BU50" s="448"/>
      <c r="BV50" s="166">
        <f t="shared" si="1"/>
        <v>0</v>
      </c>
      <c r="BW50" s="167"/>
      <c r="BX50" s="167"/>
      <c r="BY50" s="167"/>
      <c r="BZ50" s="167"/>
      <c r="CA50" s="167"/>
      <c r="CB50" s="167"/>
      <c r="CC50" s="167"/>
      <c r="CD50" s="167"/>
      <c r="CE50" s="191"/>
      <c r="CF50" s="168"/>
      <c r="CG50" s="168"/>
      <c r="CH50" s="168"/>
      <c r="CI50" s="168"/>
      <c r="CJ50" s="168"/>
      <c r="CK50" s="168"/>
      <c r="CL50" s="168"/>
      <c r="CM50" s="168"/>
      <c r="CN50" s="168"/>
      <c r="CO50" s="168"/>
      <c r="CP50" s="168"/>
    </row>
    <row r="51" spans="1:94" ht="15.75" customHeight="1">
      <c r="A51" s="297" t="str">
        <f>Punkti!A23</f>
        <v>Šarmageddon</v>
      </c>
      <c r="B51" s="175" t="s">
        <v>81</v>
      </c>
      <c r="C51" s="176">
        <v>0</v>
      </c>
      <c r="D51" s="243">
        <f>Rezultati!C51*Rezultati!BR51</f>
        <v>0</v>
      </c>
      <c r="E51" s="244">
        <v>161</v>
      </c>
      <c r="F51" s="245">
        <v>202</v>
      </c>
      <c r="G51" s="245">
        <v>175</v>
      </c>
      <c r="H51" s="246">
        <v>198</v>
      </c>
      <c r="I51" s="259">
        <v>196</v>
      </c>
      <c r="J51" s="256">
        <v>140</v>
      </c>
      <c r="K51" s="256">
        <v>164</v>
      </c>
      <c r="L51" s="260">
        <v>158</v>
      </c>
      <c r="M51" s="259">
        <v>114</v>
      </c>
      <c r="N51" s="256">
        <v>136</v>
      </c>
      <c r="O51" s="256">
        <v>153</v>
      </c>
      <c r="P51" s="260">
        <v>168</v>
      </c>
      <c r="Q51" s="255">
        <v>196</v>
      </c>
      <c r="R51" s="256">
        <v>188</v>
      </c>
      <c r="S51" s="256">
        <v>193</v>
      </c>
      <c r="T51" s="257">
        <v>147</v>
      </c>
      <c r="U51" s="259">
        <v>171</v>
      </c>
      <c r="V51" s="256">
        <v>169</v>
      </c>
      <c r="W51" s="256">
        <v>146</v>
      </c>
      <c r="X51" s="260">
        <v>166</v>
      </c>
      <c r="Y51" s="255">
        <v>167</v>
      </c>
      <c r="Z51" s="256">
        <v>200</v>
      </c>
      <c r="AA51" s="256">
        <v>167</v>
      </c>
      <c r="AB51" s="257">
        <v>115</v>
      </c>
      <c r="AC51" s="258"/>
      <c r="AD51" s="194"/>
      <c r="AE51" s="194"/>
      <c r="AF51" s="195"/>
      <c r="AG51" s="248">
        <v>128</v>
      </c>
      <c r="AH51" s="245">
        <v>163</v>
      </c>
      <c r="AI51" s="245">
        <v>147</v>
      </c>
      <c r="AJ51" s="246">
        <v>201</v>
      </c>
      <c r="AK51" s="315"/>
      <c r="AL51" s="316"/>
      <c r="AM51" s="316"/>
      <c r="AN51" s="317"/>
      <c r="AO51" s="315"/>
      <c r="AP51" s="316"/>
      <c r="AQ51" s="316"/>
      <c r="AR51" s="317"/>
      <c r="AS51" s="315"/>
      <c r="AT51" s="316"/>
      <c r="AU51" s="316"/>
      <c r="AV51" s="317"/>
      <c r="AW51" s="315"/>
      <c r="AX51" s="316"/>
      <c r="AY51" s="316"/>
      <c r="AZ51" s="317"/>
      <c r="BA51" s="315"/>
      <c r="BB51" s="316"/>
      <c r="BC51" s="316"/>
      <c r="BD51" s="317"/>
      <c r="BE51" s="315"/>
      <c r="BF51" s="316"/>
      <c r="BG51" s="316"/>
      <c r="BH51" s="317"/>
      <c r="BI51" s="315"/>
      <c r="BJ51" s="316"/>
      <c r="BK51" s="316"/>
      <c r="BL51" s="317"/>
      <c r="BM51" s="315"/>
      <c r="BN51" s="316"/>
      <c r="BO51" s="316"/>
      <c r="BP51" s="317"/>
      <c r="BQ51" s="188">
        <f>SUM(Rezultati!E51:BP51)</f>
        <v>4629</v>
      </c>
      <c r="BR51" s="189">
        <f>COUNT(Rezultati!E51:BP51)</f>
        <v>28</v>
      </c>
      <c r="BS51" s="447">
        <f>SUM((Rezultati!BQ51+Rezultati!BQ52+Rezultati!BQ53+Rezultati!BQ54+Rezultati!BQ55+Rezultati!BQ56+Rezultati!BQ57)/(Rezultati!BR51+Rezultati!BR52+Rezultati!BR53+Rezultati!BR54+Rezultati!BR55+Rezultati!BR56+Rezultati!BR57))</f>
        <v>174.57142857142858</v>
      </c>
      <c r="BT51" s="253">
        <f>Rezultati!BQ51/Rezultati!BR51</f>
        <v>165.32142857142858</v>
      </c>
      <c r="BU51" s="448" t="str">
        <f>AC2</f>
        <v>Šarmageddon</v>
      </c>
      <c r="BV51" s="166" t="str">
        <f t="shared" si="1"/>
        <v>Eduards Ručevics</v>
      </c>
      <c r="BW51" s="167"/>
      <c r="BX51" s="167"/>
      <c r="BY51" s="167"/>
      <c r="BZ51" s="167"/>
      <c r="CA51" s="167"/>
      <c r="CB51" s="167"/>
      <c r="CC51" s="167"/>
      <c r="CD51" s="167"/>
      <c r="CE51" s="191"/>
      <c r="CF51" s="168"/>
      <c r="CG51" s="168"/>
      <c r="CH51" s="168"/>
      <c r="CI51" s="168"/>
      <c r="CJ51" s="168"/>
      <c r="CK51" s="168"/>
      <c r="CL51" s="168"/>
      <c r="CM51" s="168"/>
      <c r="CN51" s="168"/>
      <c r="CO51" s="168"/>
      <c r="CP51" s="168"/>
    </row>
    <row r="52" spans="1:94" ht="15.75" customHeight="1">
      <c r="A52" s="327" t="s">
        <v>38</v>
      </c>
      <c r="B52" s="328" t="s">
        <v>82</v>
      </c>
      <c r="C52" s="329">
        <v>8</v>
      </c>
      <c r="D52" s="330">
        <f>Rezultati!C52*Rezultati!BR52</f>
        <v>224</v>
      </c>
      <c r="E52" s="255">
        <v>158</v>
      </c>
      <c r="F52" s="256">
        <v>177</v>
      </c>
      <c r="G52" s="256">
        <v>158</v>
      </c>
      <c r="H52" s="257">
        <v>188</v>
      </c>
      <c r="I52" s="259">
        <v>164</v>
      </c>
      <c r="J52" s="256">
        <v>189</v>
      </c>
      <c r="K52" s="256">
        <v>181</v>
      </c>
      <c r="L52" s="260">
        <v>154</v>
      </c>
      <c r="M52" s="259">
        <v>176</v>
      </c>
      <c r="N52" s="256">
        <v>187</v>
      </c>
      <c r="O52" s="256">
        <v>227</v>
      </c>
      <c r="P52" s="260">
        <v>210</v>
      </c>
      <c r="Q52" s="255">
        <v>182</v>
      </c>
      <c r="R52" s="256">
        <v>200</v>
      </c>
      <c r="S52" s="256">
        <v>224</v>
      </c>
      <c r="T52" s="257">
        <v>171</v>
      </c>
      <c r="U52" s="259">
        <v>199</v>
      </c>
      <c r="V52" s="256">
        <v>212</v>
      </c>
      <c r="W52" s="256">
        <v>168</v>
      </c>
      <c r="X52" s="260">
        <v>201</v>
      </c>
      <c r="Y52" s="255">
        <v>238</v>
      </c>
      <c r="Z52" s="256">
        <v>172</v>
      </c>
      <c r="AA52" s="256">
        <v>171</v>
      </c>
      <c r="AB52" s="257">
        <v>178</v>
      </c>
      <c r="AC52" s="258"/>
      <c r="AD52" s="194"/>
      <c r="AE52" s="194"/>
      <c r="AF52" s="195"/>
      <c r="AG52" s="259">
        <v>213</v>
      </c>
      <c r="AH52" s="256">
        <v>172</v>
      </c>
      <c r="AI52" s="256">
        <v>203</v>
      </c>
      <c r="AJ52" s="257">
        <v>213</v>
      </c>
      <c r="AK52" s="318"/>
      <c r="AL52" s="319"/>
      <c r="AM52" s="319"/>
      <c r="AN52" s="320"/>
      <c r="AO52" s="318"/>
      <c r="AP52" s="319"/>
      <c r="AQ52" s="319"/>
      <c r="AR52" s="320"/>
      <c r="AS52" s="318"/>
      <c r="AT52" s="319"/>
      <c r="AU52" s="319"/>
      <c r="AV52" s="320"/>
      <c r="AW52" s="318"/>
      <c r="AX52" s="319"/>
      <c r="AY52" s="319"/>
      <c r="AZ52" s="320"/>
      <c r="BA52" s="318"/>
      <c r="BB52" s="319"/>
      <c r="BC52" s="319"/>
      <c r="BD52" s="320"/>
      <c r="BE52" s="318"/>
      <c r="BF52" s="319"/>
      <c r="BG52" s="319"/>
      <c r="BH52" s="320"/>
      <c r="BI52" s="318"/>
      <c r="BJ52" s="319"/>
      <c r="BK52" s="319"/>
      <c r="BL52" s="320"/>
      <c r="BM52" s="318"/>
      <c r="BN52" s="319"/>
      <c r="BO52" s="319"/>
      <c r="BP52" s="320"/>
      <c r="BQ52" s="204">
        <f>SUM(Rezultati!E52:BP52)</f>
        <v>5286</v>
      </c>
      <c r="BR52" s="205">
        <f>COUNT(Rezultati!E52:BP52)</f>
        <v>28</v>
      </c>
      <c r="BS52" s="447"/>
      <c r="BT52" s="253">
        <f>Rezultati!BQ52/Rezultati!BR52-8</f>
        <v>180.78571428571428</v>
      </c>
      <c r="BU52" s="448"/>
      <c r="BV52" s="166" t="str">
        <f t="shared" si="1"/>
        <v>Aleksandrs Ručevics</v>
      </c>
      <c r="BW52" s="167"/>
      <c r="BX52" s="167"/>
      <c r="BY52" s="167"/>
      <c r="BZ52" s="167"/>
      <c r="CA52" s="167"/>
      <c r="CB52" s="167"/>
      <c r="CC52" s="167"/>
      <c r="CD52" s="167"/>
      <c r="CE52" s="191"/>
      <c r="CF52" s="168"/>
      <c r="CG52" s="168"/>
      <c r="CH52" s="168"/>
      <c r="CI52" s="168"/>
      <c r="CJ52" s="168"/>
      <c r="CK52" s="168"/>
      <c r="CL52" s="168"/>
      <c r="CM52" s="168"/>
      <c r="CN52" s="168"/>
      <c r="CO52" s="168"/>
      <c r="CP52" s="168"/>
    </row>
    <row r="53" spans="1:94" ht="15.75" customHeight="1">
      <c r="A53" s="327" t="s">
        <v>38</v>
      </c>
      <c r="B53" s="328" t="s">
        <v>83</v>
      </c>
      <c r="C53" s="329">
        <v>8</v>
      </c>
      <c r="D53" s="330">
        <f>Rezultati!C53*Rezultati!BR53</f>
        <v>224</v>
      </c>
      <c r="E53" s="255">
        <v>155</v>
      </c>
      <c r="F53" s="256">
        <v>176</v>
      </c>
      <c r="G53" s="256">
        <v>189</v>
      </c>
      <c r="H53" s="257">
        <v>155</v>
      </c>
      <c r="I53" s="259">
        <v>161</v>
      </c>
      <c r="J53" s="256">
        <v>151</v>
      </c>
      <c r="K53" s="256">
        <v>177</v>
      </c>
      <c r="L53" s="260">
        <v>185</v>
      </c>
      <c r="M53" s="259">
        <v>149</v>
      </c>
      <c r="N53" s="256">
        <v>168</v>
      </c>
      <c r="O53" s="256">
        <v>196</v>
      </c>
      <c r="P53" s="260">
        <v>138</v>
      </c>
      <c r="Q53" s="255">
        <v>177</v>
      </c>
      <c r="R53" s="256">
        <v>159</v>
      </c>
      <c r="S53" s="256">
        <v>187</v>
      </c>
      <c r="T53" s="257">
        <v>199</v>
      </c>
      <c r="U53" s="259">
        <v>164</v>
      </c>
      <c r="V53" s="256">
        <v>165</v>
      </c>
      <c r="W53" s="256">
        <v>171</v>
      </c>
      <c r="X53" s="260">
        <v>151</v>
      </c>
      <c r="Y53" s="255">
        <v>185</v>
      </c>
      <c r="Z53" s="256">
        <v>148</v>
      </c>
      <c r="AA53" s="256">
        <v>145</v>
      </c>
      <c r="AB53" s="257">
        <v>150</v>
      </c>
      <c r="AC53" s="258"/>
      <c r="AD53" s="194"/>
      <c r="AE53" s="194"/>
      <c r="AF53" s="195"/>
      <c r="AG53" s="267">
        <v>140</v>
      </c>
      <c r="AH53" s="265">
        <v>190</v>
      </c>
      <c r="AI53" s="265">
        <v>220</v>
      </c>
      <c r="AJ53" s="266">
        <v>198</v>
      </c>
      <c r="AK53" s="321"/>
      <c r="AL53" s="322"/>
      <c r="AM53" s="322"/>
      <c r="AN53" s="323"/>
      <c r="AO53" s="321"/>
      <c r="AP53" s="322"/>
      <c r="AQ53" s="322"/>
      <c r="AR53" s="323"/>
      <c r="AS53" s="321"/>
      <c r="AT53" s="322"/>
      <c r="AU53" s="322"/>
      <c r="AV53" s="323"/>
      <c r="AW53" s="321"/>
      <c r="AX53" s="322"/>
      <c r="AY53" s="322"/>
      <c r="AZ53" s="323"/>
      <c r="BA53" s="321"/>
      <c r="BB53" s="322"/>
      <c r="BC53" s="322"/>
      <c r="BD53" s="323"/>
      <c r="BE53" s="321"/>
      <c r="BF53" s="322"/>
      <c r="BG53" s="322"/>
      <c r="BH53" s="323"/>
      <c r="BI53" s="321"/>
      <c r="BJ53" s="322"/>
      <c r="BK53" s="322"/>
      <c r="BL53" s="323"/>
      <c r="BM53" s="321"/>
      <c r="BN53" s="322"/>
      <c r="BO53" s="322"/>
      <c r="BP53" s="323"/>
      <c r="BQ53" s="204">
        <f>SUM(Rezultati!E53:BP53)</f>
        <v>4749</v>
      </c>
      <c r="BR53" s="205">
        <f>COUNT(Rezultati!E53:BP53)</f>
        <v>28</v>
      </c>
      <c r="BS53" s="447"/>
      <c r="BT53" s="253">
        <f>Rezultati!BQ53/Rezultati!BR53-8</f>
        <v>161.60714285714286</v>
      </c>
      <c r="BU53" s="448"/>
      <c r="BV53" s="166" t="str">
        <f t="shared" si="1"/>
        <v>Jānis Zalītis</v>
      </c>
      <c r="BW53" s="167"/>
      <c r="BX53" s="167"/>
      <c r="BY53" s="167"/>
      <c r="BZ53" s="167"/>
      <c r="CA53" s="167"/>
      <c r="CB53" s="167"/>
      <c r="CC53" s="167"/>
      <c r="CD53" s="167"/>
      <c r="CE53" s="191"/>
      <c r="CF53" s="168"/>
      <c r="CG53" s="168"/>
      <c r="CH53" s="168"/>
      <c r="CI53" s="168"/>
      <c r="CJ53" s="168"/>
      <c r="CK53" s="168"/>
      <c r="CL53" s="168"/>
      <c r="CM53" s="168"/>
      <c r="CN53" s="168"/>
      <c r="CO53" s="168"/>
      <c r="CP53" s="168"/>
    </row>
    <row r="54" spans="1:94" ht="15.75" customHeight="1">
      <c r="A54" s="297" t="s">
        <v>38</v>
      </c>
      <c r="B54" s="206"/>
      <c r="C54" s="193">
        <v>0</v>
      </c>
      <c r="D54" s="177">
        <f>Rezultati!C54*Rezultati!BR54</f>
        <v>0</v>
      </c>
      <c r="E54" s="255"/>
      <c r="F54" s="256"/>
      <c r="G54" s="256"/>
      <c r="H54" s="257"/>
      <c r="I54" s="259"/>
      <c r="J54" s="256"/>
      <c r="K54" s="256"/>
      <c r="L54" s="260"/>
      <c r="M54" s="259"/>
      <c r="N54" s="256"/>
      <c r="O54" s="256"/>
      <c r="P54" s="260"/>
      <c r="Q54" s="255"/>
      <c r="R54" s="256"/>
      <c r="S54" s="256"/>
      <c r="T54" s="257"/>
      <c r="U54" s="259"/>
      <c r="V54" s="256"/>
      <c r="W54" s="256"/>
      <c r="X54" s="260"/>
      <c r="Y54" s="255"/>
      <c r="Z54" s="256"/>
      <c r="AA54" s="256"/>
      <c r="AB54" s="257"/>
      <c r="AC54" s="258"/>
      <c r="AD54" s="194"/>
      <c r="AE54" s="194"/>
      <c r="AF54" s="195"/>
      <c r="AG54" s="267"/>
      <c r="AH54" s="265"/>
      <c r="AI54" s="265"/>
      <c r="AJ54" s="266"/>
      <c r="AK54" s="321"/>
      <c r="AL54" s="322"/>
      <c r="AM54" s="322"/>
      <c r="AN54" s="323"/>
      <c r="AO54" s="321"/>
      <c r="AP54" s="322"/>
      <c r="AQ54" s="322"/>
      <c r="AR54" s="323"/>
      <c r="AS54" s="321"/>
      <c r="AT54" s="322"/>
      <c r="AU54" s="322"/>
      <c r="AV54" s="323"/>
      <c r="AW54" s="321"/>
      <c r="AX54" s="322"/>
      <c r="AY54" s="322"/>
      <c r="AZ54" s="323"/>
      <c r="BA54" s="321"/>
      <c r="BB54" s="322"/>
      <c r="BC54" s="322"/>
      <c r="BD54" s="323"/>
      <c r="BE54" s="321"/>
      <c r="BF54" s="322"/>
      <c r="BG54" s="322"/>
      <c r="BH54" s="323"/>
      <c r="BI54" s="321"/>
      <c r="BJ54" s="322"/>
      <c r="BK54" s="322"/>
      <c r="BL54" s="323"/>
      <c r="BM54" s="321"/>
      <c r="BN54" s="322"/>
      <c r="BO54" s="322"/>
      <c r="BP54" s="323"/>
      <c r="BQ54" s="204">
        <f>SUM(Rezultati!E54:BP54)</f>
        <v>0</v>
      </c>
      <c r="BR54" s="205">
        <f>COUNT(Rezultati!E54:BP54)</f>
        <v>0</v>
      </c>
      <c r="BS54" s="447"/>
      <c r="BT54" s="253" t="e">
        <f>Rezultati!BQ54/Rezultati!BR54</f>
        <v>#DIV/0!</v>
      </c>
      <c r="BU54" s="448"/>
      <c r="BV54" s="166">
        <f t="shared" si="1"/>
        <v>0</v>
      </c>
      <c r="BW54" s="167"/>
      <c r="BX54" s="167"/>
      <c r="BY54" s="167"/>
      <c r="BZ54" s="167"/>
      <c r="CA54" s="167"/>
      <c r="CB54" s="167"/>
      <c r="CC54" s="167"/>
      <c r="CD54" s="167"/>
      <c r="CE54" s="191"/>
      <c r="CF54" s="168"/>
      <c r="CG54" s="168"/>
      <c r="CH54" s="168"/>
      <c r="CI54" s="168"/>
      <c r="CJ54" s="168"/>
      <c r="CK54" s="168"/>
      <c r="CL54" s="168"/>
      <c r="CM54" s="168"/>
      <c r="CN54" s="168"/>
      <c r="CO54" s="168"/>
      <c r="CP54" s="168"/>
    </row>
    <row r="55" spans="1:94" ht="15.75" customHeight="1">
      <c r="A55" s="297" t="s">
        <v>38</v>
      </c>
      <c r="B55" s="206"/>
      <c r="C55" s="193">
        <v>0</v>
      </c>
      <c r="D55" s="177">
        <f>Rezultati!C55*Rezultati!BR55</f>
        <v>0</v>
      </c>
      <c r="E55" s="264"/>
      <c r="F55" s="265"/>
      <c r="G55" s="265"/>
      <c r="H55" s="266"/>
      <c r="I55" s="259"/>
      <c r="J55" s="256"/>
      <c r="K55" s="256"/>
      <c r="L55" s="260"/>
      <c r="M55" s="259"/>
      <c r="N55" s="256"/>
      <c r="O55" s="256"/>
      <c r="P55" s="260"/>
      <c r="Q55" s="255"/>
      <c r="R55" s="256"/>
      <c r="S55" s="256"/>
      <c r="T55" s="257"/>
      <c r="U55" s="259"/>
      <c r="V55" s="256"/>
      <c r="W55" s="256"/>
      <c r="X55" s="260"/>
      <c r="Y55" s="255"/>
      <c r="Z55" s="256"/>
      <c r="AA55" s="256"/>
      <c r="AB55" s="257"/>
      <c r="AC55" s="258"/>
      <c r="AD55" s="194"/>
      <c r="AE55" s="194"/>
      <c r="AF55" s="195"/>
      <c r="AG55" s="267"/>
      <c r="AH55" s="265"/>
      <c r="AI55" s="265"/>
      <c r="AJ55" s="266"/>
      <c r="AK55" s="321"/>
      <c r="AL55" s="322"/>
      <c r="AM55" s="322"/>
      <c r="AN55" s="323"/>
      <c r="AO55" s="321"/>
      <c r="AP55" s="322"/>
      <c r="AQ55" s="322"/>
      <c r="AR55" s="323"/>
      <c r="AS55" s="321"/>
      <c r="AT55" s="322"/>
      <c r="AU55" s="322"/>
      <c r="AV55" s="323"/>
      <c r="AW55" s="321"/>
      <c r="AX55" s="322"/>
      <c r="AY55" s="322"/>
      <c r="AZ55" s="323"/>
      <c r="BA55" s="321"/>
      <c r="BB55" s="322"/>
      <c r="BC55" s="322"/>
      <c r="BD55" s="323"/>
      <c r="BE55" s="321"/>
      <c r="BF55" s="322"/>
      <c r="BG55" s="322"/>
      <c r="BH55" s="323"/>
      <c r="BI55" s="321"/>
      <c r="BJ55" s="322"/>
      <c r="BK55" s="322"/>
      <c r="BL55" s="323"/>
      <c r="BM55" s="321"/>
      <c r="BN55" s="322"/>
      <c r="BO55" s="322"/>
      <c r="BP55" s="323"/>
      <c r="BQ55" s="204">
        <f>SUM(Rezultati!E55:BP55)</f>
        <v>0</v>
      </c>
      <c r="BR55" s="205">
        <f>COUNT(Rezultati!E55:BP55)</f>
        <v>0</v>
      </c>
      <c r="BS55" s="447"/>
      <c r="BT55" s="253" t="e">
        <f>Rezultati!BQ55/Rezultati!BR55</f>
        <v>#DIV/0!</v>
      </c>
      <c r="BU55" s="448"/>
      <c r="BV55" s="166">
        <f t="shared" si="1"/>
        <v>0</v>
      </c>
      <c r="BW55" s="167"/>
      <c r="BX55" s="167"/>
      <c r="BY55" s="167"/>
      <c r="BZ55" s="167"/>
      <c r="CA55" s="167"/>
      <c r="CB55" s="167"/>
      <c r="CC55" s="167"/>
      <c r="CD55" s="167"/>
      <c r="CE55" s="191"/>
      <c r="CF55" s="168"/>
      <c r="CG55" s="168"/>
      <c r="CH55" s="168"/>
      <c r="CI55" s="168"/>
      <c r="CJ55" s="168"/>
      <c r="CK55" s="168"/>
      <c r="CL55" s="168"/>
      <c r="CM55" s="168"/>
      <c r="CN55" s="168"/>
      <c r="CO55" s="168"/>
      <c r="CP55" s="168"/>
    </row>
    <row r="56" spans="1:94" ht="15.75" customHeight="1">
      <c r="A56" s="297" t="s">
        <v>38</v>
      </c>
      <c r="B56" s="206"/>
      <c r="C56" s="193">
        <v>0</v>
      </c>
      <c r="D56" s="177">
        <f>Rezultati!C56*Rezultati!BR56</f>
        <v>0</v>
      </c>
      <c r="E56" s="264"/>
      <c r="F56" s="265"/>
      <c r="G56" s="265"/>
      <c r="H56" s="266"/>
      <c r="I56" s="259"/>
      <c r="J56" s="256"/>
      <c r="K56" s="256"/>
      <c r="L56" s="260"/>
      <c r="M56" s="259"/>
      <c r="N56" s="256"/>
      <c r="O56" s="256"/>
      <c r="P56" s="260"/>
      <c r="Q56" s="255"/>
      <c r="R56" s="256"/>
      <c r="S56" s="256"/>
      <c r="T56" s="257"/>
      <c r="U56" s="259"/>
      <c r="V56" s="256"/>
      <c r="W56" s="256"/>
      <c r="X56" s="260"/>
      <c r="Y56" s="255"/>
      <c r="Z56" s="256"/>
      <c r="AA56" s="256"/>
      <c r="AB56" s="257"/>
      <c r="AC56" s="258"/>
      <c r="AD56" s="194"/>
      <c r="AE56" s="194"/>
      <c r="AF56" s="195"/>
      <c r="AG56" s="267"/>
      <c r="AH56" s="265"/>
      <c r="AI56" s="265"/>
      <c r="AJ56" s="266"/>
      <c r="AK56" s="321"/>
      <c r="AL56" s="322"/>
      <c r="AM56" s="322"/>
      <c r="AN56" s="323"/>
      <c r="AO56" s="321"/>
      <c r="AP56" s="322"/>
      <c r="AQ56" s="322"/>
      <c r="AR56" s="323"/>
      <c r="AS56" s="321"/>
      <c r="AT56" s="322"/>
      <c r="AU56" s="322"/>
      <c r="AV56" s="323"/>
      <c r="AW56" s="321"/>
      <c r="AX56" s="322"/>
      <c r="AY56" s="322"/>
      <c r="AZ56" s="323"/>
      <c r="BA56" s="321"/>
      <c r="BB56" s="322"/>
      <c r="BC56" s="322"/>
      <c r="BD56" s="323"/>
      <c r="BE56" s="321"/>
      <c r="BF56" s="322"/>
      <c r="BG56" s="322"/>
      <c r="BH56" s="323"/>
      <c r="BI56" s="321"/>
      <c r="BJ56" s="322"/>
      <c r="BK56" s="322"/>
      <c r="BL56" s="323"/>
      <c r="BM56" s="321"/>
      <c r="BN56" s="322"/>
      <c r="BO56" s="322"/>
      <c r="BP56" s="323"/>
      <c r="BQ56" s="204">
        <f>SUM(Rezultati!E56:BP56)</f>
        <v>0</v>
      </c>
      <c r="BR56" s="205">
        <f>COUNT(Rezultati!E56:BP56)</f>
        <v>0</v>
      </c>
      <c r="BS56" s="447"/>
      <c r="BT56" s="253" t="e">
        <f>Rezultati!BQ56/Rezultati!BR56</f>
        <v>#DIV/0!</v>
      </c>
      <c r="BU56" s="448"/>
      <c r="BV56" s="166">
        <f t="shared" si="1"/>
        <v>0</v>
      </c>
      <c r="BW56" s="167"/>
      <c r="BX56" s="167"/>
      <c r="BY56" s="167"/>
      <c r="BZ56" s="167"/>
      <c r="CA56" s="167"/>
      <c r="CB56" s="167"/>
      <c r="CC56" s="167"/>
      <c r="CD56" s="167"/>
      <c r="CE56" s="191"/>
      <c r="CF56" s="168"/>
      <c r="CG56" s="168"/>
      <c r="CH56" s="168"/>
      <c r="CI56" s="168"/>
      <c r="CJ56" s="168"/>
      <c r="CK56" s="168"/>
      <c r="CL56" s="168"/>
      <c r="CM56" s="168"/>
      <c r="CN56" s="168"/>
      <c r="CO56" s="168"/>
      <c r="CP56" s="168"/>
    </row>
    <row r="57" spans="1:94" ht="15.75" customHeight="1">
      <c r="A57" s="331" t="s">
        <v>38</v>
      </c>
      <c r="B57" s="288"/>
      <c r="C57" s="230">
        <v>0</v>
      </c>
      <c r="D57" s="231">
        <f>Rezultati!C57*Rezultati!BR57</f>
        <v>0</v>
      </c>
      <c r="E57" s="232"/>
      <c r="F57" s="233"/>
      <c r="G57" s="233"/>
      <c r="H57" s="234"/>
      <c r="I57" s="274"/>
      <c r="J57" s="275"/>
      <c r="K57" s="275"/>
      <c r="L57" s="276"/>
      <c r="M57" s="274"/>
      <c r="N57" s="275"/>
      <c r="O57" s="275"/>
      <c r="P57" s="276"/>
      <c r="Q57" s="292"/>
      <c r="R57" s="275"/>
      <c r="S57" s="275"/>
      <c r="T57" s="293"/>
      <c r="U57" s="274"/>
      <c r="V57" s="275"/>
      <c r="W57" s="275"/>
      <c r="X57" s="276"/>
      <c r="Y57" s="232"/>
      <c r="Z57" s="233"/>
      <c r="AA57" s="233"/>
      <c r="AB57" s="234"/>
      <c r="AC57" s="289"/>
      <c r="AD57" s="290"/>
      <c r="AE57" s="290"/>
      <c r="AF57" s="291"/>
      <c r="AG57" s="274"/>
      <c r="AH57" s="275"/>
      <c r="AI57" s="275"/>
      <c r="AJ57" s="293"/>
      <c r="AK57" s="324"/>
      <c r="AL57" s="325"/>
      <c r="AM57" s="325"/>
      <c r="AN57" s="326"/>
      <c r="AO57" s="324"/>
      <c r="AP57" s="325"/>
      <c r="AQ57" s="325"/>
      <c r="AR57" s="326"/>
      <c r="AS57" s="324"/>
      <c r="AT57" s="325"/>
      <c r="AU57" s="325"/>
      <c r="AV57" s="326"/>
      <c r="AW57" s="324"/>
      <c r="AX57" s="325"/>
      <c r="AY57" s="325"/>
      <c r="AZ57" s="326"/>
      <c r="BA57" s="324"/>
      <c r="BB57" s="325"/>
      <c r="BC57" s="325"/>
      <c r="BD57" s="326"/>
      <c r="BE57" s="324"/>
      <c r="BF57" s="325"/>
      <c r="BG57" s="325"/>
      <c r="BH57" s="326"/>
      <c r="BI57" s="324"/>
      <c r="BJ57" s="325"/>
      <c r="BK57" s="325"/>
      <c r="BL57" s="326"/>
      <c r="BM57" s="324"/>
      <c r="BN57" s="325"/>
      <c r="BO57" s="325"/>
      <c r="BP57" s="326"/>
      <c r="BQ57" s="240">
        <f>SUM(Rezultati!E57:BP57)</f>
        <v>0</v>
      </c>
      <c r="BR57" s="241">
        <f>COUNT(Rezultati!E57:BP57)</f>
        <v>0</v>
      </c>
      <c r="BS57" s="447"/>
      <c r="BT57" s="253" t="e">
        <f>Rezultati!BQ57/Rezultati!BR57</f>
        <v>#DIV/0!</v>
      </c>
      <c r="BU57" s="448"/>
      <c r="BV57" s="166">
        <f t="shared" si="1"/>
        <v>0</v>
      </c>
      <c r="BW57" s="167"/>
      <c r="BX57" s="167"/>
      <c r="BY57" s="167"/>
      <c r="BZ57" s="167"/>
      <c r="CA57" s="167"/>
      <c r="CB57" s="167"/>
      <c r="CC57" s="167"/>
      <c r="CD57" s="167"/>
      <c r="CE57" s="191"/>
      <c r="CF57" s="168"/>
      <c r="CG57" s="168"/>
      <c r="CH57" s="168"/>
      <c r="CI57" s="168"/>
      <c r="CJ57" s="168"/>
      <c r="CK57" s="168"/>
      <c r="CL57" s="168"/>
      <c r="CM57" s="168"/>
      <c r="CN57" s="168"/>
      <c r="CO57" s="168"/>
      <c r="CP57" s="168"/>
    </row>
    <row r="58" spans="1:94" ht="15.75" customHeight="1">
      <c r="A58" s="332" t="str">
        <f>Punkti!A26</f>
        <v>VissParBoulingu.lv</v>
      </c>
      <c r="B58" s="333"/>
      <c r="C58" s="334">
        <v>8</v>
      </c>
      <c r="D58" s="335">
        <f>Rezultati!C58*Rezultati!BR58</f>
        <v>0</v>
      </c>
      <c r="E58" s="244"/>
      <c r="F58" s="245"/>
      <c r="G58" s="245"/>
      <c r="H58" s="246"/>
      <c r="I58" s="259"/>
      <c r="J58" s="256"/>
      <c r="K58" s="256"/>
      <c r="L58" s="260"/>
      <c r="M58" s="259"/>
      <c r="N58" s="256"/>
      <c r="O58" s="256"/>
      <c r="P58" s="260"/>
      <c r="Q58" s="255"/>
      <c r="R58" s="256"/>
      <c r="S58" s="256"/>
      <c r="T58" s="257"/>
      <c r="U58" s="259"/>
      <c r="V58" s="256"/>
      <c r="W58" s="256"/>
      <c r="X58" s="257"/>
      <c r="Y58" s="248"/>
      <c r="Z58" s="245"/>
      <c r="AA58" s="245"/>
      <c r="AB58" s="249"/>
      <c r="AC58" s="255"/>
      <c r="AD58" s="256"/>
      <c r="AE58" s="256"/>
      <c r="AF58" s="257"/>
      <c r="AG58" s="258"/>
      <c r="AH58" s="194"/>
      <c r="AI58" s="194"/>
      <c r="AJ58" s="194"/>
      <c r="AK58" s="315"/>
      <c r="AL58" s="316"/>
      <c r="AM58" s="316"/>
      <c r="AN58" s="317"/>
      <c r="AO58" s="315"/>
      <c r="AP58" s="316"/>
      <c r="AQ58" s="316"/>
      <c r="AR58" s="317"/>
      <c r="AS58" s="315"/>
      <c r="AT58" s="316"/>
      <c r="AU58" s="316"/>
      <c r="AV58" s="317"/>
      <c r="AW58" s="315"/>
      <c r="AX58" s="316"/>
      <c r="AY58" s="316"/>
      <c r="AZ58" s="317"/>
      <c r="BA58" s="315"/>
      <c r="BB58" s="316"/>
      <c r="BC58" s="316"/>
      <c r="BD58" s="317"/>
      <c r="BE58" s="315"/>
      <c r="BF58" s="316"/>
      <c r="BG58" s="316"/>
      <c r="BH58" s="317"/>
      <c r="BI58" s="315"/>
      <c r="BJ58" s="316"/>
      <c r="BK58" s="316"/>
      <c r="BL58" s="317"/>
      <c r="BM58" s="315"/>
      <c r="BN58" s="316"/>
      <c r="BO58" s="316"/>
      <c r="BP58" s="317"/>
      <c r="BQ58" s="188">
        <f>SUM(Rezultati!E58:BP58)</f>
        <v>0</v>
      </c>
      <c r="BR58" s="189">
        <f>COUNT(Rezultati!E58:BP58)</f>
        <v>0</v>
      </c>
      <c r="BS58" s="447">
        <f>SUM((Rezultati!BQ58+Rezultati!BQ59+Rezultati!BQ60+Rezultati!BQ61+Rezultati!BQ62+Rezultati!BQ63+Rezultati!BQ64)/(Rezultati!BR58+Rezultati!BR59+Rezultati!BR60+Rezultati!BR61+Rezultati!BR62+Rezultati!BR63+Rezultati!BR64))</f>
        <v>168.35714285714286</v>
      </c>
      <c r="BT58" s="253" t="e">
        <f>(Rezultati!BQ58/Rezultati!BR58)-8</f>
        <v>#DIV/0!</v>
      </c>
      <c r="BU58" s="448" t="str">
        <f>AG2</f>
        <v>VissParBoulingu.lv</v>
      </c>
      <c r="BV58" s="166" t="e">
        <f>#REF!</f>
        <v>#REF!</v>
      </c>
      <c r="BW58" s="167"/>
      <c r="BX58" s="167"/>
      <c r="BY58" s="167"/>
      <c r="BZ58" s="167"/>
      <c r="CA58" s="167"/>
      <c r="CB58" s="167"/>
      <c r="CC58" s="167"/>
      <c r="CD58" s="167"/>
      <c r="CE58" s="191"/>
      <c r="CF58" s="168"/>
      <c r="CG58" s="168"/>
      <c r="CH58" s="168"/>
      <c r="CI58" s="168"/>
      <c r="CJ58" s="168"/>
      <c r="CK58" s="168"/>
      <c r="CL58" s="168"/>
      <c r="CM58" s="168"/>
      <c r="CN58" s="168"/>
      <c r="CO58" s="168"/>
      <c r="CP58" s="168"/>
    </row>
    <row r="59" spans="1:94" ht="15.75" customHeight="1">
      <c r="A59" s="336" t="s">
        <v>39</v>
      </c>
      <c r="B59" s="192" t="s">
        <v>84</v>
      </c>
      <c r="C59" s="193">
        <v>0</v>
      </c>
      <c r="D59" s="177">
        <f>Rezultati!C59*Rezultati!BR59</f>
        <v>0</v>
      </c>
      <c r="E59" s="255">
        <v>159</v>
      </c>
      <c r="F59" s="256">
        <v>159</v>
      </c>
      <c r="G59" s="256">
        <v>203</v>
      </c>
      <c r="H59" s="257">
        <v>177</v>
      </c>
      <c r="I59" s="259">
        <v>149</v>
      </c>
      <c r="J59" s="256">
        <v>202</v>
      </c>
      <c r="K59" s="256">
        <v>149</v>
      </c>
      <c r="L59" s="260">
        <v>157</v>
      </c>
      <c r="M59" s="259">
        <v>185</v>
      </c>
      <c r="N59" s="256">
        <v>254</v>
      </c>
      <c r="O59" s="256">
        <v>201</v>
      </c>
      <c r="P59" s="260">
        <v>159</v>
      </c>
      <c r="Q59" s="255">
        <v>216</v>
      </c>
      <c r="R59" s="256">
        <v>195</v>
      </c>
      <c r="S59" s="256">
        <v>198</v>
      </c>
      <c r="T59" s="257">
        <v>172</v>
      </c>
      <c r="U59" s="259">
        <v>176</v>
      </c>
      <c r="V59" s="256">
        <v>187</v>
      </c>
      <c r="W59" s="256">
        <v>156</v>
      </c>
      <c r="X59" s="257">
        <v>212</v>
      </c>
      <c r="Y59" s="259">
        <v>170</v>
      </c>
      <c r="Z59" s="256">
        <v>188</v>
      </c>
      <c r="AA59" s="256">
        <v>200</v>
      </c>
      <c r="AB59" s="260">
        <v>180</v>
      </c>
      <c r="AC59" s="255"/>
      <c r="AD59" s="256"/>
      <c r="AE59" s="256"/>
      <c r="AF59" s="257"/>
      <c r="AG59" s="258"/>
      <c r="AH59" s="194"/>
      <c r="AI59" s="194"/>
      <c r="AJ59" s="194"/>
      <c r="AK59" s="318"/>
      <c r="AL59" s="319"/>
      <c r="AM59" s="319"/>
      <c r="AN59" s="320"/>
      <c r="AO59" s="318"/>
      <c r="AP59" s="319"/>
      <c r="AQ59" s="319"/>
      <c r="AR59" s="320"/>
      <c r="AS59" s="318"/>
      <c r="AT59" s="319"/>
      <c r="AU59" s="319"/>
      <c r="AV59" s="320"/>
      <c r="AW59" s="318"/>
      <c r="AX59" s="319"/>
      <c r="AY59" s="319"/>
      <c r="AZ59" s="320"/>
      <c r="BA59" s="318"/>
      <c r="BB59" s="319"/>
      <c r="BC59" s="319"/>
      <c r="BD59" s="320"/>
      <c r="BE59" s="318"/>
      <c r="BF59" s="319"/>
      <c r="BG59" s="319"/>
      <c r="BH59" s="320"/>
      <c r="BI59" s="318"/>
      <c r="BJ59" s="319"/>
      <c r="BK59" s="319"/>
      <c r="BL59" s="320"/>
      <c r="BM59" s="318"/>
      <c r="BN59" s="319"/>
      <c r="BO59" s="319"/>
      <c r="BP59" s="320"/>
      <c r="BQ59" s="204">
        <f>SUM(Rezultati!E59:BP59)</f>
        <v>4404</v>
      </c>
      <c r="BR59" s="205">
        <f>COUNT(Rezultati!E59:BP59)</f>
        <v>24</v>
      </c>
      <c r="BS59" s="447"/>
      <c r="BT59" s="253">
        <f>Rezultati!BQ59/Rezultati!BR59</f>
        <v>183.5</v>
      </c>
      <c r="BU59" s="448"/>
      <c r="BV59" s="166" t="e">
        <f>#REF!</f>
        <v>#REF!</v>
      </c>
      <c r="BW59" s="167"/>
      <c r="BX59" s="167"/>
      <c r="BY59" s="167"/>
      <c r="BZ59" s="167"/>
      <c r="CA59" s="167"/>
      <c r="CB59" s="167"/>
      <c r="CC59" s="167"/>
      <c r="CD59" s="167"/>
      <c r="CE59" s="191"/>
      <c r="CF59" s="168"/>
      <c r="CG59" s="168"/>
      <c r="CH59" s="168"/>
      <c r="CI59" s="168"/>
      <c r="CJ59" s="168"/>
      <c r="CK59" s="168"/>
      <c r="CL59" s="168"/>
      <c r="CM59" s="168"/>
      <c r="CN59" s="168"/>
      <c r="CO59" s="168"/>
      <c r="CP59" s="168"/>
    </row>
    <row r="60" spans="1:94" ht="15.75" customHeight="1">
      <c r="A60" s="332" t="s">
        <v>39</v>
      </c>
      <c r="B60" s="333"/>
      <c r="C60" s="334">
        <v>8</v>
      </c>
      <c r="D60" s="337">
        <f>Rezultati!C60*Rezultati!BR60</f>
        <v>0</v>
      </c>
      <c r="E60" s="255"/>
      <c r="F60" s="256"/>
      <c r="G60" s="256"/>
      <c r="H60" s="257"/>
      <c r="I60" s="259"/>
      <c r="J60" s="256"/>
      <c r="K60" s="256"/>
      <c r="L60" s="260"/>
      <c r="M60" s="259"/>
      <c r="N60" s="256"/>
      <c r="O60" s="256"/>
      <c r="P60" s="260"/>
      <c r="Q60" s="255"/>
      <c r="R60" s="256"/>
      <c r="S60" s="256"/>
      <c r="T60" s="257"/>
      <c r="U60" s="259"/>
      <c r="V60" s="256"/>
      <c r="W60" s="256"/>
      <c r="X60" s="257"/>
      <c r="Y60" s="259"/>
      <c r="Z60" s="256"/>
      <c r="AA60" s="256"/>
      <c r="AB60" s="260"/>
      <c r="AC60" s="255"/>
      <c r="AD60" s="256"/>
      <c r="AE60" s="256"/>
      <c r="AF60" s="257"/>
      <c r="AG60" s="258"/>
      <c r="AH60" s="194"/>
      <c r="AI60" s="194"/>
      <c r="AJ60" s="194"/>
      <c r="AK60" s="321"/>
      <c r="AL60" s="322"/>
      <c r="AM60" s="322"/>
      <c r="AN60" s="323"/>
      <c r="AO60" s="321"/>
      <c r="AP60" s="322"/>
      <c r="AQ60" s="322"/>
      <c r="AR60" s="323"/>
      <c r="AS60" s="321"/>
      <c r="AT60" s="322"/>
      <c r="AU60" s="322"/>
      <c r="AV60" s="323"/>
      <c r="AW60" s="321"/>
      <c r="AX60" s="322"/>
      <c r="AY60" s="322"/>
      <c r="AZ60" s="323"/>
      <c r="BA60" s="321"/>
      <c r="BB60" s="322"/>
      <c r="BC60" s="322"/>
      <c r="BD60" s="323"/>
      <c r="BE60" s="321"/>
      <c r="BF60" s="322"/>
      <c r="BG60" s="322"/>
      <c r="BH60" s="323"/>
      <c r="BI60" s="321"/>
      <c r="BJ60" s="322"/>
      <c r="BK60" s="322"/>
      <c r="BL60" s="323"/>
      <c r="BM60" s="321"/>
      <c r="BN60" s="322"/>
      <c r="BO60" s="322"/>
      <c r="BP60" s="323"/>
      <c r="BQ60" s="204">
        <f>SUM(Rezultati!E60:BP60)</f>
        <v>0</v>
      </c>
      <c r="BR60" s="205">
        <f>COUNT(Rezultati!E60:BP60)</f>
        <v>0</v>
      </c>
      <c r="BS60" s="447"/>
      <c r="BT60" s="253" t="e">
        <f>Rezultati!BQ60/Rezultati!BR60-8</f>
        <v>#DIV/0!</v>
      </c>
      <c r="BU60" s="448"/>
      <c r="BV60" s="166" t="e">
        <f>#REF!</f>
        <v>#REF!</v>
      </c>
      <c r="BW60" s="167"/>
      <c r="BX60" s="167"/>
      <c r="BY60" s="167"/>
      <c r="BZ60" s="167"/>
      <c r="CA60" s="167"/>
      <c r="CB60" s="167"/>
      <c r="CC60" s="167"/>
      <c r="CD60" s="167"/>
      <c r="CE60" s="191"/>
      <c r="CF60" s="168"/>
      <c r="CG60" s="168"/>
      <c r="CH60" s="168"/>
      <c r="CI60" s="168"/>
      <c r="CJ60" s="168"/>
      <c r="CK60" s="168"/>
      <c r="CL60" s="168"/>
      <c r="CM60" s="168"/>
      <c r="CN60" s="168"/>
      <c r="CO60" s="168"/>
      <c r="CP60" s="168"/>
    </row>
    <row r="61" spans="1:94" ht="15.75" customHeight="1">
      <c r="A61" s="336" t="s">
        <v>39</v>
      </c>
      <c r="B61" s="206" t="s">
        <v>85</v>
      </c>
      <c r="C61" s="193">
        <v>0</v>
      </c>
      <c r="D61" s="177">
        <f>Rezultati!C61*Rezultati!BR61</f>
        <v>0</v>
      </c>
      <c r="E61" s="255">
        <v>139</v>
      </c>
      <c r="F61" s="256">
        <v>113</v>
      </c>
      <c r="G61" s="256">
        <v>134</v>
      </c>
      <c r="H61" s="257">
        <v>142</v>
      </c>
      <c r="I61" s="259">
        <v>173</v>
      </c>
      <c r="J61" s="256">
        <v>136</v>
      </c>
      <c r="K61" s="256">
        <v>123</v>
      </c>
      <c r="L61" s="260">
        <v>157</v>
      </c>
      <c r="M61" s="259">
        <v>154</v>
      </c>
      <c r="N61" s="256">
        <v>143</v>
      </c>
      <c r="O61" s="256">
        <v>204</v>
      </c>
      <c r="P61" s="260">
        <v>155</v>
      </c>
      <c r="Q61" s="255">
        <v>178</v>
      </c>
      <c r="R61" s="256">
        <v>149</v>
      </c>
      <c r="S61" s="256">
        <v>164</v>
      </c>
      <c r="T61" s="257">
        <v>125</v>
      </c>
      <c r="U61" s="259">
        <v>187</v>
      </c>
      <c r="V61" s="256">
        <v>160</v>
      </c>
      <c r="W61" s="256">
        <v>190</v>
      </c>
      <c r="X61" s="257">
        <v>171</v>
      </c>
      <c r="Y61" s="259">
        <v>162</v>
      </c>
      <c r="Z61" s="256">
        <v>127</v>
      </c>
      <c r="AA61" s="256">
        <v>136</v>
      </c>
      <c r="AB61" s="260">
        <v>155</v>
      </c>
      <c r="AC61" s="255"/>
      <c r="AD61" s="256"/>
      <c r="AE61" s="256"/>
      <c r="AF61" s="257"/>
      <c r="AG61" s="258"/>
      <c r="AH61" s="194"/>
      <c r="AI61" s="194"/>
      <c r="AJ61" s="194"/>
      <c r="AK61" s="321"/>
      <c r="AL61" s="322"/>
      <c r="AM61" s="322"/>
      <c r="AN61" s="323"/>
      <c r="AO61" s="321"/>
      <c r="AP61" s="322"/>
      <c r="AQ61" s="322"/>
      <c r="AR61" s="323"/>
      <c r="AS61" s="321"/>
      <c r="AT61" s="322"/>
      <c r="AU61" s="322"/>
      <c r="AV61" s="323"/>
      <c r="AW61" s="321"/>
      <c r="AX61" s="322"/>
      <c r="AY61" s="322"/>
      <c r="AZ61" s="323"/>
      <c r="BA61" s="321"/>
      <c r="BB61" s="322"/>
      <c r="BC61" s="322"/>
      <c r="BD61" s="323"/>
      <c r="BE61" s="321"/>
      <c r="BF61" s="322"/>
      <c r="BG61" s="322"/>
      <c r="BH61" s="323"/>
      <c r="BI61" s="321"/>
      <c r="BJ61" s="322"/>
      <c r="BK61" s="322"/>
      <c r="BL61" s="323"/>
      <c r="BM61" s="321"/>
      <c r="BN61" s="322"/>
      <c r="BO61" s="322"/>
      <c r="BP61" s="323"/>
      <c r="BQ61" s="204">
        <f>SUM(Rezultati!E61:BP61)</f>
        <v>3677</v>
      </c>
      <c r="BR61" s="205">
        <f>COUNT(Rezultati!E61:BP61)</f>
        <v>24</v>
      </c>
      <c r="BS61" s="447"/>
      <c r="BT61" s="253">
        <f>Rezultati!BQ61/Rezultati!BR61</f>
        <v>153.20833333333334</v>
      </c>
      <c r="BU61" s="448"/>
      <c r="BV61" s="166" t="str">
        <f>B61</f>
        <v>Jevgenijs Kobiļuks</v>
      </c>
      <c r="BW61" s="167"/>
      <c r="BX61" s="167"/>
      <c r="BY61" s="167"/>
      <c r="BZ61" s="167"/>
      <c r="CA61" s="167"/>
      <c r="CB61" s="167"/>
      <c r="CC61" s="167"/>
      <c r="CD61" s="167"/>
      <c r="CE61" s="191"/>
      <c r="CF61" s="168"/>
      <c r="CG61" s="168"/>
      <c r="CH61" s="168"/>
      <c r="CI61" s="168"/>
      <c r="CJ61" s="168"/>
      <c r="CK61" s="168"/>
      <c r="CL61" s="168"/>
      <c r="CM61" s="168"/>
      <c r="CN61" s="168"/>
      <c r="CO61" s="168"/>
      <c r="CP61" s="168"/>
    </row>
    <row r="62" spans="1:94" ht="15.75" customHeight="1">
      <c r="A62" s="336" t="s">
        <v>39</v>
      </c>
      <c r="B62" s="192" t="s">
        <v>86</v>
      </c>
      <c r="C62" s="193">
        <v>0</v>
      </c>
      <c r="D62" s="177">
        <f>Rezultati!C62*Rezultati!BR62</f>
        <v>0</v>
      </c>
      <c r="E62" s="264">
        <v>180</v>
      </c>
      <c r="F62" s="265">
        <v>186</v>
      </c>
      <c r="G62" s="265">
        <v>174</v>
      </c>
      <c r="H62" s="266">
        <v>159</v>
      </c>
      <c r="I62" s="259">
        <v>192</v>
      </c>
      <c r="J62" s="256">
        <v>162</v>
      </c>
      <c r="K62" s="256">
        <v>125</v>
      </c>
      <c r="L62" s="260">
        <v>176</v>
      </c>
      <c r="M62" s="259">
        <v>178</v>
      </c>
      <c r="N62" s="256">
        <v>205</v>
      </c>
      <c r="O62" s="256">
        <v>167</v>
      </c>
      <c r="P62" s="260">
        <v>142</v>
      </c>
      <c r="Q62" s="255">
        <v>145</v>
      </c>
      <c r="R62" s="256">
        <v>124</v>
      </c>
      <c r="S62" s="256">
        <v>236</v>
      </c>
      <c r="T62" s="257">
        <v>158</v>
      </c>
      <c r="U62" s="259">
        <v>172</v>
      </c>
      <c r="V62" s="256">
        <v>204</v>
      </c>
      <c r="W62" s="256">
        <v>123</v>
      </c>
      <c r="X62" s="257">
        <v>129</v>
      </c>
      <c r="Y62" s="259">
        <v>163</v>
      </c>
      <c r="Z62" s="256">
        <v>172</v>
      </c>
      <c r="AA62" s="256">
        <v>201</v>
      </c>
      <c r="AB62" s="260">
        <v>173</v>
      </c>
      <c r="AC62" s="255">
        <v>176</v>
      </c>
      <c r="AD62" s="256">
        <v>191</v>
      </c>
      <c r="AE62" s="256">
        <v>168</v>
      </c>
      <c r="AF62" s="257">
        <v>180</v>
      </c>
      <c r="AG62" s="258"/>
      <c r="AH62" s="194"/>
      <c r="AI62" s="194"/>
      <c r="AJ62" s="194"/>
      <c r="AK62" s="321"/>
      <c r="AL62" s="322"/>
      <c r="AM62" s="322"/>
      <c r="AN62" s="323"/>
      <c r="AO62" s="321"/>
      <c r="AP62" s="322"/>
      <c r="AQ62" s="322"/>
      <c r="AR62" s="323"/>
      <c r="AS62" s="321"/>
      <c r="AT62" s="322"/>
      <c r="AU62" s="322"/>
      <c r="AV62" s="323"/>
      <c r="AW62" s="321"/>
      <c r="AX62" s="322"/>
      <c r="AY62" s="322"/>
      <c r="AZ62" s="323"/>
      <c r="BA62" s="321"/>
      <c r="BB62" s="322"/>
      <c r="BC62" s="322"/>
      <c r="BD62" s="323"/>
      <c r="BE62" s="321"/>
      <c r="BF62" s="322"/>
      <c r="BG62" s="322"/>
      <c r="BH62" s="323"/>
      <c r="BI62" s="321"/>
      <c r="BJ62" s="322"/>
      <c r="BK62" s="322"/>
      <c r="BL62" s="323"/>
      <c r="BM62" s="321"/>
      <c r="BN62" s="322"/>
      <c r="BO62" s="322"/>
      <c r="BP62" s="323"/>
      <c r="BQ62" s="204">
        <f>SUM(Rezultati!E62:BP62)</f>
        <v>4761</v>
      </c>
      <c r="BR62" s="205">
        <f>COUNT(Rezultati!E62:BP62)</f>
        <v>28</v>
      </c>
      <c r="BS62" s="447"/>
      <c r="BT62" s="253">
        <f>Rezultati!BQ62/Rezultati!BR62</f>
        <v>170.03571428571428</v>
      </c>
      <c r="BU62" s="448"/>
      <c r="BV62" s="166" t="str">
        <f>B62</f>
        <v>Nikolajs Tkačenko</v>
      </c>
      <c r="BW62" s="167"/>
      <c r="BX62" s="167"/>
      <c r="BY62" s="167"/>
      <c r="BZ62" s="167"/>
      <c r="CA62" s="167"/>
      <c r="CB62" s="167"/>
      <c r="CC62" s="167"/>
      <c r="CD62" s="167"/>
      <c r="CE62" s="191"/>
      <c r="CF62" s="168"/>
      <c r="CG62" s="168"/>
      <c r="CH62" s="168"/>
      <c r="CI62" s="168"/>
      <c r="CJ62" s="168"/>
      <c r="CK62" s="168"/>
      <c r="CL62" s="168"/>
      <c r="CM62" s="168"/>
      <c r="CN62" s="168"/>
      <c r="CO62" s="168"/>
      <c r="CP62" s="168"/>
    </row>
    <row r="63" spans="1:94" ht="15.75" customHeight="1">
      <c r="A63" s="336" t="s">
        <v>39</v>
      </c>
      <c r="B63" s="192"/>
      <c r="C63" s="193">
        <v>0</v>
      </c>
      <c r="D63" s="177">
        <f>Rezultati!C63*Rezultati!BR63</f>
        <v>0</v>
      </c>
      <c r="E63" s="264"/>
      <c r="F63" s="265"/>
      <c r="G63" s="265"/>
      <c r="H63" s="266"/>
      <c r="I63" s="259"/>
      <c r="J63" s="256"/>
      <c r="K63" s="256"/>
      <c r="L63" s="260"/>
      <c r="M63" s="259"/>
      <c r="N63" s="256"/>
      <c r="O63" s="256"/>
      <c r="P63" s="260"/>
      <c r="Q63" s="255"/>
      <c r="R63" s="256"/>
      <c r="S63" s="256"/>
      <c r="T63" s="257"/>
      <c r="U63" s="259"/>
      <c r="V63" s="256"/>
      <c r="W63" s="256"/>
      <c r="X63" s="257"/>
      <c r="Y63" s="259"/>
      <c r="Z63" s="256"/>
      <c r="AA63" s="256"/>
      <c r="AB63" s="260"/>
      <c r="AC63" s="255">
        <v>133</v>
      </c>
      <c r="AD63" s="256">
        <v>174</v>
      </c>
      <c r="AE63" s="256">
        <v>138</v>
      </c>
      <c r="AF63" s="257">
        <v>176</v>
      </c>
      <c r="AG63" s="258"/>
      <c r="AH63" s="194"/>
      <c r="AI63" s="194"/>
      <c r="AJ63" s="194"/>
      <c r="AK63" s="321"/>
      <c r="AL63" s="322"/>
      <c r="AM63" s="322"/>
      <c r="AN63" s="323"/>
      <c r="AO63" s="321"/>
      <c r="AP63" s="322"/>
      <c r="AQ63" s="322"/>
      <c r="AR63" s="323"/>
      <c r="AS63" s="321"/>
      <c r="AT63" s="322"/>
      <c r="AU63" s="322"/>
      <c r="AV63" s="323"/>
      <c r="AW63" s="321"/>
      <c r="AX63" s="322"/>
      <c r="AY63" s="322"/>
      <c r="AZ63" s="323"/>
      <c r="BA63" s="321"/>
      <c r="BB63" s="322"/>
      <c r="BC63" s="322"/>
      <c r="BD63" s="323"/>
      <c r="BE63" s="321"/>
      <c r="BF63" s="322"/>
      <c r="BG63" s="322"/>
      <c r="BH63" s="323"/>
      <c r="BI63" s="321"/>
      <c r="BJ63" s="322"/>
      <c r="BK63" s="322"/>
      <c r="BL63" s="323"/>
      <c r="BM63" s="321"/>
      <c r="BN63" s="322"/>
      <c r="BO63" s="322"/>
      <c r="BP63" s="323"/>
      <c r="BQ63" s="204">
        <f>SUM(Rezultati!E63:BP63)</f>
        <v>621</v>
      </c>
      <c r="BR63" s="205">
        <f>COUNT(Rezultati!E63:BP63)</f>
        <v>4</v>
      </c>
      <c r="BS63" s="447"/>
      <c r="BT63" s="253">
        <f>Rezultati!BQ63/Rezultati!BR63</f>
        <v>155.25</v>
      </c>
      <c r="BU63" s="448"/>
      <c r="BV63" s="166">
        <f>B63</f>
        <v>0</v>
      </c>
      <c r="BW63" s="167"/>
      <c r="BX63" s="167"/>
      <c r="BY63" s="167"/>
      <c r="BZ63" s="167"/>
      <c r="CA63" s="167"/>
      <c r="CB63" s="167"/>
      <c r="CC63" s="167"/>
      <c r="CD63" s="167"/>
      <c r="CE63" s="191"/>
      <c r="CF63" s="168"/>
      <c r="CG63" s="168"/>
      <c r="CH63" s="168"/>
      <c r="CI63" s="168"/>
      <c r="CJ63" s="168"/>
      <c r="CK63" s="168"/>
      <c r="CL63" s="168"/>
      <c r="CM63" s="168"/>
      <c r="CN63" s="168"/>
      <c r="CO63" s="168"/>
      <c r="CP63" s="168"/>
    </row>
    <row r="64" spans="1:94" ht="15.75" customHeight="1">
      <c r="A64" s="338" t="s">
        <v>39</v>
      </c>
      <c r="B64" s="288"/>
      <c r="C64" s="230">
        <v>0</v>
      </c>
      <c r="D64" s="231">
        <f>Rezultati!C64*Rezultati!BR64</f>
        <v>0</v>
      </c>
      <c r="E64" s="232"/>
      <c r="F64" s="233"/>
      <c r="G64" s="233"/>
      <c r="H64" s="234"/>
      <c r="I64" s="274"/>
      <c r="J64" s="275"/>
      <c r="K64" s="275"/>
      <c r="L64" s="276"/>
      <c r="M64" s="274"/>
      <c r="N64" s="275"/>
      <c r="O64" s="275"/>
      <c r="P64" s="276"/>
      <c r="Q64" s="292"/>
      <c r="R64" s="275"/>
      <c r="S64" s="275"/>
      <c r="T64" s="293"/>
      <c r="U64" s="274"/>
      <c r="V64" s="275"/>
      <c r="W64" s="275"/>
      <c r="X64" s="293"/>
      <c r="Y64" s="274"/>
      <c r="Z64" s="275"/>
      <c r="AA64" s="275"/>
      <c r="AB64" s="276"/>
      <c r="AC64" s="292">
        <v>147</v>
      </c>
      <c r="AD64" s="275">
        <v>176</v>
      </c>
      <c r="AE64" s="275">
        <v>176</v>
      </c>
      <c r="AF64" s="293">
        <v>180</v>
      </c>
      <c r="AG64" s="289"/>
      <c r="AH64" s="290"/>
      <c r="AI64" s="290"/>
      <c r="AJ64" s="290"/>
      <c r="AK64" s="324"/>
      <c r="AL64" s="325"/>
      <c r="AM64" s="325"/>
      <c r="AN64" s="326"/>
      <c r="AO64" s="324"/>
      <c r="AP64" s="325"/>
      <c r="AQ64" s="325"/>
      <c r="AR64" s="326"/>
      <c r="AS64" s="324"/>
      <c r="AT64" s="325"/>
      <c r="AU64" s="325"/>
      <c r="AV64" s="326"/>
      <c r="AW64" s="324"/>
      <c r="AX64" s="325"/>
      <c r="AY64" s="325"/>
      <c r="AZ64" s="326"/>
      <c r="BA64" s="324"/>
      <c r="BB64" s="325"/>
      <c r="BC64" s="325"/>
      <c r="BD64" s="326"/>
      <c r="BE64" s="324"/>
      <c r="BF64" s="325"/>
      <c r="BG64" s="325"/>
      <c r="BH64" s="326"/>
      <c r="BI64" s="324"/>
      <c r="BJ64" s="325"/>
      <c r="BK64" s="325"/>
      <c r="BL64" s="326"/>
      <c r="BM64" s="324"/>
      <c r="BN64" s="325"/>
      <c r="BO64" s="325"/>
      <c r="BP64" s="326"/>
      <c r="BQ64" s="240">
        <f>SUM(Rezultati!E64:BP64)</f>
        <v>679</v>
      </c>
      <c r="BR64" s="241">
        <f>COUNT(Rezultati!E64:BP64)</f>
        <v>4</v>
      </c>
      <c r="BS64" s="447"/>
      <c r="BT64" s="253">
        <f>Rezultati!BQ64/Rezultati!BR64</f>
        <v>169.75</v>
      </c>
      <c r="BU64" s="448"/>
      <c r="BV64" s="166">
        <f>B64</f>
        <v>0</v>
      </c>
      <c r="BW64" s="167"/>
      <c r="BX64" s="167"/>
      <c r="BY64" s="167"/>
      <c r="BZ64" s="167"/>
      <c r="CA64" s="167"/>
      <c r="CB64" s="167"/>
      <c r="CC64" s="167"/>
      <c r="CD64" s="167"/>
      <c r="CE64" s="191"/>
      <c r="CF64" s="168"/>
      <c r="CG64" s="168"/>
      <c r="CH64" s="168"/>
      <c r="CI64" s="168"/>
      <c r="CJ64" s="168"/>
      <c r="CK64" s="168"/>
      <c r="CL64" s="168"/>
      <c r="CM64" s="168"/>
      <c r="CN64" s="168"/>
      <c r="CO64" s="168"/>
      <c r="CP64" s="168"/>
    </row>
    <row r="65" spans="1:94" ht="15.75" customHeight="1">
      <c r="A65" s="207" t="str">
        <f>Punkti!A29</f>
        <v>Lursoft</v>
      </c>
      <c r="B65" s="300"/>
      <c r="C65" s="281">
        <v>8</v>
      </c>
      <c r="D65" s="210">
        <f>Rezultati!C65*Rezultati!BR65</f>
        <v>0</v>
      </c>
      <c r="E65" s="339"/>
      <c r="F65" s="340"/>
      <c r="G65" s="340"/>
      <c r="H65" s="341"/>
      <c r="I65" s="339"/>
      <c r="J65" s="340"/>
      <c r="K65" s="340"/>
      <c r="L65" s="341"/>
      <c r="M65" s="339"/>
      <c r="N65" s="340"/>
      <c r="O65" s="340"/>
      <c r="P65" s="341"/>
      <c r="Q65" s="339"/>
      <c r="R65" s="340"/>
      <c r="S65" s="340"/>
      <c r="T65" s="341"/>
      <c r="U65" s="339"/>
      <c r="V65" s="340"/>
      <c r="W65" s="340"/>
      <c r="X65" s="341"/>
      <c r="Y65" s="339"/>
      <c r="Z65" s="340"/>
      <c r="AA65" s="340"/>
      <c r="AB65" s="341"/>
      <c r="AC65" s="339"/>
      <c r="AD65" s="340"/>
      <c r="AE65" s="340"/>
      <c r="AF65" s="341"/>
      <c r="AG65" s="339"/>
      <c r="AH65" s="340"/>
      <c r="AI65" s="340"/>
      <c r="AJ65" s="341"/>
      <c r="AK65" s="342"/>
      <c r="AL65" s="343"/>
      <c r="AM65" s="343"/>
      <c r="AN65" s="343"/>
      <c r="AO65" s="344"/>
      <c r="AP65" s="345"/>
      <c r="AQ65" s="345"/>
      <c r="AR65" s="346"/>
      <c r="AS65" s="344"/>
      <c r="AT65" s="345"/>
      <c r="AU65" s="345"/>
      <c r="AV65" s="346"/>
      <c r="AW65" s="344"/>
      <c r="AX65" s="345"/>
      <c r="AY65" s="345"/>
      <c r="AZ65" s="346"/>
      <c r="BA65" s="344"/>
      <c r="BB65" s="345"/>
      <c r="BC65" s="345"/>
      <c r="BD65" s="346"/>
      <c r="BE65" s="344"/>
      <c r="BF65" s="345"/>
      <c r="BG65" s="345"/>
      <c r="BH65" s="346"/>
      <c r="BI65" s="344"/>
      <c r="BJ65" s="345"/>
      <c r="BK65" s="345"/>
      <c r="BL65" s="346"/>
      <c r="BM65" s="344"/>
      <c r="BN65" s="345"/>
      <c r="BO65" s="345"/>
      <c r="BP65" s="346"/>
      <c r="BQ65" s="188">
        <f>SUM(Rezultati!E65:BP65)</f>
        <v>0</v>
      </c>
      <c r="BR65" s="189">
        <f>COUNT(Rezultati!E65:BP65)</f>
        <v>0</v>
      </c>
      <c r="BS65" s="447">
        <f>SUM((Rezultati!BQ65+Rezultati!BQ66+Rezultati!BQ67+Rezultati!BQ68+Rezultati!BQ69+Rezultati!BQ70+Rezultati!BQ71)/(Rezultati!BR65+Rezultati!BR66+Rezultati!BR67+Rezultati!BR68+Rezultati!BR69+Rezultati!BR70+Rezultati!BR71))</f>
        <v>144.45833333333334</v>
      </c>
      <c r="BT65" s="253" t="e">
        <f>Rezultati!BQ65/Rezultati!BR65-8</f>
        <v>#DIV/0!</v>
      </c>
      <c r="BU65" s="448" t="str">
        <f>AK2</f>
        <v>Lursoft</v>
      </c>
      <c r="BV65" s="166" t="e">
        <f>#REF!</f>
        <v>#REF!</v>
      </c>
      <c r="BW65" s="167"/>
      <c r="BX65" s="167"/>
      <c r="BY65" s="167"/>
      <c r="BZ65" s="167"/>
      <c r="CA65" s="167"/>
      <c r="CB65" s="167"/>
      <c r="CC65" s="167"/>
      <c r="CD65" s="167"/>
      <c r="CE65" s="191"/>
      <c r="CF65" s="168"/>
      <c r="CG65" s="168"/>
      <c r="CH65" s="168"/>
      <c r="CI65" s="168"/>
      <c r="CJ65" s="168"/>
      <c r="CK65" s="168"/>
      <c r="CL65" s="168"/>
      <c r="CM65" s="168"/>
      <c r="CN65" s="168"/>
      <c r="CO65" s="168"/>
      <c r="CP65" s="168"/>
    </row>
    <row r="66" spans="1:94" ht="15.75" customHeight="1">
      <c r="A66" s="174" t="s">
        <v>40</v>
      </c>
      <c r="B66" s="206" t="s">
        <v>87</v>
      </c>
      <c r="C66" s="193">
        <v>0</v>
      </c>
      <c r="D66" s="177">
        <f>Rezultati!C66*Rezultati!BR66</f>
        <v>0</v>
      </c>
      <c r="E66" s="347"/>
      <c r="F66" s="348"/>
      <c r="G66" s="348"/>
      <c r="H66" s="349"/>
      <c r="I66" s="347"/>
      <c r="J66" s="348"/>
      <c r="K66" s="348"/>
      <c r="L66" s="349"/>
      <c r="M66" s="347"/>
      <c r="N66" s="348"/>
      <c r="O66" s="348"/>
      <c r="P66" s="349"/>
      <c r="Q66" s="347"/>
      <c r="R66" s="348"/>
      <c r="S66" s="348"/>
      <c r="T66" s="349"/>
      <c r="U66" s="347"/>
      <c r="V66" s="348"/>
      <c r="W66" s="348"/>
      <c r="X66" s="349"/>
      <c r="Y66" s="347"/>
      <c r="Z66" s="348"/>
      <c r="AA66" s="348"/>
      <c r="AB66" s="349"/>
      <c r="AC66" s="347"/>
      <c r="AD66" s="348"/>
      <c r="AE66" s="348"/>
      <c r="AF66" s="349"/>
      <c r="AG66" s="347"/>
      <c r="AH66" s="348"/>
      <c r="AI66" s="348"/>
      <c r="AJ66" s="349"/>
      <c r="AK66" s="342"/>
      <c r="AL66" s="343"/>
      <c r="AM66" s="343"/>
      <c r="AN66" s="343"/>
      <c r="AO66" s="350">
        <v>117</v>
      </c>
      <c r="AP66" s="351">
        <v>159</v>
      </c>
      <c r="AQ66" s="351">
        <v>123</v>
      </c>
      <c r="AR66" s="352">
        <v>148</v>
      </c>
      <c r="AS66" s="350">
        <v>141</v>
      </c>
      <c r="AT66" s="351">
        <v>144</v>
      </c>
      <c r="AU66" s="351">
        <v>149</v>
      </c>
      <c r="AV66" s="352">
        <v>137</v>
      </c>
      <c r="AW66" s="350">
        <v>160</v>
      </c>
      <c r="AX66" s="351">
        <v>151</v>
      </c>
      <c r="AY66" s="351">
        <v>151</v>
      </c>
      <c r="AZ66" s="352">
        <v>114</v>
      </c>
      <c r="BA66" s="350"/>
      <c r="BB66" s="351"/>
      <c r="BC66" s="351"/>
      <c r="BD66" s="352"/>
      <c r="BE66" s="350">
        <v>106</v>
      </c>
      <c r="BF66" s="351">
        <v>164</v>
      </c>
      <c r="BG66" s="351">
        <v>100</v>
      </c>
      <c r="BH66" s="352">
        <v>140</v>
      </c>
      <c r="BI66" s="350">
        <v>161</v>
      </c>
      <c r="BJ66" s="351">
        <v>154</v>
      </c>
      <c r="BK66" s="351">
        <v>134</v>
      </c>
      <c r="BL66" s="352">
        <v>128</v>
      </c>
      <c r="BM66" s="350"/>
      <c r="BN66" s="351"/>
      <c r="BO66" s="351"/>
      <c r="BP66" s="352"/>
      <c r="BQ66" s="204">
        <f>SUM(Rezultati!E66:BP66)</f>
        <v>2781</v>
      </c>
      <c r="BR66" s="205">
        <f>COUNT(Rezultati!E66:BP66)</f>
        <v>20</v>
      </c>
      <c r="BS66" s="447"/>
      <c r="BT66" s="253">
        <f>Rezultati!BQ66/Rezultati!BR66</f>
        <v>139.05000000000001</v>
      </c>
      <c r="BU66" s="448"/>
      <c r="BV66" s="166" t="e">
        <f>#REF!</f>
        <v>#REF!</v>
      </c>
      <c r="BW66" s="167"/>
      <c r="BX66" s="167"/>
      <c r="BY66" s="167"/>
      <c r="BZ66" s="167"/>
      <c r="CA66" s="167"/>
      <c r="CB66" s="167"/>
      <c r="CC66" s="167"/>
      <c r="CD66" s="167"/>
      <c r="CE66" s="191"/>
      <c r="CF66" s="168"/>
      <c r="CG66" s="168"/>
      <c r="CH66" s="168"/>
      <c r="CI66" s="168"/>
      <c r="CJ66" s="168"/>
      <c r="CK66" s="168"/>
      <c r="CL66" s="168"/>
      <c r="CM66" s="168"/>
      <c r="CN66" s="168"/>
      <c r="CO66" s="168"/>
      <c r="CP66" s="168"/>
    </row>
    <row r="67" spans="1:94" ht="15.75" customHeight="1">
      <c r="A67" s="174" t="s">
        <v>40</v>
      </c>
      <c r="B67" s="206" t="s">
        <v>88</v>
      </c>
      <c r="C67" s="193">
        <v>0</v>
      </c>
      <c r="D67" s="177">
        <f>Rezultati!C67*Rezultati!BR67</f>
        <v>0</v>
      </c>
      <c r="E67" s="347"/>
      <c r="F67" s="348"/>
      <c r="G67" s="348"/>
      <c r="H67" s="349"/>
      <c r="I67" s="347"/>
      <c r="J67" s="348"/>
      <c r="K67" s="348"/>
      <c r="L67" s="349"/>
      <c r="M67" s="347"/>
      <c r="N67" s="348"/>
      <c r="O67" s="348"/>
      <c r="P67" s="349"/>
      <c r="Q67" s="347"/>
      <c r="R67" s="348"/>
      <c r="S67" s="348"/>
      <c r="T67" s="349"/>
      <c r="U67" s="347"/>
      <c r="V67" s="348"/>
      <c r="W67" s="348"/>
      <c r="X67" s="349"/>
      <c r="Y67" s="347"/>
      <c r="Z67" s="348"/>
      <c r="AA67" s="348"/>
      <c r="AB67" s="349"/>
      <c r="AC67" s="347"/>
      <c r="AD67" s="348"/>
      <c r="AE67" s="348"/>
      <c r="AF67" s="349"/>
      <c r="AG67" s="347"/>
      <c r="AH67" s="348"/>
      <c r="AI67" s="348"/>
      <c r="AJ67" s="349"/>
      <c r="AK67" s="342"/>
      <c r="AL67" s="343"/>
      <c r="AM67" s="343"/>
      <c r="AN67" s="343"/>
      <c r="AO67" s="353">
        <v>107</v>
      </c>
      <c r="AP67" s="354">
        <v>133</v>
      </c>
      <c r="AQ67" s="354">
        <v>163</v>
      </c>
      <c r="AR67" s="355">
        <v>126</v>
      </c>
      <c r="AS67" s="353">
        <v>125</v>
      </c>
      <c r="AT67" s="354">
        <v>130</v>
      </c>
      <c r="AU67" s="354">
        <v>145</v>
      </c>
      <c r="AV67" s="355">
        <v>188</v>
      </c>
      <c r="AW67" s="353"/>
      <c r="AX67" s="354"/>
      <c r="AY67" s="354"/>
      <c r="AZ67" s="355"/>
      <c r="BA67" s="353">
        <v>107</v>
      </c>
      <c r="BB67" s="354">
        <v>140</v>
      </c>
      <c r="BC67" s="354">
        <v>142</v>
      </c>
      <c r="BD67" s="355">
        <v>178</v>
      </c>
      <c r="BE67" s="353">
        <v>100</v>
      </c>
      <c r="BF67" s="354">
        <v>92</v>
      </c>
      <c r="BG67" s="354">
        <v>139</v>
      </c>
      <c r="BH67" s="355">
        <v>141</v>
      </c>
      <c r="BI67" s="353"/>
      <c r="BJ67" s="354"/>
      <c r="BK67" s="354"/>
      <c r="BL67" s="355"/>
      <c r="BM67" s="353"/>
      <c r="BN67" s="354"/>
      <c r="BO67" s="354"/>
      <c r="BP67" s="355"/>
      <c r="BQ67" s="204">
        <f>SUM(Rezultati!E67:BP67)</f>
        <v>2156</v>
      </c>
      <c r="BR67" s="205">
        <f>COUNT(Rezultati!E67:BP67)</f>
        <v>16</v>
      </c>
      <c r="BS67" s="447"/>
      <c r="BT67" s="253">
        <f>Rezultati!BQ67/Rezultati!BR67</f>
        <v>134.75</v>
      </c>
      <c r="BU67" s="448"/>
      <c r="BV67" s="166" t="e">
        <f>#REF!</f>
        <v>#REF!</v>
      </c>
      <c r="BW67" s="167"/>
      <c r="BX67" s="167"/>
      <c r="BY67" s="167"/>
      <c r="BZ67" s="167"/>
      <c r="CA67" s="167"/>
      <c r="CB67" s="167"/>
      <c r="CC67" s="167"/>
      <c r="CD67" s="167"/>
      <c r="CE67" s="191"/>
      <c r="CF67" s="168"/>
      <c r="CG67" s="168"/>
      <c r="CH67" s="168"/>
      <c r="CI67" s="168"/>
      <c r="CJ67" s="168"/>
      <c r="CK67" s="168"/>
      <c r="CL67" s="168"/>
      <c r="CM67" s="168"/>
      <c r="CN67" s="168"/>
      <c r="CO67" s="168"/>
      <c r="CP67" s="168"/>
    </row>
    <row r="68" spans="1:94" ht="15.75" customHeight="1">
      <c r="A68" s="356" t="s">
        <v>40</v>
      </c>
      <c r="B68" s="357"/>
      <c r="C68" s="329">
        <v>8</v>
      </c>
      <c r="D68" s="330">
        <f>Rezultati!C68*Rezultati!BR68</f>
        <v>0</v>
      </c>
      <c r="E68" s="347"/>
      <c r="F68" s="348"/>
      <c r="G68" s="348"/>
      <c r="H68" s="349"/>
      <c r="I68" s="347"/>
      <c r="J68" s="348"/>
      <c r="K68" s="348"/>
      <c r="L68" s="349"/>
      <c r="M68" s="347"/>
      <c r="N68" s="348"/>
      <c r="O68" s="348"/>
      <c r="P68" s="349"/>
      <c r="Q68" s="347"/>
      <c r="R68" s="348"/>
      <c r="S68" s="348"/>
      <c r="T68" s="349"/>
      <c r="U68" s="347"/>
      <c r="V68" s="348"/>
      <c r="W68" s="348"/>
      <c r="X68" s="349"/>
      <c r="Y68" s="347"/>
      <c r="Z68" s="348"/>
      <c r="AA68" s="348"/>
      <c r="AB68" s="349"/>
      <c r="AC68" s="347"/>
      <c r="AD68" s="348"/>
      <c r="AE68" s="348"/>
      <c r="AF68" s="349"/>
      <c r="AG68" s="347"/>
      <c r="AH68" s="348"/>
      <c r="AI68" s="348"/>
      <c r="AJ68" s="349"/>
      <c r="AK68" s="342"/>
      <c r="AL68" s="343"/>
      <c r="AM68" s="343"/>
      <c r="AN68" s="343"/>
      <c r="AO68" s="353"/>
      <c r="AP68" s="354"/>
      <c r="AQ68" s="354"/>
      <c r="AR68" s="355"/>
      <c r="AS68" s="353"/>
      <c r="AT68" s="354"/>
      <c r="AU68" s="354"/>
      <c r="AV68" s="355"/>
      <c r="AW68" s="353"/>
      <c r="AX68" s="354"/>
      <c r="AY68" s="354"/>
      <c r="AZ68" s="355"/>
      <c r="BA68" s="353"/>
      <c r="BB68" s="354"/>
      <c r="BC68" s="354"/>
      <c r="BD68" s="355"/>
      <c r="BE68" s="353"/>
      <c r="BF68" s="354"/>
      <c r="BG68" s="354"/>
      <c r="BH68" s="355"/>
      <c r="BI68" s="353"/>
      <c r="BJ68" s="354"/>
      <c r="BK68" s="354"/>
      <c r="BL68" s="355"/>
      <c r="BM68" s="353"/>
      <c r="BN68" s="354"/>
      <c r="BO68" s="354"/>
      <c r="BP68" s="355"/>
      <c r="BQ68" s="204">
        <f>SUM(Rezultati!E68:BP68)</f>
        <v>0</v>
      </c>
      <c r="BR68" s="205">
        <f>COUNT(Rezultati!E68:BP68)</f>
        <v>0</v>
      </c>
      <c r="BS68" s="447"/>
      <c r="BT68" s="253" t="e">
        <f>Rezultati!BQ68/Rezultati!BR68-8</f>
        <v>#DIV/0!</v>
      </c>
      <c r="BU68" s="448"/>
      <c r="BV68" s="166" t="e">
        <f>#REF!</f>
        <v>#REF!</v>
      </c>
      <c r="BW68" s="167"/>
      <c r="BX68" s="167"/>
      <c r="BY68" s="167"/>
      <c r="BZ68" s="167"/>
      <c r="CA68" s="167"/>
      <c r="CB68" s="167"/>
      <c r="CC68" s="167"/>
      <c r="CD68" s="167"/>
      <c r="CE68" s="191"/>
      <c r="CF68" s="168"/>
      <c r="CG68" s="168"/>
      <c r="CH68" s="168"/>
      <c r="CI68" s="168"/>
      <c r="CJ68" s="168"/>
      <c r="CK68" s="168"/>
      <c r="CL68" s="168"/>
      <c r="CM68" s="168"/>
      <c r="CN68" s="168"/>
      <c r="CO68" s="168"/>
      <c r="CP68" s="168"/>
    </row>
    <row r="69" spans="1:94" ht="15.75" customHeight="1">
      <c r="A69" s="174" t="s">
        <v>40</v>
      </c>
      <c r="B69" s="206" t="s">
        <v>89</v>
      </c>
      <c r="C69" s="220">
        <v>0</v>
      </c>
      <c r="D69" s="177">
        <f>Rezultati!C69*Rezultati!BR69</f>
        <v>0</v>
      </c>
      <c r="E69" s="358"/>
      <c r="F69" s="359"/>
      <c r="G69" s="359"/>
      <c r="H69" s="360"/>
      <c r="I69" s="358"/>
      <c r="J69" s="359"/>
      <c r="K69" s="359"/>
      <c r="L69" s="360"/>
      <c r="M69" s="358"/>
      <c r="N69" s="359"/>
      <c r="O69" s="359"/>
      <c r="P69" s="360"/>
      <c r="Q69" s="358"/>
      <c r="R69" s="359"/>
      <c r="S69" s="359"/>
      <c r="T69" s="360"/>
      <c r="U69" s="358"/>
      <c r="V69" s="359"/>
      <c r="W69" s="359"/>
      <c r="X69" s="360"/>
      <c r="Y69" s="358"/>
      <c r="Z69" s="359"/>
      <c r="AA69" s="359"/>
      <c r="AB69" s="360"/>
      <c r="AC69" s="358"/>
      <c r="AD69" s="359"/>
      <c r="AE69" s="359"/>
      <c r="AF69" s="360"/>
      <c r="AG69" s="358"/>
      <c r="AH69" s="359"/>
      <c r="AI69" s="359"/>
      <c r="AJ69" s="360"/>
      <c r="AK69" s="342"/>
      <c r="AL69" s="343"/>
      <c r="AM69" s="343"/>
      <c r="AN69" s="343"/>
      <c r="AO69" s="353">
        <v>170</v>
      </c>
      <c r="AP69" s="354">
        <v>172</v>
      </c>
      <c r="AQ69" s="354">
        <v>187</v>
      </c>
      <c r="AR69" s="355">
        <v>212</v>
      </c>
      <c r="AS69" s="353">
        <v>148</v>
      </c>
      <c r="AT69" s="354">
        <v>226</v>
      </c>
      <c r="AU69" s="354">
        <v>116</v>
      </c>
      <c r="AV69" s="355">
        <v>154</v>
      </c>
      <c r="AW69" s="353">
        <v>135</v>
      </c>
      <c r="AX69" s="354">
        <v>202</v>
      </c>
      <c r="AY69" s="354">
        <v>191</v>
      </c>
      <c r="AZ69" s="355">
        <v>158</v>
      </c>
      <c r="BA69" s="353">
        <v>147</v>
      </c>
      <c r="BB69" s="354">
        <v>172</v>
      </c>
      <c r="BC69" s="354">
        <v>148</v>
      </c>
      <c r="BD69" s="355">
        <v>160</v>
      </c>
      <c r="BE69" s="353">
        <v>222</v>
      </c>
      <c r="BF69" s="354">
        <v>182</v>
      </c>
      <c r="BG69" s="354">
        <v>168</v>
      </c>
      <c r="BH69" s="355">
        <v>156</v>
      </c>
      <c r="BI69" s="353">
        <v>162</v>
      </c>
      <c r="BJ69" s="354">
        <v>195</v>
      </c>
      <c r="BK69" s="354">
        <v>153</v>
      </c>
      <c r="BL69" s="355">
        <v>171</v>
      </c>
      <c r="BM69" s="353"/>
      <c r="BN69" s="354"/>
      <c r="BO69" s="354"/>
      <c r="BP69" s="355"/>
      <c r="BQ69" s="204">
        <f>SUM(Rezultati!E69:BP69)</f>
        <v>4107</v>
      </c>
      <c r="BR69" s="205">
        <f>COUNT(Rezultati!E69:BP69)</f>
        <v>24</v>
      </c>
      <c r="BS69" s="447"/>
      <c r="BT69" s="253">
        <f>Rezultati!BQ69/Rezultati!BR69</f>
        <v>171.125</v>
      </c>
      <c r="BU69" s="448"/>
      <c r="BV69" s="166" t="e">
        <f>#REF!</f>
        <v>#REF!</v>
      </c>
      <c r="BW69" s="167"/>
      <c r="BX69" s="167"/>
      <c r="BY69" s="167"/>
      <c r="BZ69" s="167"/>
      <c r="CA69" s="167"/>
      <c r="CB69" s="167"/>
      <c r="CC69" s="167"/>
      <c r="CD69" s="167"/>
      <c r="CE69" s="191"/>
      <c r="CF69" s="168"/>
      <c r="CG69" s="168"/>
      <c r="CH69" s="168"/>
      <c r="CI69" s="168"/>
      <c r="CJ69" s="168"/>
      <c r="CK69" s="168"/>
      <c r="CL69" s="168"/>
      <c r="CM69" s="168"/>
      <c r="CN69" s="168"/>
      <c r="CO69" s="168"/>
      <c r="CP69" s="168"/>
    </row>
    <row r="70" spans="1:94" ht="15.75" customHeight="1">
      <c r="A70" s="174" t="s">
        <v>40</v>
      </c>
      <c r="B70" s="206" t="s">
        <v>90</v>
      </c>
      <c r="C70" s="220">
        <v>0</v>
      </c>
      <c r="D70" s="177">
        <f>Rezultati!C70*Rezultati!BR70</f>
        <v>0</v>
      </c>
      <c r="E70" s="358"/>
      <c r="F70" s="359"/>
      <c r="G70" s="359"/>
      <c r="H70" s="360"/>
      <c r="I70" s="358"/>
      <c r="J70" s="359"/>
      <c r="K70" s="359"/>
      <c r="L70" s="360"/>
      <c r="M70" s="358"/>
      <c r="N70" s="359"/>
      <c r="O70" s="359"/>
      <c r="P70" s="360"/>
      <c r="Q70" s="358"/>
      <c r="R70" s="359"/>
      <c r="S70" s="359"/>
      <c r="T70" s="360"/>
      <c r="U70" s="358"/>
      <c r="V70" s="359"/>
      <c r="W70" s="359"/>
      <c r="X70" s="360"/>
      <c r="Y70" s="358"/>
      <c r="Z70" s="359"/>
      <c r="AA70" s="359"/>
      <c r="AB70" s="360"/>
      <c r="AC70" s="358"/>
      <c r="AD70" s="359"/>
      <c r="AE70" s="359"/>
      <c r="AF70" s="360"/>
      <c r="AG70" s="358"/>
      <c r="AH70" s="359"/>
      <c r="AI70" s="359"/>
      <c r="AJ70" s="360"/>
      <c r="AK70" s="342"/>
      <c r="AL70" s="343"/>
      <c r="AM70" s="343"/>
      <c r="AN70" s="343"/>
      <c r="AO70" s="353"/>
      <c r="AP70" s="354"/>
      <c r="AQ70" s="354"/>
      <c r="AR70" s="355"/>
      <c r="AS70" s="353"/>
      <c r="AT70" s="354"/>
      <c r="AU70" s="354"/>
      <c r="AV70" s="355"/>
      <c r="AW70" s="353">
        <v>111</v>
      </c>
      <c r="AX70" s="354">
        <v>101</v>
      </c>
      <c r="AY70" s="354">
        <v>88</v>
      </c>
      <c r="AZ70" s="355">
        <v>131</v>
      </c>
      <c r="BA70" s="353">
        <v>116</v>
      </c>
      <c r="BB70" s="354">
        <v>113</v>
      </c>
      <c r="BC70" s="354">
        <v>101</v>
      </c>
      <c r="BD70" s="355">
        <v>136</v>
      </c>
      <c r="BE70" s="353"/>
      <c r="BF70" s="354"/>
      <c r="BG70" s="354"/>
      <c r="BH70" s="355"/>
      <c r="BI70" s="353">
        <v>118</v>
      </c>
      <c r="BJ70" s="354">
        <v>97</v>
      </c>
      <c r="BK70" s="354">
        <v>125</v>
      </c>
      <c r="BL70" s="355">
        <v>120</v>
      </c>
      <c r="BM70" s="353"/>
      <c r="BN70" s="354"/>
      <c r="BO70" s="354"/>
      <c r="BP70" s="355"/>
      <c r="BQ70" s="204">
        <f>SUM(Rezultati!E70:BP70)</f>
        <v>1357</v>
      </c>
      <c r="BR70" s="205">
        <f>COUNT(Rezultati!E70:BP70)</f>
        <v>12</v>
      </c>
      <c r="BS70" s="447"/>
      <c r="BT70" s="253">
        <f>Rezultati!BQ70/Rezultati!BR70</f>
        <v>113.08333333333333</v>
      </c>
      <c r="BU70" s="448"/>
      <c r="BV70" s="166" t="e">
        <f>#REF!</f>
        <v>#REF!</v>
      </c>
      <c r="BW70" s="167"/>
      <c r="BX70" s="167"/>
      <c r="BY70" s="167"/>
      <c r="BZ70" s="167"/>
      <c r="CA70" s="167"/>
      <c r="CB70" s="167"/>
      <c r="CC70" s="167"/>
      <c r="CD70" s="167"/>
      <c r="CE70" s="191"/>
      <c r="CF70" s="168"/>
      <c r="CG70" s="168"/>
      <c r="CH70" s="168"/>
      <c r="CI70" s="168"/>
      <c r="CJ70" s="168"/>
      <c r="CK70" s="168"/>
      <c r="CL70" s="168"/>
      <c r="CM70" s="168"/>
      <c r="CN70" s="168"/>
      <c r="CO70" s="168"/>
      <c r="CP70" s="168"/>
    </row>
    <row r="71" spans="1:94" ht="15.75" customHeight="1">
      <c r="A71" s="174" t="s">
        <v>40</v>
      </c>
      <c r="B71" s="219"/>
      <c r="C71" s="230">
        <v>0</v>
      </c>
      <c r="D71" s="231">
        <f>Rezultati!C71*Rezultati!BR71</f>
        <v>0</v>
      </c>
      <c r="E71" s="237"/>
      <c r="F71" s="238"/>
      <c r="G71" s="238"/>
      <c r="H71" s="361"/>
      <c r="I71" s="237"/>
      <c r="J71" s="238"/>
      <c r="K71" s="238"/>
      <c r="L71" s="361"/>
      <c r="M71" s="237"/>
      <c r="N71" s="238"/>
      <c r="O71" s="238"/>
      <c r="P71" s="361"/>
      <c r="Q71" s="237"/>
      <c r="R71" s="238"/>
      <c r="S71" s="238"/>
      <c r="T71" s="361"/>
      <c r="U71" s="237"/>
      <c r="V71" s="238"/>
      <c r="W71" s="238"/>
      <c r="X71" s="361"/>
      <c r="Y71" s="237"/>
      <c r="Z71" s="238"/>
      <c r="AA71" s="238"/>
      <c r="AB71" s="361"/>
      <c r="AC71" s="237"/>
      <c r="AD71" s="238"/>
      <c r="AE71" s="238"/>
      <c r="AF71" s="361"/>
      <c r="AG71" s="237"/>
      <c r="AH71" s="238"/>
      <c r="AI71" s="238"/>
      <c r="AJ71" s="361"/>
      <c r="AK71" s="362"/>
      <c r="AL71" s="363"/>
      <c r="AM71" s="363"/>
      <c r="AN71" s="363"/>
      <c r="AO71" s="364"/>
      <c r="AP71" s="365"/>
      <c r="AQ71" s="365"/>
      <c r="AR71" s="366"/>
      <c r="AS71" s="364"/>
      <c r="AT71" s="365"/>
      <c r="AU71" s="365"/>
      <c r="AV71" s="366"/>
      <c r="AW71" s="364"/>
      <c r="AX71" s="365"/>
      <c r="AY71" s="365"/>
      <c r="AZ71" s="366"/>
      <c r="BA71" s="364"/>
      <c r="BB71" s="365"/>
      <c r="BC71" s="365"/>
      <c r="BD71" s="366"/>
      <c r="BE71" s="364"/>
      <c r="BF71" s="365"/>
      <c r="BG71" s="365"/>
      <c r="BH71" s="366"/>
      <c r="BI71" s="364"/>
      <c r="BJ71" s="365"/>
      <c r="BK71" s="365"/>
      <c r="BL71" s="366"/>
      <c r="BM71" s="364"/>
      <c r="BN71" s="365"/>
      <c r="BO71" s="365"/>
      <c r="BP71" s="366"/>
      <c r="BQ71" s="240">
        <f>SUM(Rezultati!E71:BP71)</f>
        <v>0</v>
      </c>
      <c r="BR71" s="241">
        <f>COUNT(Rezultati!E71:BP71)</f>
        <v>0</v>
      </c>
      <c r="BS71" s="447"/>
      <c r="BT71" s="253" t="e">
        <f>Rezultati!BQ71/Rezultati!BR71</f>
        <v>#DIV/0!</v>
      </c>
      <c r="BU71" s="448"/>
      <c r="BV71" s="166">
        <f t="shared" ref="BV71:BV101" si="2">B71</f>
        <v>0</v>
      </c>
      <c r="BW71" s="167"/>
      <c r="BX71" s="167"/>
      <c r="BY71" s="167"/>
      <c r="BZ71" s="167"/>
      <c r="CA71" s="167"/>
      <c r="CB71" s="167"/>
      <c r="CC71" s="167"/>
      <c r="CD71" s="167"/>
      <c r="CE71" s="191"/>
      <c r="CF71" s="168"/>
      <c r="CG71" s="168"/>
      <c r="CH71" s="168"/>
      <c r="CI71" s="168"/>
      <c r="CJ71" s="168"/>
      <c r="CK71" s="168"/>
      <c r="CL71" s="168"/>
      <c r="CM71" s="168"/>
      <c r="CN71" s="168"/>
      <c r="CO71" s="168"/>
      <c r="CP71" s="168"/>
    </row>
    <row r="72" spans="1:94" ht="15.75" customHeight="1">
      <c r="A72" s="280" t="str">
        <f>Punkti!A32</f>
        <v>Bowling Sharks</v>
      </c>
      <c r="B72" s="300"/>
      <c r="C72" s="281">
        <v>8</v>
      </c>
      <c r="D72" s="282">
        <f>Rezultati!C72*Rezultati!BR72</f>
        <v>0</v>
      </c>
      <c r="E72" s="339"/>
      <c r="F72" s="340"/>
      <c r="G72" s="340"/>
      <c r="H72" s="341"/>
      <c r="I72" s="339"/>
      <c r="J72" s="340"/>
      <c r="K72" s="340"/>
      <c r="L72" s="341"/>
      <c r="M72" s="339"/>
      <c r="N72" s="340"/>
      <c r="O72" s="340"/>
      <c r="P72" s="341"/>
      <c r="Q72" s="339"/>
      <c r="R72" s="340"/>
      <c r="S72" s="340"/>
      <c r="T72" s="341"/>
      <c r="U72" s="339"/>
      <c r="V72" s="340"/>
      <c r="W72" s="340"/>
      <c r="X72" s="341"/>
      <c r="Y72" s="339"/>
      <c r="Z72" s="340"/>
      <c r="AA72" s="340"/>
      <c r="AB72" s="341"/>
      <c r="AC72" s="339"/>
      <c r="AD72" s="340"/>
      <c r="AE72" s="340"/>
      <c r="AF72" s="341"/>
      <c r="AG72" s="339"/>
      <c r="AH72" s="340"/>
      <c r="AI72" s="340"/>
      <c r="AJ72" s="341"/>
      <c r="AK72" s="344"/>
      <c r="AL72" s="345"/>
      <c r="AM72" s="345"/>
      <c r="AN72" s="346"/>
      <c r="AO72" s="342"/>
      <c r="AP72" s="343"/>
      <c r="AQ72" s="343"/>
      <c r="AR72" s="343"/>
      <c r="AS72" s="344"/>
      <c r="AT72" s="345"/>
      <c r="AU72" s="345"/>
      <c r="AV72" s="346"/>
      <c r="AW72" s="344"/>
      <c r="AX72" s="345"/>
      <c r="AY72" s="345"/>
      <c r="AZ72" s="346"/>
      <c r="BA72" s="344"/>
      <c r="BB72" s="345"/>
      <c r="BC72" s="345"/>
      <c r="BD72" s="346"/>
      <c r="BE72" s="344"/>
      <c r="BF72" s="345"/>
      <c r="BG72" s="345"/>
      <c r="BH72" s="346"/>
      <c r="BI72" s="344"/>
      <c r="BJ72" s="345"/>
      <c r="BK72" s="345"/>
      <c r="BL72" s="346"/>
      <c r="BM72" s="344"/>
      <c r="BN72" s="345"/>
      <c r="BO72" s="345"/>
      <c r="BP72" s="346"/>
      <c r="BQ72" s="188">
        <f>SUM(Rezultati!E72:BP72)</f>
        <v>0</v>
      </c>
      <c r="BR72" s="189">
        <f>COUNT(Rezultati!E72:BP72)</f>
        <v>0</v>
      </c>
      <c r="BS72" s="447">
        <f>SUM((Rezultati!BQ72+Rezultati!BQ73+Rezultati!BQ74+Rezultati!BQ75+Rezultati!BQ76+Rezultati!BQ77+Rezultati!BQ78)/(Rezultati!BR72+Rezultati!BR73+Rezultati!BR74+Rezultati!BR75+Rezultati!BR76+Rezultati!BR77+Rezultati!BR78))</f>
        <v>155.75</v>
      </c>
      <c r="BT72" s="253" t="e">
        <f>Rezultati!BQ72/Rezultati!BR72-8</f>
        <v>#DIV/0!</v>
      </c>
      <c r="BU72" s="448" t="str">
        <f>AO2</f>
        <v>Bowling Sharks</v>
      </c>
      <c r="BV72" s="166">
        <f t="shared" si="2"/>
        <v>0</v>
      </c>
      <c r="BW72" s="167"/>
      <c r="BX72" s="167"/>
      <c r="BY72" s="167"/>
      <c r="BZ72" s="167"/>
      <c r="CA72" s="167"/>
      <c r="CB72" s="167"/>
      <c r="CC72" s="167"/>
      <c r="CD72" s="167"/>
      <c r="CE72" s="191"/>
      <c r="CF72" s="168"/>
      <c r="CG72" s="168"/>
      <c r="CH72" s="168"/>
      <c r="CI72" s="168"/>
      <c r="CJ72" s="168"/>
      <c r="CK72" s="168"/>
      <c r="CL72" s="168"/>
      <c r="CM72" s="168"/>
      <c r="CN72" s="168"/>
      <c r="CO72" s="168"/>
      <c r="CP72" s="168"/>
    </row>
    <row r="73" spans="1:94" ht="15.75" customHeight="1">
      <c r="A73" s="174" t="s">
        <v>41</v>
      </c>
      <c r="B73" s="192" t="s">
        <v>91</v>
      </c>
      <c r="C73" s="193">
        <v>0</v>
      </c>
      <c r="D73" s="177">
        <f>Rezultati!C73*Rezultati!BR73</f>
        <v>0</v>
      </c>
      <c r="E73" s="347"/>
      <c r="F73" s="348"/>
      <c r="G73" s="348"/>
      <c r="H73" s="349"/>
      <c r="I73" s="347"/>
      <c r="J73" s="348"/>
      <c r="K73" s="348"/>
      <c r="L73" s="349"/>
      <c r="M73" s="347"/>
      <c r="N73" s="348"/>
      <c r="O73" s="348"/>
      <c r="P73" s="349"/>
      <c r="Q73" s="347"/>
      <c r="R73" s="348"/>
      <c r="S73" s="348"/>
      <c r="T73" s="349"/>
      <c r="U73" s="347"/>
      <c r="V73" s="348"/>
      <c r="W73" s="348"/>
      <c r="X73" s="349"/>
      <c r="Y73" s="347"/>
      <c r="Z73" s="348"/>
      <c r="AA73" s="348"/>
      <c r="AB73" s="349"/>
      <c r="AC73" s="347"/>
      <c r="AD73" s="348"/>
      <c r="AE73" s="348"/>
      <c r="AF73" s="349"/>
      <c r="AG73" s="347"/>
      <c r="AH73" s="348"/>
      <c r="AI73" s="348"/>
      <c r="AJ73" s="349"/>
      <c r="AK73" s="350">
        <v>160</v>
      </c>
      <c r="AL73" s="351">
        <v>198</v>
      </c>
      <c r="AM73" s="351">
        <v>131</v>
      </c>
      <c r="AN73" s="352">
        <v>160</v>
      </c>
      <c r="AO73" s="342"/>
      <c r="AP73" s="343"/>
      <c r="AQ73" s="343"/>
      <c r="AR73" s="343"/>
      <c r="AS73" s="350">
        <v>170</v>
      </c>
      <c r="AT73" s="351">
        <v>165</v>
      </c>
      <c r="AU73" s="351">
        <v>132</v>
      </c>
      <c r="AV73" s="352">
        <v>142</v>
      </c>
      <c r="AW73" s="350">
        <v>147</v>
      </c>
      <c r="AX73" s="351">
        <v>166</v>
      </c>
      <c r="AY73" s="351">
        <v>175</v>
      </c>
      <c r="AZ73" s="352">
        <v>126</v>
      </c>
      <c r="BA73" s="350">
        <v>142</v>
      </c>
      <c r="BB73" s="351">
        <v>158</v>
      </c>
      <c r="BC73" s="351">
        <v>142</v>
      </c>
      <c r="BD73" s="352">
        <v>149</v>
      </c>
      <c r="BE73" s="350">
        <v>144</v>
      </c>
      <c r="BF73" s="351">
        <v>153</v>
      </c>
      <c r="BG73" s="351">
        <v>178</v>
      </c>
      <c r="BH73" s="352">
        <v>142</v>
      </c>
      <c r="BI73" s="350">
        <v>127</v>
      </c>
      <c r="BJ73" s="351">
        <v>148</v>
      </c>
      <c r="BK73" s="351">
        <v>180</v>
      </c>
      <c r="BL73" s="352">
        <v>139</v>
      </c>
      <c r="BM73" s="350"/>
      <c r="BN73" s="351"/>
      <c r="BO73" s="351"/>
      <c r="BP73" s="352"/>
      <c r="BQ73" s="204">
        <f>SUM(Rezultati!E73:BP73)</f>
        <v>3674</v>
      </c>
      <c r="BR73" s="205">
        <f>COUNT(Rezultati!E73:BP73)</f>
        <v>24</v>
      </c>
      <c r="BS73" s="447"/>
      <c r="BT73" s="253">
        <f>Rezultati!BQ73/Rezultati!BR73</f>
        <v>153.08333333333334</v>
      </c>
      <c r="BU73" s="448"/>
      <c r="BV73" s="166" t="str">
        <f t="shared" si="2"/>
        <v>Mihails Judins</v>
      </c>
      <c r="BW73" s="167"/>
      <c r="BX73" s="167"/>
      <c r="BY73" s="167"/>
      <c r="BZ73" s="167"/>
      <c r="CA73" s="167"/>
      <c r="CB73" s="167"/>
      <c r="CC73" s="167"/>
      <c r="CD73" s="167"/>
      <c r="CE73" s="191"/>
      <c r="CF73" s="168"/>
      <c r="CG73" s="168"/>
      <c r="CH73" s="168"/>
      <c r="CI73" s="168"/>
      <c r="CJ73" s="168"/>
      <c r="CK73" s="168"/>
      <c r="CL73" s="168"/>
      <c r="CM73" s="168"/>
      <c r="CN73" s="168"/>
      <c r="CO73" s="168"/>
      <c r="CP73" s="168"/>
    </row>
    <row r="74" spans="1:94" ht="15.75" customHeight="1">
      <c r="A74" s="356" t="s">
        <v>41</v>
      </c>
      <c r="B74" s="328"/>
      <c r="C74" s="367">
        <v>8</v>
      </c>
      <c r="D74" s="330">
        <f>Rezultati!C74*Rezultati!BR74</f>
        <v>0</v>
      </c>
      <c r="E74" s="347"/>
      <c r="F74" s="348"/>
      <c r="G74" s="348"/>
      <c r="H74" s="349"/>
      <c r="I74" s="347"/>
      <c r="J74" s="348"/>
      <c r="K74" s="348"/>
      <c r="L74" s="349"/>
      <c r="M74" s="347"/>
      <c r="N74" s="348"/>
      <c r="O74" s="348"/>
      <c r="P74" s="349"/>
      <c r="Q74" s="347"/>
      <c r="R74" s="348"/>
      <c r="S74" s="348"/>
      <c r="T74" s="349"/>
      <c r="U74" s="347"/>
      <c r="V74" s="348"/>
      <c r="W74" s="348"/>
      <c r="X74" s="349"/>
      <c r="Y74" s="347"/>
      <c r="Z74" s="348"/>
      <c r="AA74" s="348"/>
      <c r="AB74" s="349"/>
      <c r="AC74" s="347"/>
      <c r="AD74" s="348"/>
      <c r="AE74" s="348"/>
      <c r="AF74" s="349"/>
      <c r="AG74" s="347"/>
      <c r="AH74" s="348"/>
      <c r="AI74" s="348"/>
      <c r="AJ74" s="349"/>
      <c r="AK74" s="353"/>
      <c r="AL74" s="354"/>
      <c r="AM74" s="354"/>
      <c r="AN74" s="355"/>
      <c r="AO74" s="342"/>
      <c r="AP74" s="343"/>
      <c r="AQ74" s="343"/>
      <c r="AR74" s="343"/>
      <c r="AS74" s="353"/>
      <c r="AT74" s="354"/>
      <c r="AU74" s="354"/>
      <c r="AV74" s="355"/>
      <c r="AW74" s="353"/>
      <c r="AX74" s="354"/>
      <c r="AY74" s="354"/>
      <c r="AZ74" s="355"/>
      <c r="BA74" s="353"/>
      <c r="BB74" s="354"/>
      <c r="BC74" s="354"/>
      <c r="BD74" s="355"/>
      <c r="BE74" s="353"/>
      <c r="BF74" s="354"/>
      <c r="BG74" s="354"/>
      <c r="BH74" s="355"/>
      <c r="BI74" s="353"/>
      <c r="BJ74" s="354"/>
      <c r="BK74" s="354"/>
      <c r="BL74" s="355"/>
      <c r="BM74" s="353"/>
      <c r="BN74" s="354"/>
      <c r="BO74" s="354"/>
      <c r="BP74" s="355"/>
      <c r="BQ74" s="204">
        <f>SUM(Rezultati!E74:BP74)</f>
        <v>0</v>
      </c>
      <c r="BR74" s="205">
        <f>COUNT(Rezultati!E74:BP74)</f>
        <v>0</v>
      </c>
      <c r="BS74" s="447"/>
      <c r="BT74" s="253" t="e">
        <f>Rezultati!BQ74/Rezultati!BR74-8</f>
        <v>#DIV/0!</v>
      </c>
      <c r="BU74" s="448"/>
      <c r="BV74" s="166">
        <f t="shared" si="2"/>
        <v>0</v>
      </c>
      <c r="BW74" s="167"/>
      <c r="BX74" s="167"/>
      <c r="BY74" s="167"/>
      <c r="BZ74" s="167"/>
      <c r="CA74" s="167"/>
      <c r="CB74" s="167"/>
      <c r="CC74" s="167"/>
      <c r="CD74" s="167"/>
      <c r="CE74" s="191"/>
      <c r="CF74" s="168"/>
      <c r="CG74" s="168"/>
      <c r="CH74" s="168"/>
      <c r="CI74" s="168"/>
      <c r="CJ74" s="168"/>
      <c r="CK74" s="168"/>
      <c r="CL74" s="168"/>
      <c r="CM74" s="168"/>
      <c r="CN74" s="168"/>
      <c r="CO74" s="168"/>
      <c r="CP74" s="168"/>
    </row>
    <row r="75" spans="1:94" ht="15.75" customHeight="1">
      <c r="A75" s="174" t="s">
        <v>41</v>
      </c>
      <c r="B75" s="206" t="s">
        <v>92</v>
      </c>
      <c r="C75" s="220">
        <v>0</v>
      </c>
      <c r="D75" s="177">
        <f>Rezultati!C75*Rezultati!BR75</f>
        <v>0</v>
      </c>
      <c r="E75" s="347"/>
      <c r="F75" s="348"/>
      <c r="G75" s="348"/>
      <c r="H75" s="349"/>
      <c r="I75" s="347"/>
      <c r="J75" s="348"/>
      <c r="K75" s="348"/>
      <c r="L75" s="349"/>
      <c r="M75" s="347"/>
      <c r="N75" s="348"/>
      <c r="O75" s="348"/>
      <c r="P75" s="349"/>
      <c r="Q75" s="347"/>
      <c r="R75" s="348"/>
      <c r="S75" s="348"/>
      <c r="T75" s="349"/>
      <c r="U75" s="347"/>
      <c r="V75" s="348"/>
      <c r="W75" s="348"/>
      <c r="X75" s="349"/>
      <c r="Y75" s="347"/>
      <c r="Z75" s="348"/>
      <c r="AA75" s="348"/>
      <c r="AB75" s="349"/>
      <c r="AC75" s="347"/>
      <c r="AD75" s="348"/>
      <c r="AE75" s="348"/>
      <c r="AF75" s="349"/>
      <c r="AG75" s="347"/>
      <c r="AH75" s="348"/>
      <c r="AI75" s="348"/>
      <c r="AJ75" s="349"/>
      <c r="AK75" s="353">
        <v>140</v>
      </c>
      <c r="AL75" s="354">
        <v>167</v>
      </c>
      <c r="AM75" s="354">
        <v>158</v>
      </c>
      <c r="AN75" s="355">
        <v>138</v>
      </c>
      <c r="AO75" s="342"/>
      <c r="AP75" s="343"/>
      <c r="AQ75" s="343"/>
      <c r="AR75" s="343"/>
      <c r="AS75" s="353">
        <v>144</v>
      </c>
      <c r="AT75" s="354">
        <v>138</v>
      </c>
      <c r="AU75" s="354">
        <v>174</v>
      </c>
      <c r="AV75" s="355">
        <v>169</v>
      </c>
      <c r="AW75" s="353">
        <v>158</v>
      </c>
      <c r="AX75" s="354">
        <v>184</v>
      </c>
      <c r="AY75" s="354">
        <v>209</v>
      </c>
      <c r="AZ75" s="355">
        <v>157</v>
      </c>
      <c r="BA75" s="353">
        <v>164</v>
      </c>
      <c r="BB75" s="354">
        <v>196</v>
      </c>
      <c r="BC75" s="354">
        <v>166</v>
      </c>
      <c r="BD75" s="355">
        <v>212</v>
      </c>
      <c r="BE75" s="353"/>
      <c r="BF75" s="354"/>
      <c r="BG75" s="354"/>
      <c r="BH75" s="355"/>
      <c r="BI75" s="353">
        <v>192</v>
      </c>
      <c r="BJ75" s="354">
        <v>170</v>
      </c>
      <c r="BK75" s="354">
        <v>163</v>
      </c>
      <c r="BL75" s="355">
        <v>145</v>
      </c>
      <c r="BM75" s="353"/>
      <c r="BN75" s="354"/>
      <c r="BO75" s="354"/>
      <c r="BP75" s="355"/>
      <c r="BQ75" s="204">
        <f>SUM(Rezultati!E75:BP75)</f>
        <v>3344</v>
      </c>
      <c r="BR75" s="205">
        <f>COUNT(Rezultati!E75:BP75)</f>
        <v>20</v>
      </c>
      <c r="BS75" s="447"/>
      <c r="BT75" s="253">
        <f>Rezultati!BQ75/Rezultati!BR75</f>
        <v>167.2</v>
      </c>
      <c r="BU75" s="448"/>
      <c r="BV75" s="166" t="str">
        <f t="shared" si="2"/>
        <v>Arkādijs Timčenko</v>
      </c>
      <c r="BW75" s="167"/>
      <c r="BX75" s="167"/>
      <c r="BY75" s="167"/>
      <c r="BZ75" s="167"/>
      <c r="CA75" s="167"/>
      <c r="CB75" s="167"/>
      <c r="CC75" s="167"/>
      <c r="CD75" s="167"/>
      <c r="CE75" s="191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</row>
    <row r="76" spans="1:94" ht="15.75" customHeight="1">
      <c r="A76" s="174" t="s">
        <v>41</v>
      </c>
      <c r="B76" s="206" t="s">
        <v>93</v>
      </c>
      <c r="C76" s="220">
        <v>0</v>
      </c>
      <c r="D76" s="177">
        <f>Rezultati!C76*Rezultati!BR76</f>
        <v>0</v>
      </c>
      <c r="E76" s="358"/>
      <c r="F76" s="359"/>
      <c r="G76" s="359"/>
      <c r="H76" s="360"/>
      <c r="I76" s="358"/>
      <c r="J76" s="359"/>
      <c r="K76" s="359"/>
      <c r="L76" s="360"/>
      <c r="M76" s="358"/>
      <c r="N76" s="359"/>
      <c r="O76" s="359"/>
      <c r="P76" s="360"/>
      <c r="Q76" s="358"/>
      <c r="R76" s="359"/>
      <c r="S76" s="359"/>
      <c r="T76" s="360"/>
      <c r="U76" s="358"/>
      <c r="V76" s="359"/>
      <c r="W76" s="359"/>
      <c r="X76" s="360"/>
      <c r="Y76" s="358"/>
      <c r="Z76" s="359"/>
      <c r="AA76" s="359"/>
      <c r="AB76" s="360"/>
      <c r="AC76" s="358"/>
      <c r="AD76" s="359"/>
      <c r="AE76" s="359"/>
      <c r="AF76" s="360"/>
      <c r="AG76" s="358"/>
      <c r="AH76" s="359"/>
      <c r="AI76" s="359"/>
      <c r="AJ76" s="360"/>
      <c r="AK76" s="353">
        <v>117</v>
      </c>
      <c r="AL76" s="354">
        <v>153</v>
      </c>
      <c r="AM76" s="354">
        <v>134</v>
      </c>
      <c r="AN76" s="355">
        <v>143</v>
      </c>
      <c r="AO76" s="342"/>
      <c r="AP76" s="343"/>
      <c r="AQ76" s="343"/>
      <c r="AR76" s="343"/>
      <c r="AS76" s="353">
        <v>102</v>
      </c>
      <c r="AT76" s="354">
        <v>163</v>
      </c>
      <c r="AU76" s="354">
        <v>108</v>
      </c>
      <c r="AV76" s="355">
        <v>177</v>
      </c>
      <c r="AW76" s="353">
        <v>157</v>
      </c>
      <c r="AX76" s="354">
        <v>127</v>
      </c>
      <c r="AY76" s="354">
        <v>133</v>
      </c>
      <c r="AZ76" s="355">
        <v>145</v>
      </c>
      <c r="BA76" s="353">
        <v>143</v>
      </c>
      <c r="BB76" s="354">
        <v>138</v>
      </c>
      <c r="BC76" s="354">
        <v>169</v>
      </c>
      <c r="BD76" s="355">
        <v>153</v>
      </c>
      <c r="BE76" s="353">
        <v>119</v>
      </c>
      <c r="BF76" s="354">
        <v>138</v>
      </c>
      <c r="BG76" s="354">
        <f>527-190-178</f>
        <v>159</v>
      </c>
      <c r="BH76" s="355">
        <v>132</v>
      </c>
      <c r="BI76" s="353">
        <v>151</v>
      </c>
      <c r="BJ76" s="354">
        <v>152</v>
      </c>
      <c r="BK76" s="354">
        <v>147</v>
      </c>
      <c r="BL76" s="355">
        <v>158</v>
      </c>
      <c r="BM76" s="353"/>
      <c r="BN76" s="354"/>
      <c r="BO76" s="354"/>
      <c r="BP76" s="355"/>
      <c r="BQ76" s="204">
        <f>SUM(Rezultati!E76:BP76)</f>
        <v>3418</v>
      </c>
      <c r="BR76" s="205">
        <f>COUNT(Rezultati!E76:BP76)</f>
        <v>24</v>
      </c>
      <c r="BS76" s="447"/>
      <c r="BT76" s="253">
        <f>Rezultati!BQ76/Rezultati!BR76</f>
        <v>142.41666666666666</v>
      </c>
      <c r="BU76" s="448"/>
      <c r="BV76" s="166" t="str">
        <f t="shared" si="2"/>
        <v>Jurijs Nahodkins</v>
      </c>
      <c r="BW76" s="167"/>
      <c r="BX76" s="167"/>
      <c r="BY76" s="167"/>
      <c r="BZ76" s="167"/>
      <c r="CA76" s="167"/>
      <c r="CB76" s="167"/>
      <c r="CC76" s="167"/>
      <c r="CD76" s="167"/>
      <c r="CE76" s="191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</row>
    <row r="77" spans="1:94" ht="15.75" customHeight="1">
      <c r="A77" s="174" t="s">
        <v>41</v>
      </c>
      <c r="B77" s="368" t="s">
        <v>75</v>
      </c>
      <c r="C77" s="220">
        <v>0</v>
      </c>
      <c r="D77" s="177">
        <f>Rezultati!C77*Rezultati!BR77</f>
        <v>0</v>
      </c>
      <c r="E77" s="358"/>
      <c r="F77" s="359"/>
      <c r="G77" s="359"/>
      <c r="H77" s="360"/>
      <c r="I77" s="358"/>
      <c r="J77" s="359"/>
      <c r="K77" s="359"/>
      <c r="L77" s="360"/>
      <c r="M77" s="358"/>
      <c r="N77" s="359"/>
      <c r="O77" s="359"/>
      <c r="P77" s="360"/>
      <c r="Q77" s="358"/>
      <c r="R77" s="359"/>
      <c r="S77" s="359"/>
      <c r="T77" s="360"/>
      <c r="U77" s="358"/>
      <c r="V77" s="359"/>
      <c r="W77" s="359"/>
      <c r="X77" s="360"/>
      <c r="Y77" s="358"/>
      <c r="Z77" s="359"/>
      <c r="AA77" s="359"/>
      <c r="AB77" s="360"/>
      <c r="AC77" s="358"/>
      <c r="AD77" s="359"/>
      <c r="AE77" s="359"/>
      <c r="AF77" s="360"/>
      <c r="AG77" s="358"/>
      <c r="AH77" s="359"/>
      <c r="AI77" s="359"/>
      <c r="AJ77" s="360"/>
      <c r="AK77" s="353"/>
      <c r="AL77" s="354"/>
      <c r="AM77" s="354"/>
      <c r="AN77" s="355"/>
      <c r="AO77" s="342"/>
      <c r="AP77" s="343"/>
      <c r="AQ77" s="343"/>
      <c r="AR77" s="343"/>
      <c r="AS77" s="353"/>
      <c r="AT77" s="354"/>
      <c r="AU77" s="354"/>
      <c r="AV77" s="355"/>
      <c r="AW77" s="353"/>
      <c r="AX77" s="354"/>
      <c r="AY77" s="354"/>
      <c r="AZ77" s="355"/>
      <c r="BA77" s="353"/>
      <c r="BB77" s="354"/>
      <c r="BC77" s="354"/>
      <c r="BD77" s="355"/>
      <c r="BE77" s="353">
        <v>177</v>
      </c>
      <c r="BF77" s="354">
        <v>209</v>
      </c>
      <c r="BG77" s="354">
        <v>190</v>
      </c>
      <c r="BH77" s="355">
        <v>202</v>
      </c>
      <c r="BI77" s="353"/>
      <c r="BJ77" s="354"/>
      <c r="BK77" s="354"/>
      <c r="BL77" s="355"/>
      <c r="BM77" s="353"/>
      <c r="BN77" s="354"/>
      <c r="BO77" s="354"/>
      <c r="BP77" s="355"/>
      <c r="BQ77" s="204">
        <f>SUM(Rezultati!E77:BP77)</f>
        <v>778</v>
      </c>
      <c r="BR77" s="205">
        <f>COUNT(Rezultati!E77:BP77)</f>
        <v>4</v>
      </c>
      <c r="BS77" s="447"/>
      <c r="BT77" s="253">
        <f>(Rezultati!BQ77/Rezultati!BR77)</f>
        <v>194.5</v>
      </c>
      <c r="BU77" s="448"/>
      <c r="BV77" s="166" t="str">
        <f t="shared" si="2"/>
        <v>Pieacinātais</v>
      </c>
      <c r="BW77" s="167"/>
      <c r="BX77" s="167"/>
      <c r="BY77" s="167"/>
      <c r="BZ77" s="167"/>
      <c r="CA77" s="167"/>
      <c r="CB77" s="167"/>
      <c r="CC77" s="167"/>
      <c r="CD77" s="167"/>
      <c r="CE77" s="191"/>
      <c r="CF77" s="168"/>
      <c r="CG77" s="168"/>
      <c r="CH77" s="168"/>
      <c r="CI77" s="168"/>
      <c r="CJ77" s="168"/>
      <c r="CK77" s="168"/>
      <c r="CL77" s="168"/>
      <c r="CM77" s="168"/>
      <c r="CN77" s="168"/>
      <c r="CO77" s="168"/>
      <c r="CP77" s="168"/>
    </row>
    <row r="78" spans="1:94" ht="15.75" customHeight="1">
      <c r="A78" s="272" t="s">
        <v>41</v>
      </c>
      <c r="B78" s="273"/>
      <c r="C78" s="230">
        <v>0</v>
      </c>
      <c r="D78" s="231">
        <f>Rezultati!C78*Rezultati!BR78</f>
        <v>0</v>
      </c>
      <c r="E78" s="237"/>
      <c r="F78" s="238"/>
      <c r="G78" s="238"/>
      <c r="H78" s="361"/>
      <c r="I78" s="237"/>
      <c r="J78" s="238"/>
      <c r="K78" s="238"/>
      <c r="L78" s="361"/>
      <c r="M78" s="237"/>
      <c r="N78" s="238"/>
      <c r="O78" s="238"/>
      <c r="P78" s="361"/>
      <c r="Q78" s="237"/>
      <c r="R78" s="238"/>
      <c r="S78" s="238"/>
      <c r="T78" s="361"/>
      <c r="U78" s="237"/>
      <c r="V78" s="238"/>
      <c r="W78" s="238"/>
      <c r="X78" s="361"/>
      <c r="Y78" s="237"/>
      <c r="Z78" s="238"/>
      <c r="AA78" s="238"/>
      <c r="AB78" s="361"/>
      <c r="AC78" s="237"/>
      <c r="AD78" s="238"/>
      <c r="AE78" s="238"/>
      <c r="AF78" s="361"/>
      <c r="AG78" s="237"/>
      <c r="AH78" s="238"/>
      <c r="AI78" s="238"/>
      <c r="AJ78" s="361"/>
      <c r="AK78" s="364"/>
      <c r="AL78" s="365"/>
      <c r="AM78" s="365"/>
      <c r="AN78" s="366"/>
      <c r="AO78" s="362"/>
      <c r="AP78" s="363"/>
      <c r="AQ78" s="363"/>
      <c r="AR78" s="363"/>
      <c r="AS78" s="364"/>
      <c r="AT78" s="365"/>
      <c r="AU78" s="365"/>
      <c r="AV78" s="366"/>
      <c r="AW78" s="364"/>
      <c r="AX78" s="365"/>
      <c r="AY78" s="365"/>
      <c r="AZ78" s="366"/>
      <c r="BA78" s="364"/>
      <c r="BB78" s="365"/>
      <c r="BC78" s="365"/>
      <c r="BD78" s="366"/>
      <c r="BE78" s="364"/>
      <c r="BF78" s="365"/>
      <c r="BG78" s="365"/>
      <c r="BH78" s="366"/>
      <c r="BI78" s="364"/>
      <c r="BJ78" s="365"/>
      <c r="BK78" s="365"/>
      <c r="BL78" s="366"/>
      <c r="BM78" s="364"/>
      <c r="BN78" s="365"/>
      <c r="BO78" s="365"/>
      <c r="BP78" s="366"/>
      <c r="BQ78" s="240">
        <f>SUM(Rezultati!E78:BP78)</f>
        <v>0</v>
      </c>
      <c r="BR78" s="241">
        <f>COUNT(Rezultati!E78:BP78)</f>
        <v>0</v>
      </c>
      <c r="BS78" s="447"/>
      <c r="BT78" s="253" t="e">
        <f>Rezultati!BQ78/Rezultati!BR78</f>
        <v>#DIV/0!</v>
      </c>
      <c r="BU78" s="448"/>
      <c r="BV78" s="166">
        <f t="shared" si="2"/>
        <v>0</v>
      </c>
      <c r="BW78" s="167"/>
      <c r="BX78" s="167"/>
      <c r="BY78" s="167"/>
      <c r="BZ78" s="167"/>
      <c r="CA78" s="167"/>
      <c r="CB78" s="167"/>
      <c r="CC78" s="167"/>
      <c r="CD78" s="167"/>
      <c r="CE78" s="191"/>
      <c r="CF78" s="168"/>
      <c r="CG78" s="168"/>
      <c r="CH78" s="168"/>
      <c r="CI78" s="168"/>
      <c r="CJ78" s="168"/>
      <c r="CK78" s="168"/>
      <c r="CL78" s="168"/>
      <c r="CM78" s="168"/>
      <c r="CN78" s="168"/>
      <c r="CO78" s="168"/>
      <c r="CP78" s="168"/>
    </row>
    <row r="79" spans="1:94" ht="15.75" customHeight="1">
      <c r="A79" s="242" t="str">
        <f>Punkti!A35</f>
        <v>Nopietni</v>
      </c>
      <c r="B79" s="175" t="s">
        <v>94</v>
      </c>
      <c r="C79" s="369">
        <v>0</v>
      </c>
      <c r="D79" s="370">
        <f>Rezultati!C79*Rezultati!BR79</f>
        <v>0</v>
      </c>
      <c r="E79" s="339"/>
      <c r="F79" s="340"/>
      <c r="G79" s="340"/>
      <c r="H79" s="341"/>
      <c r="I79" s="339"/>
      <c r="J79" s="340"/>
      <c r="K79" s="340"/>
      <c r="L79" s="341"/>
      <c r="M79" s="339"/>
      <c r="N79" s="340"/>
      <c r="O79" s="340"/>
      <c r="P79" s="341"/>
      <c r="Q79" s="339"/>
      <c r="R79" s="340"/>
      <c r="S79" s="340"/>
      <c r="T79" s="341"/>
      <c r="U79" s="339"/>
      <c r="V79" s="340"/>
      <c r="W79" s="340"/>
      <c r="X79" s="341"/>
      <c r="Y79" s="339"/>
      <c r="Z79" s="340"/>
      <c r="AA79" s="340"/>
      <c r="AB79" s="341"/>
      <c r="AC79" s="339"/>
      <c r="AD79" s="340"/>
      <c r="AE79" s="340"/>
      <c r="AF79" s="341"/>
      <c r="AG79" s="339"/>
      <c r="AH79" s="340"/>
      <c r="AI79" s="340"/>
      <c r="AJ79" s="341"/>
      <c r="AK79" s="344">
        <v>153</v>
      </c>
      <c r="AL79" s="345">
        <v>162</v>
      </c>
      <c r="AM79" s="345">
        <v>141</v>
      </c>
      <c r="AN79" s="346">
        <v>166</v>
      </c>
      <c r="AO79" s="344">
        <v>125</v>
      </c>
      <c r="AP79" s="345">
        <v>124</v>
      </c>
      <c r="AQ79" s="345">
        <v>169</v>
      </c>
      <c r="AR79" s="346">
        <v>189</v>
      </c>
      <c r="AS79" s="342"/>
      <c r="AT79" s="343"/>
      <c r="AU79" s="343"/>
      <c r="AV79" s="343"/>
      <c r="AW79" s="344">
        <v>163</v>
      </c>
      <c r="AX79" s="345">
        <v>170</v>
      </c>
      <c r="AY79" s="345">
        <v>147</v>
      </c>
      <c r="AZ79" s="346">
        <v>153</v>
      </c>
      <c r="BA79" s="344">
        <v>161</v>
      </c>
      <c r="BB79" s="345">
        <v>118</v>
      </c>
      <c r="BC79" s="345">
        <v>135</v>
      </c>
      <c r="BD79" s="346">
        <v>124</v>
      </c>
      <c r="BE79" s="344">
        <v>161</v>
      </c>
      <c r="BF79" s="345">
        <v>168</v>
      </c>
      <c r="BG79" s="345">
        <v>138</v>
      </c>
      <c r="BH79" s="346">
        <v>123</v>
      </c>
      <c r="BI79" s="344">
        <v>161</v>
      </c>
      <c r="BJ79" s="345">
        <v>123</v>
      </c>
      <c r="BK79" s="345">
        <v>117</v>
      </c>
      <c r="BL79" s="346">
        <v>142</v>
      </c>
      <c r="BM79" s="344"/>
      <c r="BN79" s="345"/>
      <c r="BO79" s="345"/>
      <c r="BP79" s="346"/>
      <c r="BQ79" s="188">
        <f>SUM(Rezultati!E79:BP79)</f>
        <v>3533</v>
      </c>
      <c r="BR79" s="189">
        <f>COUNT(Rezultati!E79:BP79)</f>
        <v>24</v>
      </c>
      <c r="BS79" s="447">
        <f>SUM((Rezultati!BQ79+Rezultati!BQ80+Rezultati!BQ81+Rezultati!BQ82+Rezultati!BQ83+Rezultati!BQ84+Rezultati!BQ85)/(Rezultati!BR79+Rezultati!BR80+Rezultati!BR81+Rezultati!BR82+Rezultati!BR83+Rezultati!BR84+Rezultati!BR85))</f>
        <v>154.63888888888889</v>
      </c>
      <c r="BT79" s="253">
        <f>Rezultati!BQ79/Rezultati!BR79</f>
        <v>147.20833333333334</v>
      </c>
      <c r="BU79" s="448" t="str">
        <f>AS2</f>
        <v>Nopietni</v>
      </c>
      <c r="BV79" s="166" t="str">
        <f t="shared" si="2"/>
        <v>Edgars Štubis</v>
      </c>
      <c r="BW79" s="167"/>
      <c r="BX79" s="167"/>
      <c r="BY79" s="167"/>
      <c r="BZ79" s="167"/>
      <c r="CA79" s="167"/>
      <c r="CB79" s="167"/>
      <c r="CC79" s="167"/>
      <c r="CD79" s="167"/>
      <c r="CE79" s="191"/>
      <c r="CF79" s="168"/>
      <c r="CG79" s="168"/>
      <c r="CH79" s="168"/>
      <c r="CI79" s="168"/>
      <c r="CJ79" s="168"/>
      <c r="CK79" s="168"/>
      <c r="CL79" s="168"/>
      <c r="CM79" s="168"/>
      <c r="CN79" s="168"/>
      <c r="CO79" s="168"/>
      <c r="CP79" s="168"/>
    </row>
    <row r="80" spans="1:94" ht="15.75" customHeight="1">
      <c r="A80" s="174" t="s">
        <v>42</v>
      </c>
      <c r="B80" s="192" t="s">
        <v>95</v>
      </c>
      <c r="C80" s="220">
        <v>0</v>
      </c>
      <c r="D80" s="177">
        <f>Rezultati!C80*Rezultati!BR80</f>
        <v>0</v>
      </c>
      <c r="E80" s="347"/>
      <c r="F80" s="348"/>
      <c r="G80" s="348"/>
      <c r="H80" s="349"/>
      <c r="I80" s="347"/>
      <c r="J80" s="348"/>
      <c r="K80" s="348"/>
      <c r="L80" s="349"/>
      <c r="M80" s="347"/>
      <c r="N80" s="348"/>
      <c r="O80" s="348"/>
      <c r="P80" s="349"/>
      <c r="Q80" s="347"/>
      <c r="R80" s="348"/>
      <c r="S80" s="348"/>
      <c r="T80" s="349"/>
      <c r="U80" s="347"/>
      <c r="V80" s="348"/>
      <c r="W80" s="348"/>
      <c r="X80" s="349"/>
      <c r="Y80" s="347"/>
      <c r="Z80" s="348"/>
      <c r="AA80" s="348"/>
      <c r="AB80" s="349"/>
      <c r="AC80" s="347"/>
      <c r="AD80" s="348"/>
      <c r="AE80" s="348"/>
      <c r="AF80" s="349"/>
      <c r="AG80" s="347"/>
      <c r="AH80" s="348"/>
      <c r="AI80" s="348"/>
      <c r="AJ80" s="349"/>
      <c r="AK80" s="350">
        <v>135</v>
      </c>
      <c r="AL80" s="351">
        <v>146</v>
      </c>
      <c r="AM80" s="351">
        <v>161</v>
      </c>
      <c r="AN80" s="352">
        <v>144</v>
      </c>
      <c r="AO80" s="350">
        <v>156</v>
      </c>
      <c r="AP80" s="351">
        <v>166</v>
      </c>
      <c r="AQ80" s="351">
        <v>175</v>
      </c>
      <c r="AR80" s="352">
        <v>191</v>
      </c>
      <c r="AS80" s="342"/>
      <c r="AT80" s="343"/>
      <c r="AU80" s="343"/>
      <c r="AV80" s="343"/>
      <c r="AW80" s="350">
        <v>185</v>
      </c>
      <c r="AX80" s="351">
        <v>152</v>
      </c>
      <c r="AY80" s="351">
        <v>163</v>
      </c>
      <c r="AZ80" s="352">
        <v>186</v>
      </c>
      <c r="BA80" s="350">
        <v>190</v>
      </c>
      <c r="BB80" s="351">
        <v>188</v>
      </c>
      <c r="BC80" s="351">
        <v>159</v>
      </c>
      <c r="BD80" s="352">
        <v>177</v>
      </c>
      <c r="BE80" s="350">
        <v>167</v>
      </c>
      <c r="BF80" s="351">
        <v>164</v>
      </c>
      <c r="BG80" s="351">
        <v>147</v>
      </c>
      <c r="BH80" s="352">
        <v>149</v>
      </c>
      <c r="BI80" s="350">
        <v>128</v>
      </c>
      <c r="BJ80" s="351">
        <v>162</v>
      </c>
      <c r="BK80" s="351">
        <v>144</v>
      </c>
      <c r="BL80" s="352">
        <v>145</v>
      </c>
      <c r="BM80" s="350"/>
      <c r="BN80" s="351"/>
      <c r="BO80" s="351"/>
      <c r="BP80" s="352"/>
      <c r="BQ80" s="204">
        <f>SUM(Rezultati!E80:BP80)</f>
        <v>3880</v>
      </c>
      <c r="BR80" s="205">
        <f>COUNT(Rezultati!E80:BP80)</f>
        <v>24</v>
      </c>
      <c r="BS80" s="447"/>
      <c r="BT80" s="253">
        <f>Rezultati!BQ80/Rezultati!BR80</f>
        <v>161.66666666666666</v>
      </c>
      <c r="BU80" s="448"/>
      <c r="BV80" s="166" t="str">
        <f t="shared" si="2"/>
        <v>Guntars Pugejs</v>
      </c>
      <c r="BW80" s="167"/>
      <c r="BX80" s="167"/>
      <c r="BY80" s="167"/>
      <c r="BZ80" s="167"/>
      <c r="CA80" s="167"/>
      <c r="CB80" s="167"/>
      <c r="CC80" s="167"/>
      <c r="CD80" s="167"/>
      <c r="CE80" s="191"/>
      <c r="CF80" s="168"/>
      <c r="CG80" s="168"/>
      <c r="CH80" s="168"/>
      <c r="CI80" s="168"/>
      <c r="CJ80" s="168"/>
      <c r="CK80" s="168"/>
      <c r="CL80" s="168"/>
      <c r="CM80" s="168"/>
      <c r="CN80" s="168"/>
      <c r="CO80" s="168"/>
      <c r="CP80" s="168"/>
    </row>
    <row r="81" spans="1:94" ht="15.75" customHeight="1">
      <c r="A81" s="174" t="s">
        <v>42</v>
      </c>
      <c r="B81" s="206" t="s">
        <v>96</v>
      </c>
      <c r="C81" s="220">
        <v>0</v>
      </c>
      <c r="D81" s="177">
        <f>Rezultati!C81*Rezultati!BR81</f>
        <v>0</v>
      </c>
      <c r="E81" s="347"/>
      <c r="F81" s="348"/>
      <c r="G81" s="348"/>
      <c r="H81" s="349"/>
      <c r="I81" s="347"/>
      <c r="J81" s="348"/>
      <c r="K81" s="348"/>
      <c r="L81" s="349"/>
      <c r="M81" s="347"/>
      <c r="N81" s="348"/>
      <c r="O81" s="348"/>
      <c r="P81" s="349"/>
      <c r="Q81" s="347"/>
      <c r="R81" s="348"/>
      <c r="S81" s="348"/>
      <c r="T81" s="349"/>
      <c r="U81" s="347"/>
      <c r="V81" s="348"/>
      <c r="W81" s="348"/>
      <c r="X81" s="349"/>
      <c r="Y81" s="347"/>
      <c r="Z81" s="348"/>
      <c r="AA81" s="348"/>
      <c r="AB81" s="349"/>
      <c r="AC81" s="347"/>
      <c r="AD81" s="348"/>
      <c r="AE81" s="348"/>
      <c r="AF81" s="349"/>
      <c r="AG81" s="347"/>
      <c r="AH81" s="348"/>
      <c r="AI81" s="348"/>
      <c r="AJ81" s="349"/>
      <c r="AK81" s="353">
        <v>185</v>
      </c>
      <c r="AL81" s="354">
        <v>132</v>
      </c>
      <c r="AM81" s="354">
        <v>190</v>
      </c>
      <c r="AN81" s="355">
        <v>156</v>
      </c>
      <c r="AO81" s="353">
        <v>153</v>
      </c>
      <c r="AP81" s="354">
        <v>185</v>
      </c>
      <c r="AQ81" s="354">
        <v>175</v>
      </c>
      <c r="AR81" s="355">
        <v>126</v>
      </c>
      <c r="AS81" s="342"/>
      <c r="AT81" s="343"/>
      <c r="AU81" s="343"/>
      <c r="AV81" s="343"/>
      <c r="AW81" s="353">
        <v>172</v>
      </c>
      <c r="AX81" s="354">
        <v>157</v>
      </c>
      <c r="AY81" s="354">
        <v>159</v>
      </c>
      <c r="AZ81" s="355">
        <v>135</v>
      </c>
      <c r="BA81" s="353">
        <v>148</v>
      </c>
      <c r="BB81" s="354">
        <v>140</v>
      </c>
      <c r="BC81" s="354">
        <v>171</v>
      </c>
      <c r="BD81" s="355">
        <v>122</v>
      </c>
      <c r="BE81" s="353">
        <v>112</v>
      </c>
      <c r="BF81" s="354">
        <v>159</v>
      </c>
      <c r="BG81" s="354">
        <v>201</v>
      </c>
      <c r="BH81" s="355">
        <v>148</v>
      </c>
      <c r="BI81" s="353">
        <v>154</v>
      </c>
      <c r="BJ81" s="354">
        <v>160</v>
      </c>
      <c r="BK81" s="354">
        <v>170</v>
      </c>
      <c r="BL81" s="355">
        <v>111</v>
      </c>
      <c r="BM81" s="353"/>
      <c r="BN81" s="354"/>
      <c r="BO81" s="354"/>
      <c r="BP81" s="355"/>
      <c r="BQ81" s="204">
        <f>SUM(Rezultati!E81:BP81)</f>
        <v>3721</v>
      </c>
      <c r="BR81" s="205">
        <f>COUNT(Rezultati!E81:BP81)</f>
        <v>24</v>
      </c>
      <c r="BS81" s="447"/>
      <c r="BT81" s="253">
        <f>Rezultati!BQ81/Rezultati!BR81</f>
        <v>155.04166666666666</v>
      </c>
      <c r="BU81" s="448"/>
      <c r="BV81" s="166" t="str">
        <f t="shared" si="2"/>
        <v>Armands Štubis</v>
      </c>
      <c r="BW81" s="167"/>
      <c r="BX81" s="167"/>
      <c r="BY81" s="167"/>
      <c r="BZ81" s="167"/>
      <c r="CA81" s="167"/>
      <c r="CB81" s="167"/>
      <c r="CC81" s="167"/>
      <c r="CD81" s="167"/>
      <c r="CE81" s="191"/>
      <c r="CF81" s="168"/>
      <c r="CG81" s="168"/>
      <c r="CH81" s="168"/>
      <c r="CI81" s="168"/>
      <c r="CJ81" s="168"/>
      <c r="CK81" s="168"/>
      <c r="CL81" s="168"/>
      <c r="CM81" s="168"/>
      <c r="CN81" s="168"/>
      <c r="CO81" s="168"/>
      <c r="CP81" s="168"/>
    </row>
    <row r="82" spans="1:94" ht="15.75" customHeight="1">
      <c r="A82" s="174" t="s">
        <v>42</v>
      </c>
      <c r="B82" s="371"/>
      <c r="C82" s="220">
        <v>0</v>
      </c>
      <c r="D82" s="177">
        <f>Rezultati!C82*Rezultati!BR82</f>
        <v>0</v>
      </c>
      <c r="E82" s="347"/>
      <c r="F82" s="348"/>
      <c r="G82" s="348"/>
      <c r="H82" s="349"/>
      <c r="I82" s="347"/>
      <c r="J82" s="348"/>
      <c r="K82" s="348"/>
      <c r="L82" s="349"/>
      <c r="M82" s="347"/>
      <c r="N82" s="348"/>
      <c r="O82" s="348"/>
      <c r="P82" s="349"/>
      <c r="Q82" s="347"/>
      <c r="R82" s="348"/>
      <c r="S82" s="348"/>
      <c r="T82" s="349"/>
      <c r="U82" s="347"/>
      <c r="V82" s="348"/>
      <c r="W82" s="348"/>
      <c r="X82" s="349"/>
      <c r="Y82" s="347"/>
      <c r="Z82" s="348"/>
      <c r="AA82" s="348"/>
      <c r="AB82" s="349"/>
      <c r="AC82" s="347"/>
      <c r="AD82" s="348"/>
      <c r="AE82" s="348"/>
      <c r="AF82" s="349"/>
      <c r="AG82" s="347"/>
      <c r="AH82" s="348"/>
      <c r="AI82" s="348"/>
      <c r="AJ82" s="349"/>
      <c r="AK82" s="353"/>
      <c r="AL82" s="354"/>
      <c r="AM82" s="354"/>
      <c r="AN82" s="355"/>
      <c r="AO82" s="353"/>
      <c r="AP82" s="354"/>
      <c r="AQ82" s="354"/>
      <c r="AR82" s="355"/>
      <c r="AS82" s="342"/>
      <c r="AT82" s="343"/>
      <c r="AU82" s="343"/>
      <c r="AV82" s="343"/>
      <c r="AW82" s="353"/>
      <c r="AX82" s="354"/>
      <c r="AY82" s="354"/>
      <c r="AZ82" s="355"/>
      <c r="BA82" s="353"/>
      <c r="BB82" s="354"/>
      <c r="BC82" s="354"/>
      <c r="BD82" s="355"/>
      <c r="BE82" s="353"/>
      <c r="BF82" s="354"/>
      <c r="BG82" s="354"/>
      <c r="BH82" s="355"/>
      <c r="BI82" s="353"/>
      <c r="BJ82" s="354"/>
      <c r="BK82" s="354"/>
      <c r="BL82" s="355"/>
      <c r="BM82" s="353"/>
      <c r="BN82" s="354"/>
      <c r="BO82" s="354"/>
      <c r="BP82" s="355"/>
      <c r="BQ82" s="204">
        <f>SUM(Rezultati!E82:BP82)</f>
        <v>0</v>
      </c>
      <c r="BR82" s="205">
        <f>COUNT(Rezultati!E82:BP82)</f>
        <v>0</v>
      </c>
      <c r="BS82" s="447"/>
      <c r="BT82" s="253" t="e">
        <f>Rezultati!BQ82/Rezultati!BR82</f>
        <v>#DIV/0!</v>
      </c>
      <c r="BU82" s="448"/>
      <c r="BV82" s="166">
        <f t="shared" si="2"/>
        <v>0</v>
      </c>
      <c r="BW82" s="167"/>
      <c r="BX82" s="167"/>
      <c r="BY82" s="167"/>
      <c r="BZ82" s="167"/>
      <c r="CA82" s="167"/>
      <c r="CB82" s="167"/>
      <c r="CC82" s="167"/>
      <c r="CD82" s="167"/>
      <c r="CE82" s="191"/>
      <c r="CF82" s="168"/>
      <c r="CG82" s="168"/>
      <c r="CH82" s="168"/>
      <c r="CI82" s="168"/>
      <c r="CJ82" s="168"/>
      <c r="CK82" s="168"/>
      <c r="CL82" s="168"/>
      <c r="CM82" s="168"/>
      <c r="CN82" s="168"/>
      <c r="CO82" s="168"/>
      <c r="CP82" s="168"/>
    </row>
    <row r="83" spans="1:94" ht="15.75" customHeight="1">
      <c r="A83" s="207" t="s">
        <v>42</v>
      </c>
      <c r="B83" s="208"/>
      <c r="C83" s="209">
        <v>8</v>
      </c>
      <c r="D83" s="210">
        <f>Rezultati!C83*Rezultati!BR83</f>
        <v>0</v>
      </c>
      <c r="E83" s="358"/>
      <c r="F83" s="359"/>
      <c r="G83" s="359"/>
      <c r="H83" s="360"/>
      <c r="I83" s="358"/>
      <c r="J83" s="359"/>
      <c r="K83" s="359"/>
      <c r="L83" s="360"/>
      <c r="M83" s="358"/>
      <c r="N83" s="359"/>
      <c r="O83" s="359"/>
      <c r="P83" s="360"/>
      <c r="Q83" s="358"/>
      <c r="R83" s="359"/>
      <c r="S83" s="359"/>
      <c r="T83" s="360"/>
      <c r="U83" s="358"/>
      <c r="V83" s="359"/>
      <c r="W83" s="359"/>
      <c r="X83" s="360"/>
      <c r="Y83" s="358"/>
      <c r="Z83" s="359"/>
      <c r="AA83" s="359"/>
      <c r="AB83" s="360"/>
      <c r="AC83" s="358"/>
      <c r="AD83" s="359"/>
      <c r="AE83" s="359"/>
      <c r="AF83" s="360"/>
      <c r="AG83" s="358"/>
      <c r="AH83" s="359"/>
      <c r="AI83" s="359"/>
      <c r="AJ83" s="360"/>
      <c r="AK83" s="353"/>
      <c r="AL83" s="354"/>
      <c r="AM83" s="354"/>
      <c r="AN83" s="355"/>
      <c r="AO83" s="353"/>
      <c r="AP83" s="354"/>
      <c r="AQ83" s="354"/>
      <c r="AR83" s="355"/>
      <c r="AS83" s="342"/>
      <c r="AT83" s="343"/>
      <c r="AU83" s="343"/>
      <c r="AV83" s="343"/>
      <c r="AW83" s="353"/>
      <c r="AX83" s="354"/>
      <c r="AY83" s="354"/>
      <c r="AZ83" s="355"/>
      <c r="BA83" s="353"/>
      <c r="BB83" s="354"/>
      <c r="BC83" s="354"/>
      <c r="BD83" s="355"/>
      <c r="BE83" s="353"/>
      <c r="BF83" s="354"/>
      <c r="BG83" s="354"/>
      <c r="BH83" s="355"/>
      <c r="BI83" s="353"/>
      <c r="BJ83" s="354"/>
      <c r="BK83" s="354"/>
      <c r="BL83" s="355"/>
      <c r="BM83" s="353"/>
      <c r="BN83" s="354"/>
      <c r="BO83" s="354"/>
      <c r="BP83" s="355"/>
      <c r="BQ83" s="204">
        <f>SUM(Rezultati!E83:BP83)</f>
        <v>0</v>
      </c>
      <c r="BR83" s="205">
        <f>COUNT(Rezultati!E83:BP83)</f>
        <v>0</v>
      </c>
      <c r="BS83" s="447"/>
      <c r="BT83" s="253" t="e">
        <f>Rezultati!BQ83/Rezultati!BR83-8</f>
        <v>#DIV/0!</v>
      </c>
      <c r="BU83" s="448"/>
      <c r="BV83" s="166">
        <f t="shared" si="2"/>
        <v>0</v>
      </c>
      <c r="BW83" s="167"/>
      <c r="BX83" s="167"/>
      <c r="BY83" s="167"/>
      <c r="BZ83" s="167"/>
      <c r="CA83" s="167"/>
      <c r="CB83" s="167"/>
      <c r="CC83" s="167"/>
      <c r="CD83" s="167"/>
      <c r="CE83" s="191"/>
      <c r="CF83" s="168"/>
      <c r="CG83" s="168"/>
      <c r="CH83" s="168"/>
      <c r="CI83" s="168"/>
      <c r="CJ83" s="168"/>
      <c r="CK83" s="168"/>
      <c r="CL83" s="168"/>
      <c r="CM83" s="168"/>
      <c r="CN83" s="168"/>
      <c r="CO83" s="168"/>
      <c r="CP83" s="168"/>
    </row>
    <row r="84" spans="1:94" ht="16.5" customHeight="1">
      <c r="A84" s="272" t="s">
        <v>42</v>
      </c>
      <c r="B84" s="219"/>
      <c r="C84" s="229">
        <v>0</v>
      </c>
      <c r="D84" s="177">
        <f>Rezultati!C84*Rezultati!BR84</f>
        <v>0</v>
      </c>
      <c r="E84" s="358"/>
      <c r="F84" s="359"/>
      <c r="G84" s="359"/>
      <c r="H84" s="360"/>
      <c r="I84" s="358"/>
      <c r="J84" s="359"/>
      <c r="K84" s="359"/>
      <c r="L84" s="360"/>
      <c r="M84" s="358"/>
      <c r="N84" s="359"/>
      <c r="O84" s="359"/>
      <c r="P84" s="360"/>
      <c r="Q84" s="358"/>
      <c r="R84" s="359"/>
      <c r="S84" s="359"/>
      <c r="T84" s="360"/>
      <c r="U84" s="358"/>
      <c r="V84" s="359"/>
      <c r="W84" s="359"/>
      <c r="X84" s="360"/>
      <c r="Y84" s="358"/>
      <c r="Z84" s="359"/>
      <c r="AA84" s="359"/>
      <c r="AB84" s="360"/>
      <c r="AC84" s="358"/>
      <c r="AD84" s="359"/>
      <c r="AE84" s="359"/>
      <c r="AF84" s="360"/>
      <c r="AG84" s="358"/>
      <c r="AH84" s="359"/>
      <c r="AI84" s="359"/>
      <c r="AJ84" s="360"/>
      <c r="AK84" s="353"/>
      <c r="AL84" s="354"/>
      <c r="AM84" s="354"/>
      <c r="AN84" s="355"/>
      <c r="AO84" s="353"/>
      <c r="AP84" s="354"/>
      <c r="AQ84" s="354"/>
      <c r="AR84" s="355"/>
      <c r="AS84" s="342"/>
      <c r="AT84" s="343"/>
      <c r="AU84" s="343"/>
      <c r="AV84" s="343"/>
      <c r="AW84" s="353"/>
      <c r="AX84" s="354"/>
      <c r="AY84" s="354"/>
      <c r="AZ84" s="355"/>
      <c r="BA84" s="353"/>
      <c r="BB84" s="354"/>
      <c r="BC84" s="354"/>
      <c r="BD84" s="355"/>
      <c r="BE84" s="353"/>
      <c r="BF84" s="354"/>
      <c r="BG84" s="354"/>
      <c r="BH84" s="355"/>
      <c r="BI84" s="353"/>
      <c r="BJ84" s="354"/>
      <c r="BK84" s="354"/>
      <c r="BL84" s="355"/>
      <c r="BM84" s="353"/>
      <c r="BN84" s="354"/>
      <c r="BO84" s="354"/>
      <c r="BP84" s="355"/>
      <c r="BQ84" s="204">
        <f>SUM(Rezultati!E84:BP84)</f>
        <v>0</v>
      </c>
      <c r="BR84" s="205">
        <f>COUNT(Rezultati!E84:BP84)</f>
        <v>0</v>
      </c>
      <c r="BS84" s="447"/>
      <c r="BT84" s="253" t="e">
        <f>Rezultati!BQ84/Rezultati!BR84</f>
        <v>#DIV/0!</v>
      </c>
      <c r="BU84" s="448"/>
      <c r="BV84" s="166">
        <f t="shared" si="2"/>
        <v>0</v>
      </c>
      <c r="BW84" s="167"/>
      <c r="BX84" s="167"/>
      <c r="BY84" s="167"/>
      <c r="BZ84" s="167"/>
      <c r="CA84" s="167"/>
      <c r="CB84" s="167"/>
      <c r="CC84" s="167"/>
      <c r="CD84" s="167"/>
      <c r="CE84" s="191"/>
      <c r="CF84" s="168"/>
      <c r="CG84" s="168"/>
      <c r="CH84" s="168"/>
      <c r="CI84" s="168"/>
      <c r="CJ84" s="168"/>
      <c r="CK84" s="168"/>
      <c r="CL84" s="168"/>
      <c r="CM84" s="168"/>
      <c r="CN84" s="168"/>
      <c r="CO84" s="168"/>
      <c r="CP84" s="168"/>
    </row>
    <row r="85" spans="1:94" ht="16.5" customHeight="1">
      <c r="A85" s="287" t="s">
        <v>42</v>
      </c>
      <c r="B85" s="288"/>
      <c r="C85" s="230">
        <v>0</v>
      </c>
      <c r="D85" s="231">
        <f>Rezultati!C85*Rezultati!BR85</f>
        <v>0</v>
      </c>
      <c r="E85" s="237"/>
      <c r="F85" s="238"/>
      <c r="G85" s="238"/>
      <c r="H85" s="361"/>
      <c r="I85" s="237"/>
      <c r="J85" s="238"/>
      <c r="K85" s="238"/>
      <c r="L85" s="361"/>
      <c r="M85" s="237"/>
      <c r="N85" s="238"/>
      <c r="O85" s="238"/>
      <c r="P85" s="361"/>
      <c r="Q85" s="237"/>
      <c r="R85" s="238"/>
      <c r="S85" s="238"/>
      <c r="T85" s="361"/>
      <c r="U85" s="237"/>
      <c r="V85" s="238"/>
      <c r="W85" s="238"/>
      <c r="X85" s="361"/>
      <c r="Y85" s="237"/>
      <c r="Z85" s="238"/>
      <c r="AA85" s="238"/>
      <c r="AB85" s="361"/>
      <c r="AC85" s="237"/>
      <c r="AD85" s="238"/>
      <c r="AE85" s="238"/>
      <c r="AF85" s="361"/>
      <c r="AG85" s="237"/>
      <c r="AH85" s="238"/>
      <c r="AI85" s="238"/>
      <c r="AJ85" s="361"/>
      <c r="AK85" s="364"/>
      <c r="AL85" s="365"/>
      <c r="AM85" s="365"/>
      <c r="AN85" s="366"/>
      <c r="AO85" s="364"/>
      <c r="AP85" s="365"/>
      <c r="AQ85" s="365"/>
      <c r="AR85" s="366"/>
      <c r="AS85" s="362"/>
      <c r="AT85" s="363"/>
      <c r="AU85" s="363"/>
      <c r="AV85" s="363"/>
      <c r="AW85" s="364"/>
      <c r="AX85" s="365"/>
      <c r="AY85" s="365"/>
      <c r="AZ85" s="366"/>
      <c r="BA85" s="364"/>
      <c r="BB85" s="365"/>
      <c r="BC85" s="365"/>
      <c r="BD85" s="366"/>
      <c r="BE85" s="364"/>
      <c r="BF85" s="365"/>
      <c r="BG85" s="365"/>
      <c r="BH85" s="366"/>
      <c r="BI85" s="372"/>
      <c r="BJ85" s="373"/>
      <c r="BK85" s="373"/>
      <c r="BL85" s="374"/>
      <c r="BM85" s="364"/>
      <c r="BN85" s="365"/>
      <c r="BO85" s="365"/>
      <c r="BP85" s="366"/>
      <c r="BQ85" s="240">
        <f>SUM(Rezultati!E85:BP85)</f>
        <v>0</v>
      </c>
      <c r="BR85" s="241">
        <f>COUNT(Rezultati!E85:BP85)</f>
        <v>0</v>
      </c>
      <c r="BS85" s="447"/>
      <c r="BT85" s="253" t="e">
        <f>Rezultati!BQ85/Rezultati!BR85</f>
        <v>#DIV/0!</v>
      </c>
      <c r="BU85" s="448"/>
      <c r="BV85" s="166">
        <f t="shared" si="2"/>
        <v>0</v>
      </c>
      <c r="BW85" s="167"/>
      <c r="BX85" s="167"/>
      <c r="BY85" s="167"/>
      <c r="BZ85" s="167"/>
      <c r="CA85" s="167"/>
      <c r="CB85" s="167"/>
      <c r="CC85" s="167"/>
      <c r="CD85" s="167"/>
      <c r="CE85" s="191"/>
      <c r="CF85" s="168"/>
      <c r="CG85" s="168"/>
      <c r="CH85" s="168"/>
      <c r="CI85" s="168"/>
      <c r="CJ85" s="168"/>
      <c r="CK85" s="168"/>
      <c r="CL85" s="168"/>
      <c r="CM85" s="168"/>
      <c r="CN85" s="168"/>
      <c r="CO85" s="168"/>
      <c r="CP85" s="168"/>
    </row>
    <row r="86" spans="1:94" ht="16.5" customHeight="1">
      <c r="A86" s="327" t="str">
        <f>Punkti!A38</f>
        <v>Molotov</v>
      </c>
      <c r="B86" s="333"/>
      <c r="C86" s="329">
        <v>8</v>
      </c>
      <c r="D86" s="375">
        <f>Rezultati!C86*Rezultati!BR86</f>
        <v>0</v>
      </c>
      <c r="E86" s="339"/>
      <c r="F86" s="340"/>
      <c r="G86" s="340"/>
      <c r="H86" s="341"/>
      <c r="I86" s="339"/>
      <c r="J86" s="340"/>
      <c r="K86" s="340"/>
      <c r="L86" s="341"/>
      <c r="M86" s="339"/>
      <c r="N86" s="340"/>
      <c r="O86" s="340"/>
      <c r="P86" s="341"/>
      <c r="Q86" s="339"/>
      <c r="R86" s="340"/>
      <c r="S86" s="340"/>
      <c r="T86" s="341"/>
      <c r="U86" s="339"/>
      <c r="V86" s="340"/>
      <c r="W86" s="340"/>
      <c r="X86" s="341"/>
      <c r="Y86" s="339"/>
      <c r="Z86" s="340"/>
      <c r="AA86" s="340"/>
      <c r="AB86" s="341"/>
      <c r="AC86" s="339"/>
      <c r="AD86" s="340"/>
      <c r="AE86" s="340"/>
      <c r="AF86" s="341"/>
      <c r="AG86" s="339"/>
      <c r="AH86" s="340"/>
      <c r="AI86" s="340"/>
      <c r="AJ86" s="341"/>
      <c r="AK86" s="344"/>
      <c r="AL86" s="345"/>
      <c r="AM86" s="345"/>
      <c r="AN86" s="346"/>
      <c r="AO86" s="344"/>
      <c r="AP86" s="345"/>
      <c r="AQ86" s="345"/>
      <c r="AR86" s="346"/>
      <c r="AS86" s="344"/>
      <c r="AT86" s="345"/>
      <c r="AU86" s="345"/>
      <c r="AV86" s="346"/>
      <c r="AW86" s="342"/>
      <c r="AX86" s="343"/>
      <c r="AY86" s="343"/>
      <c r="AZ86" s="343"/>
      <c r="BA86" s="344"/>
      <c r="BB86" s="345"/>
      <c r="BC86" s="345"/>
      <c r="BD86" s="346"/>
      <c r="BE86" s="344"/>
      <c r="BF86" s="345"/>
      <c r="BG86" s="345"/>
      <c r="BH86" s="346"/>
      <c r="BI86" s="344"/>
      <c r="BJ86" s="345"/>
      <c r="BK86" s="345"/>
      <c r="BL86" s="376"/>
      <c r="BM86" s="377"/>
      <c r="BN86" s="345"/>
      <c r="BO86" s="345"/>
      <c r="BP86" s="346"/>
      <c r="BQ86" s="188">
        <f>SUM(Rezultati!E86:BP86)</f>
        <v>0</v>
      </c>
      <c r="BR86" s="189">
        <f>COUNT(Rezultati!E86:BP86)</f>
        <v>0</v>
      </c>
      <c r="BS86" s="447">
        <f>SUM((Rezultati!BQ86+Rezultati!BQ87+Rezultati!BQ88+Rezultati!BQ89+Rezultati!BQ90+Rezultati!BQ92+BQ91+Rezultati!BQ93)/(Rezultati!BR86+BR91+Rezultati!BR87+Rezultati!BR88+Rezultati!BR89+Rezultati!BR90+Rezultati!BR92+Rezultati!BR93))</f>
        <v>142.56944444444446</v>
      </c>
      <c r="BT86" s="253" t="e">
        <f>Rezultati!BQ86/Rezultati!BR86-8</f>
        <v>#DIV/0!</v>
      </c>
      <c r="BU86" s="448" t="str">
        <f>AW2</f>
        <v>Molotov</v>
      </c>
      <c r="BV86" s="166">
        <f t="shared" si="2"/>
        <v>0</v>
      </c>
      <c r="BW86" s="167"/>
      <c r="BX86" s="167"/>
      <c r="BY86" s="167"/>
      <c r="BZ86" s="167"/>
      <c r="CA86" s="167"/>
      <c r="CB86" s="167"/>
      <c r="CC86" s="167"/>
      <c r="CD86" s="167"/>
      <c r="CE86" s="191"/>
      <c r="CF86" s="168"/>
      <c r="CG86" s="168"/>
      <c r="CH86" s="168"/>
      <c r="CI86" s="168"/>
      <c r="CJ86" s="168"/>
      <c r="CK86" s="168"/>
      <c r="CL86" s="168"/>
      <c r="CM86" s="168"/>
      <c r="CN86" s="168"/>
      <c r="CO86" s="168"/>
      <c r="CP86" s="168"/>
    </row>
    <row r="87" spans="1:94" ht="16.5" customHeight="1">
      <c r="A87" s="174" t="s">
        <v>43</v>
      </c>
      <c r="B87" s="206" t="s">
        <v>97</v>
      </c>
      <c r="C87" s="220">
        <v>0</v>
      </c>
      <c r="D87" s="177">
        <f>Rezultati!C87*Rezultati!BR87</f>
        <v>0</v>
      </c>
      <c r="E87" s="347"/>
      <c r="F87" s="348"/>
      <c r="G87" s="348"/>
      <c r="H87" s="349"/>
      <c r="I87" s="347"/>
      <c r="J87" s="348"/>
      <c r="K87" s="348"/>
      <c r="L87" s="349"/>
      <c r="M87" s="347"/>
      <c r="N87" s="348"/>
      <c r="O87" s="348"/>
      <c r="P87" s="349"/>
      <c r="Q87" s="347"/>
      <c r="R87" s="348"/>
      <c r="S87" s="348"/>
      <c r="T87" s="349"/>
      <c r="U87" s="347"/>
      <c r="V87" s="348"/>
      <c r="W87" s="348"/>
      <c r="X87" s="349"/>
      <c r="Y87" s="347"/>
      <c r="Z87" s="348"/>
      <c r="AA87" s="348"/>
      <c r="AB87" s="349"/>
      <c r="AC87" s="347"/>
      <c r="AD87" s="348"/>
      <c r="AE87" s="348"/>
      <c r="AF87" s="349"/>
      <c r="AG87" s="347"/>
      <c r="AH87" s="348"/>
      <c r="AI87" s="348"/>
      <c r="AJ87" s="349"/>
      <c r="AK87" s="350">
        <v>135</v>
      </c>
      <c r="AL87" s="351">
        <v>148</v>
      </c>
      <c r="AM87" s="351">
        <v>136</v>
      </c>
      <c r="AN87" s="352">
        <v>117</v>
      </c>
      <c r="AO87" s="350">
        <v>129</v>
      </c>
      <c r="AP87" s="351">
        <v>114</v>
      </c>
      <c r="AQ87" s="351">
        <v>123</v>
      </c>
      <c r="AR87" s="352">
        <v>137</v>
      </c>
      <c r="AS87" s="350">
        <v>123</v>
      </c>
      <c r="AT87" s="351">
        <v>154</v>
      </c>
      <c r="AU87" s="351">
        <v>150</v>
      </c>
      <c r="AV87" s="352">
        <v>158</v>
      </c>
      <c r="AW87" s="342"/>
      <c r="AX87" s="343"/>
      <c r="AY87" s="343"/>
      <c r="AZ87" s="343"/>
      <c r="BA87" s="350"/>
      <c r="BB87" s="351">
        <v>127</v>
      </c>
      <c r="BC87" s="351">
        <v>135</v>
      </c>
      <c r="BD87" s="352">
        <v>111</v>
      </c>
      <c r="BE87" s="350">
        <v>133</v>
      </c>
      <c r="BF87" s="351">
        <v>148</v>
      </c>
      <c r="BG87" s="351">
        <v>164</v>
      </c>
      <c r="BH87" s="352">
        <v>147</v>
      </c>
      <c r="BI87" s="350">
        <v>150</v>
      </c>
      <c r="BJ87" s="351">
        <v>131</v>
      </c>
      <c r="BK87" s="351">
        <v>148</v>
      </c>
      <c r="BL87" s="378">
        <v>104</v>
      </c>
      <c r="BM87" s="379"/>
      <c r="BN87" s="351"/>
      <c r="BO87" s="351"/>
      <c r="BP87" s="352"/>
      <c r="BQ87" s="204">
        <f>SUM(Rezultati!E87:BP87)</f>
        <v>3122</v>
      </c>
      <c r="BR87" s="205">
        <f>COUNT(Rezultati!E87:BP87)</f>
        <v>23</v>
      </c>
      <c r="BS87" s="447"/>
      <c r="BT87" s="253">
        <f>Rezultati!BQ87/Rezultati!BR87</f>
        <v>135.7391304347826</v>
      </c>
      <c r="BU87" s="448"/>
      <c r="BV87" s="166" t="str">
        <f t="shared" si="2"/>
        <v>Edgars Cimdiņš</v>
      </c>
      <c r="BW87" s="167"/>
      <c r="BX87" s="168"/>
      <c r="BY87" s="168"/>
      <c r="BZ87" s="168"/>
      <c r="CA87" s="168"/>
      <c r="CB87" s="168"/>
      <c r="CC87" s="168"/>
      <c r="CD87" s="168"/>
      <c r="CE87" s="167"/>
      <c r="CF87" s="168"/>
      <c r="CG87" s="168"/>
      <c r="CH87" s="168"/>
      <c r="CI87" s="168"/>
      <c r="CJ87" s="168"/>
      <c r="CK87" s="168"/>
      <c r="CL87" s="168"/>
      <c r="CM87" s="168"/>
      <c r="CN87" s="168"/>
      <c r="CO87" s="168"/>
      <c r="CP87" s="168"/>
    </row>
    <row r="88" spans="1:94" ht="16.5" customHeight="1">
      <c r="A88" s="174" t="s">
        <v>43</v>
      </c>
      <c r="B88" s="206" t="s">
        <v>98</v>
      </c>
      <c r="C88" s="220">
        <v>0</v>
      </c>
      <c r="D88" s="177">
        <f>Rezultati!C88*Rezultati!BR88</f>
        <v>0</v>
      </c>
      <c r="E88" s="347"/>
      <c r="F88" s="348"/>
      <c r="G88" s="348"/>
      <c r="H88" s="349"/>
      <c r="I88" s="347"/>
      <c r="J88" s="348"/>
      <c r="K88" s="348"/>
      <c r="L88" s="349"/>
      <c r="M88" s="347"/>
      <c r="N88" s="348"/>
      <c r="O88" s="348"/>
      <c r="P88" s="349"/>
      <c r="Q88" s="347"/>
      <c r="R88" s="348"/>
      <c r="S88" s="348"/>
      <c r="T88" s="349"/>
      <c r="U88" s="347"/>
      <c r="V88" s="348"/>
      <c r="W88" s="348"/>
      <c r="X88" s="349"/>
      <c r="Y88" s="347"/>
      <c r="Z88" s="348"/>
      <c r="AA88" s="348"/>
      <c r="AB88" s="349"/>
      <c r="AC88" s="347"/>
      <c r="AD88" s="348"/>
      <c r="AE88" s="348"/>
      <c r="AF88" s="349"/>
      <c r="AG88" s="347"/>
      <c r="AH88" s="348"/>
      <c r="AI88" s="348"/>
      <c r="AJ88" s="349"/>
      <c r="AK88" s="353">
        <v>126</v>
      </c>
      <c r="AL88" s="354">
        <v>148</v>
      </c>
      <c r="AM88" s="354">
        <v>105</v>
      </c>
      <c r="AN88" s="355">
        <v>165</v>
      </c>
      <c r="AO88" s="353">
        <v>150</v>
      </c>
      <c r="AP88" s="354">
        <v>138</v>
      </c>
      <c r="AQ88" s="354">
        <v>137</v>
      </c>
      <c r="AR88" s="355">
        <v>108</v>
      </c>
      <c r="AS88" s="353">
        <v>122</v>
      </c>
      <c r="AT88" s="354">
        <v>113</v>
      </c>
      <c r="AU88" s="354">
        <v>117</v>
      </c>
      <c r="AV88" s="355">
        <v>160</v>
      </c>
      <c r="AW88" s="342"/>
      <c r="AX88" s="343"/>
      <c r="AY88" s="343"/>
      <c r="AZ88" s="343"/>
      <c r="BA88" s="353">
        <v>97</v>
      </c>
      <c r="BB88" s="354">
        <v>132</v>
      </c>
      <c r="BC88" s="354">
        <v>122</v>
      </c>
      <c r="BD88" s="355">
        <v>90</v>
      </c>
      <c r="BE88" s="353"/>
      <c r="BF88" s="354"/>
      <c r="BG88" s="354"/>
      <c r="BH88" s="355"/>
      <c r="BI88" s="350">
        <v>143</v>
      </c>
      <c r="BJ88" s="351">
        <v>124</v>
      </c>
      <c r="BK88" s="351">
        <v>158</v>
      </c>
      <c r="BL88" s="378">
        <v>161</v>
      </c>
      <c r="BM88" s="380"/>
      <c r="BN88" s="354"/>
      <c r="BO88" s="354"/>
      <c r="BP88" s="355"/>
      <c r="BQ88" s="204">
        <f>SUM(Rezultati!E88:BP88)</f>
        <v>2616</v>
      </c>
      <c r="BR88" s="205">
        <f>COUNT(Rezultati!E88:BP88)</f>
        <v>20</v>
      </c>
      <c r="BS88" s="447"/>
      <c r="BT88" s="253">
        <f>Rezultati!BQ88/Rezultati!BR88</f>
        <v>130.80000000000001</v>
      </c>
      <c r="BU88" s="448"/>
      <c r="BV88" s="166" t="str">
        <f t="shared" si="2"/>
        <v>Artūrs Žigulins</v>
      </c>
      <c r="BW88" s="167"/>
      <c r="BX88" s="168"/>
      <c r="BY88" s="168"/>
      <c r="BZ88" s="168"/>
      <c r="CA88" s="168"/>
      <c r="CB88" s="168"/>
      <c r="CC88" s="168"/>
      <c r="CD88" s="168"/>
      <c r="CE88" s="167"/>
      <c r="CF88" s="168"/>
      <c r="CG88" s="168"/>
      <c r="CH88" s="168"/>
      <c r="CI88" s="168"/>
      <c r="CJ88" s="168"/>
      <c r="CK88" s="168"/>
      <c r="CL88" s="168"/>
      <c r="CM88" s="168"/>
      <c r="CN88" s="168"/>
      <c r="CO88" s="168"/>
      <c r="CP88" s="168"/>
    </row>
    <row r="89" spans="1:94" ht="16.5" customHeight="1">
      <c r="A89" s="174" t="s">
        <v>43</v>
      </c>
      <c r="B89" s="206" t="s">
        <v>99</v>
      </c>
      <c r="C89" s="220">
        <v>0</v>
      </c>
      <c r="D89" s="177">
        <f>Rezultati!C89*Rezultati!BR89</f>
        <v>0</v>
      </c>
      <c r="E89" s="347"/>
      <c r="F89" s="348"/>
      <c r="G89" s="348"/>
      <c r="H89" s="349"/>
      <c r="I89" s="347"/>
      <c r="J89" s="348"/>
      <c r="K89" s="348"/>
      <c r="L89" s="349"/>
      <c r="M89" s="347"/>
      <c r="N89" s="348"/>
      <c r="O89" s="348"/>
      <c r="P89" s="349"/>
      <c r="Q89" s="347"/>
      <c r="R89" s="348"/>
      <c r="S89" s="348"/>
      <c r="T89" s="349"/>
      <c r="U89" s="347"/>
      <c r="V89" s="348"/>
      <c r="W89" s="348"/>
      <c r="X89" s="349"/>
      <c r="Y89" s="347"/>
      <c r="Z89" s="348"/>
      <c r="AA89" s="348"/>
      <c r="AB89" s="349"/>
      <c r="AC89" s="347"/>
      <c r="AD89" s="348"/>
      <c r="AE89" s="348"/>
      <c r="AF89" s="349"/>
      <c r="AG89" s="347"/>
      <c r="AH89" s="348"/>
      <c r="AI89" s="348"/>
      <c r="AJ89" s="349"/>
      <c r="AK89" s="353">
        <v>133</v>
      </c>
      <c r="AL89" s="354">
        <v>183</v>
      </c>
      <c r="AM89" s="354">
        <v>170</v>
      </c>
      <c r="AN89" s="355">
        <v>216</v>
      </c>
      <c r="AO89" s="353">
        <v>143</v>
      </c>
      <c r="AP89" s="354">
        <v>133</v>
      </c>
      <c r="AQ89" s="354">
        <v>114</v>
      </c>
      <c r="AR89" s="355">
        <v>182</v>
      </c>
      <c r="AS89" s="353">
        <v>141</v>
      </c>
      <c r="AT89" s="354">
        <v>213</v>
      </c>
      <c r="AU89" s="354">
        <v>215</v>
      </c>
      <c r="AV89" s="355">
        <v>195</v>
      </c>
      <c r="AW89" s="342"/>
      <c r="AX89" s="343"/>
      <c r="AY89" s="343"/>
      <c r="AZ89" s="343"/>
      <c r="BA89" s="353">
        <v>152</v>
      </c>
      <c r="BB89" s="354">
        <v>219</v>
      </c>
      <c r="BC89" s="354">
        <v>175</v>
      </c>
      <c r="BD89" s="355">
        <v>140</v>
      </c>
      <c r="BE89" s="353">
        <v>135</v>
      </c>
      <c r="BF89" s="381">
        <v>154</v>
      </c>
      <c r="BG89" s="354">
        <v>165</v>
      </c>
      <c r="BH89" s="355">
        <v>167</v>
      </c>
      <c r="BI89" s="353">
        <v>159</v>
      </c>
      <c r="BJ89" s="354">
        <v>147</v>
      </c>
      <c r="BK89" s="354">
        <v>125</v>
      </c>
      <c r="BL89" s="382">
        <v>176</v>
      </c>
      <c r="BM89" s="380"/>
      <c r="BN89" s="354"/>
      <c r="BO89" s="354"/>
      <c r="BP89" s="355"/>
      <c r="BQ89" s="204">
        <f>SUM(Rezultati!E89:BP89)</f>
        <v>3952</v>
      </c>
      <c r="BR89" s="205">
        <f>COUNT(Rezultati!E89:BP89)</f>
        <v>24</v>
      </c>
      <c r="BS89" s="447"/>
      <c r="BT89" s="253">
        <f>Rezultati!BQ89/Rezultati!BR89</f>
        <v>164.66666666666666</v>
      </c>
      <c r="BU89" s="448"/>
      <c r="BV89" s="166" t="str">
        <f t="shared" si="2"/>
        <v>Artūrs Pugejs</v>
      </c>
      <c r="BW89" s="167"/>
      <c r="BX89" s="168"/>
      <c r="BY89" s="168"/>
      <c r="BZ89" s="168"/>
      <c r="CA89" s="168"/>
      <c r="CB89" s="168"/>
      <c r="CC89" s="168"/>
      <c r="CD89" s="168"/>
      <c r="CE89" s="167"/>
      <c r="CF89" s="168"/>
      <c r="CG89" s="168"/>
      <c r="CH89" s="168"/>
      <c r="CI89" s="168"/>
      <c r="CJ89" s="168"/>
      <c r="CK89" s="168"/>
      <c r="CL89" s="168"/>
      <c r="CM89" s="168"/>
      <c r="CN89" s="168"/>
      <c r="CO89" s="168"/>
      <c r="CP89" s="168"/>
    </row>
    <row r="90" spans="1:94" ht="16.5" customHeight="1">
      <c r="A90" s="174" t="s">
        <v>43</v>
      </c>
      <c r="B90" s="206" t="s">
        <v>100</v>
      </c>
      <c r="C90" s="220">
        <v>0</v>
      </c>
      <c r="D90" s="177">
        <f>Rezultati!C90*Rezultati!BR90</f>
        <v>0</v>
      </c>
      <c r="E90" s="358"/>
      <c r="F90" s="359"/>
      <c r="G90" s="359"/>
      <c r="H90" s="360"/>
      <c r="I90" s="358"/>
      <c r="J90" s="359"/>
      <c r="K90" s="359"/>
      <c r="L90" s="360"/>
      <c r="M90" s="358"/>
      <c r="N90" s="359"/>
      <c r="O90" s="359"/>
      <c r="P90" s="360"/>
      <c r="Q90" s="358"/>
      <c r="R90" s="359"/>
      <c r="S90" s="359"/>
      <c r="T90" s="360"/>
      <c r="U90" s="358"/>
      <c r="V90" s="359"/>
      <c r="W90" s="359"/>
      <c r="X90" s="360"/>
      <c r="Y90" s="358"/>
      <c r="Z90" s="359"/>
      <c r="AA90" s="359"/>
      <c r="AB90" s="360"/>
      <c r="AC90" s="358"/>
      <c r="AD90" s="359"/>
      <c r="AE90" s="359"/>
      <c r="AF90" s="360"/>
      <c r="AG90" s="358"/>
      <c r="AH90" s="359"/>
      <c r="AI90" s="359"/>
      <c r="AJ90" s="360"/>
      <c r="AK90" s="353"/>
      <c r="AL90" s="354"/>
      <c r="AM90" s="354"/>
      <c r="AN90" s="355"/>
      <c r="AO90" s="353"/>
      <c r="AP90" s="354"/>
      <c r="AQ90" s="354"/>
      <c r="AR90" s="355"/>
      <c r="AS90" s="353"/>
      <c r="AT90" s="354"/>
      <c r="AU90" s="354"/>
      <c r="AV90" s="355"/>
      <c r="AW90" s="342"/>
      <c r="AX90" s="343"/>
      <c r="AY90" s="343"/>
      <c r="AZ90" s="343"/>
      <c r="BA90" s="353">
        <v>110</v>
      </c>
      <c r="BB90" s="354"/>
      <c r="BC90" s="354"/>
      <c r="BD90" s="355"/>
      <c r="BE90" s="353">
        <v>121</v>
      </c>
      <c r="BF90" s="354">
        <v>116</v>
      </c>
      <c r="BG90" s="354">
        <v>116</v>
      </c>
      <c r="BH90" s="355">
        <v>112</v>
      </c>
      <c r="BI90" s="353"/>
      <c r="BJ90" s="354"/>
      <c r="BK90" s="354"/>
      <c r="BL90" s="382"/>
      <c r="BM90" s="380"/>
      <c r="BN90" s="354"/>
      <c r="BO90" s="354"/>
      <c r="BP90" s="355"/>
      <c r="BQ90" s="204">
        <f>SUM(Rezultati!E90:BP90)</f>
        <v>575</v>
      </c>
      <c r="BR90" s="205">
        <f>COUNT(Rezultati!E90:BP90)</f>
        <v>5</v>
      </c>
      <c r="BS90" s="447"/>
      <c r="BT90" s="253">
        <f>Rezultati!BQ90/Rezultati!BR90</f>
        <v>115</v>
      </c>
      <c r="BU90" s="448"/>
      <c r="BV90" s="166" t="str">
        <f t="shared" si="2"/>
        <v>Jānis Cimdiņš</v>
      </c>
      <c r="BW90" s="167"/>
      <c r="BX90" s="168"/>
      <c r="BY90" s="168"/>
      <c r="BZ90" s="168"/>
      <c r="CA90" s="168"/>
      <c r="CB90" s="168"/>
      <c r="CC90" s="168"/>
      <c r="CD90" s="168"/>
      <c r="CE90" s="167"/>
      <c r="CF90" s="168"/>
      <c r="CG90" s="168"/>
      <c r="CH90" s="168"/>
      <c r="CI90" s="168"/>
      <c r="CJ90" s="168"/>
      <c r="CK90" s="168"/>
      <c r="CL90" s="168"/>
      <c r="CM90" s="168"/>
      <c r="CN90" s="168"/>
      <c r="CO90" s="168"/>
      <c r="CP90" s="168"/>
    </row>
    <row r="91" spans="1:94" ht="16.5" customHeight="1">
      <c r="A91" s="174" t="s">
        <v>43</v>
      </c>
      <c r="B91" s="206"/>
      <c r="C91" s="220">
        <v>0</v>
      </c>
      <c r="D91" s="177">
        <f>Rezultati!C91*Rezultati!BR91</f>
        <v>0</v>
      </c>
      <c r="E91" s="358"/>
      <c r="F91" s="359"/>
      <c r="G91" s="359"/>
      <c r="H91" s="360"/>
      <c r="I91" s="358"/>
      <c r="J91" s="359"/>
      <c r="K91" s="359"/>
      <c r="L91" s="360"/>
      <c r="M91" s="358"/>
      <c r="N91" s="359"/>
      <c r="O91" s="359"/>
      <c r="P91" s="360"/>
      <c r="Q91" s="358"/>
      <c r="R91" s="359"/>
      <c r="S91" s="359"/>
      <c r="T91" s="360"/>
      <c r="U91" s="358"/>
      <c r="V91" s="359"/>
      <c r="W91" s="359"/>
      <c r="X91" s="360"/>
      <c r="Y91" s="358"/>
      <c r="Z91" s="359"/>
      <c r="AA91" s="359"/>
      <c r="AB91" s="360"/>
      <c r="AC91" s="358"/>
      <c r="AD91" s="359"/>
      <c r="AE91" s="359"/>
      <c r="AF91" s="360"/>
      <c r="AG91" s="358"/>
      <c r="AH91" s="359"/>
      <c r="AI91" s="359"/>
      <c r="AJ91" s="360"/>
      <c r="AK91" s="353"/>
      <c r="AL91" s="354"/>
      <c r="AM91" s="354"/>
      <c r="AN91" s="355"/>
      <c r="AO91" s="353"/>
      <c r="AP91" s="354"/>
      <c r="AQ91" s="354"/>
      <c r="AR91" s="355"/>
      <c r="AS91" s="353"/>
      <c r="AT91" s="354"/>
      <c r="AU91" s="354"/>
      <c r="AV91" s="355"/>
      <c r="AW91" s="342"/>
      <c r="AX91" s="343"/>
      <c r="AY91" s="343"/>
      <c r="AZ91" s="343"/>
      <c r="BA91" s="353"/>
      <c r="BB91" s="354"/>
      <c r="BC91" s="354"/>
      <c r="BD91" s="355"/>
      <c r="BE91" s="353"/>
      <c r="BF91" s="354"/>
      <c r="BG91" s="354"/>
      <c r="BH91" s="355"/>
      <c r="BI91" s="353"/>
      <c r="BJ91" s="354"/>
      <c r="BK91" s="354"/>
      <c r="BL91" s="382"/>
      <c r="BM91" s="380"/>
      <c r="BN91" s="354"/>
      <c r="BO91" s="354"/>
      <c r="BP91" s="355"/>
      <c r="BQ91" s="204">
        <f>SUM(Rezultati!E91:BP91)</f>
        <v>0</v>
      </c>
      <c r="BR91" s="205">
        <f>COUNT(Rezultati!E91:BP91)</f>
        <v>0</v>
      </c>
      <c r="BS91" s="447"/>
      <c r="BT91" s="253" t="e">
        <f>Rezultati!BQ91/Rezultati!BR91</f>
        <v>#DIV/0!</v>
      </c>
      <c r="BU91" s="448"/>
      <c r="BV91" s="166">
        <f t="shared" si="2"/>
        <v>0</v>
      </c>
      <c r="BW91" s="167"/>
      <c r="BX91" s="168"/>
      <c r="BY91" s="168"/>
      <c r="BZ91" s="168"/>
      <c r="CA91" s="168"/>
      <c r="CB91" s="168"/>
      <c r="CC91" s="168"/>
      <c r="CD91" s="168"/>
      <c r="CE91" s="167"/>
      <c r="CF91" s="168"/>
      <c r="CG91" s="168"/>
      <c r="CH91" s="168"/>
      <c r="CI91" s="168"/>
      <c r="CJ91" s="168"/>
      <c r="CK91" s="168"/>
      <c r="CL91" s="168"/>
      <c r="CM91" s="168"/>
      <c r="CN91" s="168"/>
      <c r="CO91" s="168"/>
      <c r="CP91" s="168"/>
    </row>
    <row r="92" spans="1:94" ht="16.5" customHeight="1">
      <c r="A92" s="383" t="s">
        <v>43</v>
      </c>
      <c r="B92" s="384"/>
      <c r="C92" s="385">
        <v>8</v>
      </c>
      <c r="D92" s="386">
        <f>Rezultati!C92*Rezultati!BR92</f>
        <v>0</v>
      </c>
      <c r="E92" s="358"/>
      <c r="F92" s="359"/>
      <c r="G92" s="359"/>
      <c r="H92" s="360"/>
      <c r="I92" s="358"/>
      <c r="J92" s="359"/>
      <c r="K92" s="359"/>
      <c r="L92" s="360"/>
      <c r="M92" s="358"/>
      <c r="N92" s="359"/>
      <c r="O92" s="359"/>
      <c r="P92" s="360"/>
      <c r="Q92" s="358"/>
      <c r="R92" s="359"/>
      <c r="S92" s="359"/>
      <c r="T92" s="360"/>
      <c r="U92" s="358"/>
      <c r="V92" s="359"/>
      <c r="W92" s="359"/>
      <c r="X92" s="360"/>
      <c r="Y92" s="358"/>
      <c r="Z92" s="359"/>
      <c r="AA92" s="359"/>
      <c r="AB92" s="360"/>
      <c r="AC92" s="358"/>
      <c r="AD92" s="359"/>
      <c r="AE92" s="359"/>
      <c r="AF92" s="360"/>
      <c r="AG92" s="358"/>
      <c r="AH92" s="359"/>
      <c r="AI92" s="359"/>
      <c r="AJ92" s="360"/>
      <c r="AK92" s="353"/>
      <c r="AL92" s="354"/>
      <c r="AM92" s="354"/>
      <c r="AN92" s="355"/>
      <c r="AO92" s="353"/>
      <c r="AP92" s="354"/>
      <c r="AQ92" s="354"/>
      <c r="AR92" s="355"/>
      <c r="AS92" s="353"/>
      <c r="AT92" s="354"/>
      <c r="AU92" s="354"/>
      <c r="AV92" s="355"/>
      <c r="AW92" s="342"/>
      <c r="AX92" s="343"/>
      <c r="AY92" s="343"/>
      <c r="AZ92" s="343"/>
      <c r="BA92" s="353"/>
      <c r="BB92" s="354"/>
      <c r="BC92" s="354"/>
      <c r="BD92" s="355"/>
      <c r="BE92" s="353"/>
      <c r="BF92" s="354"/>
      <c r="BG92" s="354"/>
      <c r="BH92" s="355"/>
      <c r="BI92" s="353"/>
      <c r="BJ92" s="354"/>
      <c r="BK92" s="354"/>
      <c r="BL92" s="382"/>
      <c r="BM92" s="380"/>
      <c r="BN92" s="354"/>
      <c r="BO92" s="354"/>
      <c r="BP92" s="355"/>
      <c r="BQ92" s="204">
        <f>SUM(Rezultati!E92:BP92)</f>
        <v>0</v>
      </c>
      <c r="BR92" s="205">
        <f>COUNT(Rezultati!E92:BP92)</f>
        <v>0</v>
      </c>
      <c r="BS92" s="447"/>
      <c r="BT92" s="253" t="e">
        <f>Rezultati!BQ92/Rezultati!BR92-8</f>
        <v>#DIV/0!</v>
      </c>
      <c r="BU92" s="448"/>
      <c r="BV92" s="166">
        <f t="shared" si="2"/>
        <v>0</v>
      </c>
      <c r="BW92" s="167"/>
      <c r="BX92" s="168"/>
      <c r="BY92" s="168"/>
      <c r="BZ92" s="168"/>
      <c r="CA92" s="168"/>
      <c r="CB92" s="168"/>
      <c r="CC92" s="168"/>
      <c r="CD92" s="168"/>
      <c r="CE92" s="167"/>
      <c r="CF92" s="168"/>
      <c r="CG92" s="168"/>
      <c r="CH92" s="168"/>
      <c r="CI92" s="168"/>
      <c r="CJ92" s="168"/>
      <c r="CK92" s="168"/>
      <c r="CL92" s="168"/>
      <c r="CM92" s="168"/>
      <c r="CN92" s="168"/>
      <c r="CO92" s="168"/>
      <c r="CP92" s="168"/>
    </row>
    <row r="93" spans="1:94" ht="16.5" customHeight="1">
      <c r="A93" s="387" t="s">
        <v>43</v>
      </c>
      <c r="B93" s="388"/>
      <c r="C93" s="389">
        <v>8</v>
      </c>
      <c r="D93" s="390">
        <f>Rezultati!C93*Rezultati!BR93</f>
        <v>0</v>
      </c>
      <c r="E93" s="237"/>
      <c r="F93" s="238"/>
      <c r="G93" s="238"/>
      <c r="H93" s="361"/>
      <c r="I93" s="237"/>
      <c r="J93" s="238"/>
      <c r="K93" s="238"/>
      <c r="L93" s="361"/>
      <c r="M93" s="237"/>
      <c r="N93" s="238"/>
      <c r="O93" s="238"/>
      <c r="P93" s="361"/>
      <c r="Q93" s="237"/>
      <c r="R93" s="238"/>
      <c r="S93" s="238"/>
      <c r="T93" s="361"/>
      <c r="U93" s="237"/>
      <c r="V93" s="238"/>
      <c r="W93" s="238"/>
      <c r="X93" s="361"/>
      <c r="Y93" s="237"/>
      <c r="Z93" s="238"/>
      <c r="AA93" s="238"/>
      <c r="AB93" s="361"/>
      <c r="AC93" s="237"/>
      <c r="AD93" s="238"/>
      <c r="AE93" s="238"/>
      <c r="AF93" s="361"/>
      <c r="AG93" s="237"/>
      <c r="AH93" s="238"/>
      <c r="AI93" s="238"/>
      <c r="AJ93" s="361"/>
      <c r="AK93" s="364"/>
      <c r="AL93" s="365"/>
      <c r="AM93" s="365"/>
      <c r="AN93" s="366"/>
      <c r="AO93" s="364"/>
      <c r="AP93" s="365"/>
      <c r="AQ93" s="365"/>
      <c r="AR93" s="366"/>
      <c r="AS93" s="364"/>
      <c r="AT93" s="365"/>
      <c r="AU93" s="365"/>
      <c r="AV93" s="366"/>
      <c r="AW93" s="362"/>
      <c r="AX93" s="363"/>
      <c r="AY93" s="363"/>
      <c r="AZ93" s="363"/>
      <c r="BA93" s="364"/>
      <c r="BB93" s="365"/>
      <c r="BC93" s="365"/>
      <c r="BD93" s="366"/>
      <c r="BE93" s="364"/>
      <c r="BF93" s="365"/>
      <c r="BG93" s="365"/>
      <c r="BH93" s="366"/>
      <c r="BI93" s="364"/>
      <c r="BJ93" s="365"/>
      <c r="BK93" s="365"/>
      <c r="BL93" s="391"/>
      <c r="BM93" s="392"/>
      <c r="BN93" s="365"/>
      <c r="BO93" s="365"/>
      <c r="BP93" s="366"/>
      <c r="BQ93" s="240">
        <f>SUM(Rezultati!E93:BP93)</f>
        <v>0</v>
      </c>
      <c r="BR93" s="241">
        <f>COUNT(Rezultati!E93:BP93)</f>
        <v>0</v>
      </c>
      <c r="BS93" s="447"/>
      <c r="BT93" s="253" t="e">
        <f>Rezultati!BQ93/Rezultati!BR93-8</f>
        <v>#DIV/0!</v>
      </c>
      <c r="BU93" s="448"/>
      <c r="BV93" s="166">
        <f t="shared" si="2"/>
        <v>0</v>
      </c>
      <c r="BW93" s="167"/>
      <c r="BX93" s="168"/>
      <c r="BY93" s="168"/>
      <c r="BZ93" s="168"/>
      <c r="CA93" s="168"/>
      <c r="CB93" s="168"/>
      <c r="CC93" s="168"/>
      <c r="CD93" s="168"/>
      <c r="CE93" s="167"/>
      <c r="CF93" s="168"/>
      <c r="CG93" s="168"/>
      <c r="CH93" s="168"/>
      <c r="CI93" s="168"/>
      <c r="CJ93" s="168"/>
      <c r="CK93" s="168"/>
      <c r="CL93" s="168"/>
      <c r="CM93" s="168"/>
      <c r="CN93" s="168"/>
      <c r="CO93" s="168"/>
      <c r="CP93" s="168"/>
    </row>
    <row r="94" spans="1:94" ht="16.5" customHeight="1">
      <c r="A94" s="280" t="str">
        <f>Punkti!A41</f>
        <v>Zaļie Pumpuri</v>
      </c>
      <c r="B94" s="300" t="s">
        <v>101</v>
      </c>
      <c r="C94" s="281">
        <v>8</v>
      </c>
      <c r="D94" s="282">
        <f>Rezultati!C94*Rezultati!BR94</f>
        <v>144</v>
      </c>
      <c r="E94" s="339"/>
      <c r="F94" s="340"/>
      <c r="G94" s="340"/>
      <c r="H94" s="341"/>
      <c r="I94" s="339"/>
      <c r="J94" s="340"/>
      <c r="K94" s="340"/>
      <c r="L94" s="341"/>
      <c r="M94" s="339"/>
      <c r="N94" s="340"/>
      <c r="O94" s="340"/>
      <c r="P94" s="341"/>
      <c r="Q94" s="339"/>
      <c r="R94" s="340"/>
      <c r="S94" s="340"/>
      <c r="T94" s="341"/>
      <c r="U94" s="339"/>
      <c r="V94" s="340"/>
      <c r="W94" s="340"/>
      <c r="X94" s="341"/>
      <c r="Y94" s="339"/>
      <c r="Z94" s="340"/>
      <c r="AA94" s="340"/>
      <c r="AB94" s="341"/>
      <c r="AC94" s="339"/>
      <c r="AD94" s="340"/>
      <c r="AE94" s="340"/>
      <c r="AF94" s="341"/>
      <c r="AG94" s="339"/>
      <c r="AH94" s="340"/>
      <c r="AI94" s="340"/>
      <c r="AJ94" s="341"/>
      <c r="AK94" s="344">
        <v>145</v>
      </c>
      <c r="AL94" s="345">
        <v>128</v>
      </c>
      <c r="AM94" s="345">
        <v>122</v>
      </c>
      <c r="AN94" s="346">
        <v>103</v>
      </c>
      <c r="AO94" s="344"/>
      <c r="AP94" s="345"/>
      <c r="AQ94" s="345"/>
      <c r="AR94" s="346"/>
      <c r="AS94" s="344">
        <v>122</v>
      </c>
      <c r="AT94" s="345">
        <v>129</v>
      </c>
      <c r="AU94" s="345"/>
      <c r="AV94" s="346">
        <v>168</v>
      </c>
      <c r="AW94" s="344">
        <v>110</v>
      </c>
      <c r="AX94" s="345">
        <v>132</v>
      </c>
      <c r="AY94" s="345">
        <v>86</v>
      </c>
      <c r="AZ94" s="346"/>
      <c r="BA94" s="342"/>
      <c r="BB94" s="343"/>
      <c r="BC94" s="343"/>
      <c r="BD94" s="343"/>
      <c r="BE94" s="344">
        <v>100</v>
      </c>
      <c r="BF94" s="345">
        <v>97</v>
      </c>
      <c r="BG94" s="345">
        <v>147</v>
      </c>
      <c r="BH94" s="346">
        <v>109</v>
      </c>
      <c r="BI94" s="350">
        <v>126</v>
      </c>
      <c r="BJ94" s="351">
        <v>128</v>
      </c>
      <c r="BK94" s="351">
        <v>129</v>
      </c>
      <c r="BL94" s="352">
        <v>164</v>
      </c>
      <c r="BM94" s="344"/>
      <c r="BN94" s="345"/>
      <c r="BO94" s="345"/>
      <c r="BP94" s="346"/>
      <c r="BQ94" s="188">
        <f>SUM(Rezultati!E94:BP94)</f>
        <v>2245</v>
      </c>
      <c r="BR94" s="189">
        <f>COUNT(Rezultati!E94:BP94)</f>
        <v>18</v>
      </c>
      <c r="BS94" s="447">
        <f>SUM((Rezultati!BQ94+Rezultati!BQ95+Rezultati!BQ96+Rezultati!BQ97+Rezultati!BQ98+Rezultati!BQ99+Rezultati!BQ100)/(Rezultati!BR94+Rezultati!BR95+Rezultati!BR96+Rezultati!BR97+Rezultati!BR98+Rezultati!BR99+Rezultati!BR100))</f>
        <v>128.94444444444446</v>
      </c>
      <c r="BT94" s="253">
        <f>Rezultati!BQ94/Rezultati!BR94-8</f>
        <v>116.72222222222223</v>
      </c>
      <c r="BU94" s="448" t="str">
        <f>BA2</f>
        <v>Zaļie Pumpuri</v>
      </c>
      <c r="BV94" s="166" t="str">
        <f t="shared" si="2"/>
        <v>Indra Segliņa</v>
      </c>
      <c r="BW94" s="167"/>
      <c r="BX94" s="168"/>
      <c r="BY94" s="168"/>
      <c r="BZ94" s="168"/>
      <c r="CA94" s="168"/>
      <c r="CB94" s="168"/>
      <c r="CC94" s="168"/>
      <c r="CD94" s="168"/>
      <c r="CE94" s="167"/>
      <c r="CF94" s="168"/>
      <c r="CG94" s="168"/>
      <c r="CH94" s="168"/>
      <c r="CI94" s="168"/>
      <c r="CJ94" s="168"/>
      <c r="CK94" s="168"/>
      <c r="CL94" s="168"/>
      <c r="CM94" s="168"/>
      <c r="CN94" s="168"/>
      <c r="CO94" s="168"/>
      <c r="CP94" s="168"/>
    </row>
    <row r="95" spans="1:94" ht="16.5" customHeight="1">
      <c r="A95" s="207" t="s">
        <v>44</v>
      </c>
      <c r="B95" s="254" t="s">
        <v>102</v>
      </c>
      <c r="C95" s="393">
        <v>0</v>
      </c>
      <c r="D95" s="210">
        <f>Rezultati!C95*Rezultati!BR95</f>
        <v>0</v>
      </c>
      <c r="E95" s="347"/>
      <c r="F95" s="348"/>
      <c r="G95" s="348"/>
      <c r="H95" s="349"/>
      <c r="I95" s="347"/>
      <c r="J95" s="348"/>
      <c r="K95" s="348"/>
      <c r="L95" s="349"/>
      <c r="M95" s="347"/>
      <c r="N95" s="348"/>
      <c r="O95" s="348"/>
      <c r="P95" s="349"/>
      <c r="Q95" s="347"/>
      <c r="R95" s="348"/>
      <c r="S95" s="348"/>
      <c r="T95" s="349"/>
      <c r="U95" s="347"/>
      <c r="V95" s="348"/>
      <c r="W95" s="348"/>
      <c r="X95" s="349"/>
      <c r="Y95" s="347"/>
      <c r="Z95" s="348"/>
      <c r="AA95" s="348"/>
      <c r="AB95" s="349"/>
      <c r="AC95" s="347"/>
      <c r="AD95" s="348"/>
      <c r="AE95" s="348"/>
      <c r="AF95" s="349"/>
      <c r="AG95" s="347"/>
      <c r="AH95" s="348"/>
      <c r="AI95" s="348"/>
      <c r="AJ95" s="349"/>
      <c r="AK95" s="350">
        <v>126</v>
      </c>
      <c r="AL95" s="351">
        <v>141</v>
      </c>
      <c r="AM95" s="351">
        <v>125</v>
      </c>
      <c r="AN95" s="352">
        <v>132</v>
      </c>
      <c r="AO95" s="350">
        <v>157</v>
      </c>
      <c r="AP95" s="351">
        <v>140</v>
      </c>
      <c r="AQ95" s="351">
        <v>161</v>
      </c>
      <c r="AR95" s="352">
        <v>162</v>
      </c>
      <c r="AS95" s="350">
        <v>186</v>
      </c>
      <c r="AT95" s="351">
        <v>181</v>
      </c>
      <c r="AU95" s="351">
        <v>114</v>
      </c>
      <c r="AV95" s="352"/>
      <c r="AW95" s="350">
        <v>131</v>
      </c>
      <c r="AX95" s="351">
        <v>147</v>
      </c>
      <c r="AY95" s="351">
        <v>158</v>
      </c>
      <c r="AZ95" s="352">
        <v>139</v>
      </c>
      <c r="BA95" s="342"/>
      <c r="BB95" s="343"/>
      <c r="BC95" s="343"/>
      <c r="BD95" s="343"/>
      <c r="BE95" s="350">
        <v>145</v>
      </c>
      <c r="BF95" s="351">
        <v>135</v>
      </c>
      <c r="BG95" s="351">
        <v>140</v>
      </c>
      <c r="BH95" s="352">
        <v>152</v>
      </c>
      <c r="BI95" s="350">
        <v>125</v>
      </c>
      <c r="BJ95" s="351">
        <v>108</v>
      </c>
      <c r="BK95" s="351"/>
      <c r="BL95" s="352"/>
      <c r="BM95" s="350"/>
      <c r="BN95" s="351"/>
      <c r="BO95" s="351"/>
      <c r="BP95" s="352"/>
      <c r="BQ95" s="204">
        <f>SUM(Rezultati!E95:BP95)</f>
        <v>3005</v>
      </c>
      <c r="BR95" s="205">
        <f>COUNT(Rezultati!E95:BP95)</f>
        <v>21</v>
      </c>
      <c r="BS95" s="447"/>
      <c r="BT95" s="253">
        <f>Rezultati!BQ95/Rezultati!BR95-8</f>
        <v>135.0952380952381</v>
      </c>
      <c r="BU95" s="448"/>
      <c r="BV95" s="166" t="str">
        <f t="shared" si="2"/>
        <v>Guna Sedleniece</v>
      </c>
      <c r="BW95" s="167"/>
      <c r="BX95" s="168"/>
      <c r="BY95" s="168"/>
      <c r="BZ95" s="168"/>
      <c r="CA95" s="168"/>
      <c r="CB95" s="168"/>
      <c r="CC95" s="168"/>
      <c r="CD95" s="168"/>
      <c r="CE95" s="167"/>
      <c r="CF95" s="168"/>
      <c r="CG95" s="168"/>
      <c r="CH95" s="168"/>
      <c r="CI95" s="168"/>
      <c r="CJ95" s="168"/>
      <c r="CK95" s="168"/>
      <c r="CL95" s="168"/>
      <c r="CM95" s="168"/>
      <c r="CN95" s="168"/>
      <c r="CO95" s="168"/>
      <c r="CP95" s="168"/>
    </row>
    <row r="96" spans="1:94" ht="15.75" customHeight="1">
      <c r="A96" s="174" t="s">
        <v>44</v>
      </c>
      <c r="B96" s="206" t="s">
        <v>103</v>
      </c>
      <c r="C96" s="229">
        <v>0</v>
      </c>
      <c r="D96" s="177">
        <f>Rezultati!C96*Rezultati!BR96</f>
        <v>0</v>
      </c>
      <c r="E96" s="347"/>
      <c r="F96" s="348"/>
      <c r="G96" s="348"/>
      <c r="H96" s="349"/>
      <c r="I96" s="347"/>
      <c r="J96" s="348"/>
      <c r="K96" s="348"/>
      <c r="L96" s="349"/>
      <c r="M96" s="347"/>
      <c r="N96" s="348"/>
      <c r="O96" s="348"/>
      <c r="P96" s="349"/>
      <c r="Q96" s="347"/>
      <c r="R96" s="348"/>
      <c r="S96" s="348"/>
      <c r="T96" s="349"/>
      <c r="U96" s="347"/>
      <c r="V96" s="348"/>
      <c r="W96" s="348"/>
      <c r="X96" s="349"/>
      <c r="Y96" s="347"/>
      <c r="Z96" s="348"/>
      <c r="AA96" s="348"/>
      <c r="AB96" s="349"/>
      <c r="AC96" s="347"/>
      <c r="AD96" s="348"/>
      <c r="AE96" s="348"/>
      <c r="AF96" s="349"/>
      <c r="AG96" s="347"/>
      <c r="AH96" s="348"/>
      <c r="AI96" s="348"/>
      <c r="AJ96" s="349"/>
      <c r="AK96" s="353"/>
      <c r="AL96" s="354"/>
      <c r="AM96" s="354"/>
      <c r="AN96" s="355"/>
      <c r="AO96" s="353">
        <v>122</v>
      </c>
      <c r="AP96" s="354">
        <v>122</v>
      </c>
      <c r="AQ96" s="354">
        <v>136</v>
      </c>
      <c r="AR96" s="355">
        <v>173</v>
      </c>
      <c r="AS96" s="353">
        <v>133</v>
      </c>
      <c r="AT96" s="354"/>
      <c r="AU96" s="354">
        <v>151</v>
      </c>
      <c r="AV96" s="355">
        <v>122</v>
      </c>
      <c r="AW96" s="353">
        <v>142</v>
      </c>
      <c r="AX96" s="354">
        <v>151</v>
      </c>
      <c r="AY96" s="354">
        <v>159</v>
      </c>
      <c r="AZ96" s="355">
        <v>139</v>
      </c>
      <c r="BA96" s="342"/>
      <c r="BB96" s="343"/>
      <c r="BC96" s="343"/>
      <c r="BD96" s="343"/>
      <c r="BE96" s="353">
        <v>129</v>
      </c>
      <c r="BF96" s="354">
        <v>160</v>
      </c>
      <c r="BG96" s="354">
        <v>139</v>
      </c>
      <c r="BH96" s="355">
        <v>156</v>
      </c>
      <c r="BI96" s="350"/>
      <c r="BJ96" s="351">
        <v>157</v>
      </c>
      <c r="BK96" s="351">
        <v>157</v>
      </c>
      <c r="BL96" s="352">
        <v>162</v>
      </c>
      <c r="BM96" s="353"/>
      <c r="BN96" s="354"/>
      <c r="BO96" s="354"/>
      <c r="BP96" s="355"/>
      <c r="BQ96" s="204">
        <f>SUM(Rezultati!E96:BP96)</f>
        <v>2610</v>
      </c>
      <c r="BR96" s="205">
        <f>COUNT(Rezultati!E96:BP96)</f>
        <v>18</v>
      </c>
      <c r="BS96" s="447"/>
      <c r="BT96" s="253">
        <f>Rezultati!BQ96/Rezultati!BR96</f>
        <v>145</v>
      </c>
      <c r="BU96" s="448"/>
      <c r="BV96" s="166" t="str">
        <f t="shared" si="2"/>
        <v>Ainārs Sedlenieks</v>
      </c>
      <c r="BW96" s="167"/>
      <c r="BX96" s="168"/>
      <c r="BY96" s="168"/>
      <c r="BZ96" s="168"/>
      <c r="CA96" s="168"/>
      <c r="CB96" s="168"/>
      <c r="CC96" s="168"/>
      <c r="CD96" s="168"/>
      <c r="CE96" s="167"/>
      <c r="CF96" s="168"/>
      <c r="CG96" s="168"/>
      <c r="CH96" s="168"/>
      <c r="CI96" s="168"/>
      <c r="CJ96" s="168"/>
      <c r="CK96" s="168"/>
      <c r="CL96" s="168"/>
      <c r="CM96" s="168"/>
      <c r="CN96" s="168"/>
      <c r="CO96" s="168"/>
      <c r="CP96" s="168"/>
    </row>
    <row r="97" spans="1:94" ht="15.75" customHeight="1">
      <c r="A97" s="174" t="s">
        <v>44</v>
      </c>
      <c r="B97" s="206" t="s">
        <v>104</v>
      </c>
      <c r="C97" s="229">
        <v>0</v>
      </c>
      <c r="D97" s="177">
        <f>Rezultati!C97*Rezultati!BR97</f>
        <v>0</v>
      </c>
      <c r="E97" s="347"/>
      <c r="F97" s="348"/>
      <c r="G97" s="348"/>
      <c r="H97" s="349"/>
      <c r="I97" s="347"/>
      <c r="J97" s="348"/>
      <c r="K97" s="348"/>
      <c r="L97" s="349"/>
      <c r="M97" s="347"/>
      <c r="N97" s="348"/>
      <c r="O97" s="348"/>
      <c r="P97" s="349"/>
      <c r="Q97" s="347"/>
      <c r="R97" s="348"/>
      <c r="S97" s="348"/>
      <c r="T97" s="349"/>
      <c r="U97" s="347"/>
      <c r="V97" s="348"/>
      <c r="W97" s="348"/>
      <c r="X97" s="349"/>
      <c r="Y97" s="347"/>
      <c r="Z97" s="348"/>
      <c r="AA97" s="348"/>
      <c r="AB97" s="349"/>
      <c r="AC97" s="347"/>
      <c r="AD97" s="348"/>
      <c r="AE97" s="348"/>
      <c r="AF97" s="349"/>
      <c r="AG97" s="347"/>
      <c r="AH97" s="348"/>
      <c r="AI97" s="348"/>
      <c r="AJ97" s="349"/>
      <c r="AK97" s="353">
        <v>105</v>
      </c>
      <c r="AL97" s="354">
        <v>73</v>
      </c>
      <c r="AM97" s="354">
        <v>112</v>
      </c>
      <c r="AN97" s="355">
        <v>119</v>
      </c>
      <c r="AO97" s="353">
        <v>55</v>
      </c>
      <c r="AP97" s="354">
        <v>76</v>
      </c>
      <c r="AQ97" s="354">
        <v>98</v>
      </c>
      <c r="AR97" s="355">
        <v>68</v>
      </c>
      <c r="AS97" s="353"/>
      <c r="AT97" s="354">
        <v>88</v>
      </c>
      <c r="AU97" s="354">
        <v>123</v>
      </c>
      <c r="AV97" s="355">
        <v>115</v>
      </c>
      <c r="AW97" s="353"/>
      <c r="AX97" s="354"/>
      <c r="AY97" s="354"/>
      <c r="AZ97" s="355">
        <v>74</v>
      </c>
      <c r="BA97" s="342"/>
      <c r="BB97" s="343"/>
      <c r="BC97" s="343"/>
      <c r="BD97" s="343"/>
      <c r="BE97" s="353"/>
      <c r="BF97" s="354"/>
      <c r="BG97" s="354"/>
      <c r="BH97" s="355"/>
      <c r="BI97" s="353">
        <v>90</v>
      </c>
      <c r="BJ97" s="354"/>
      <c r="BK97" s="354">
        <v>121</v>
      </c>
      <c r="BL97" s="355">
        <v>107</v>
      </c>
      <c r="BM97" s="353"/>
      <c r="BN97" s="354"/>
      <c r="BO97" s="354"/>
      <c r="BP97" s="355"/>
      <c r="BQ97" s="204">
        <f>SUM(Rezultati!E97:BP97)</f>
        <v>1424</v>
      </c>
      <c r="BR97" s="205">
        <f>COUNT(Rezultati!E97:BP97)</f>
        <v>15</v>
      </c>
      <c r="BS97" s="447"/>
      <c r="BT97" s="253">
        <f>Rezultati!BQ97/Rezultati!BR97</f>
        <v>94.933333333333337</v>
      </c>
      <c r="BU97" s="448"/>
      <c r="BV97" s="166" t="str">
        <f t="shared" si="2"/>
        <v>Elmārs Kokorišs</v>
      </c>
      <c r="BW97" s="167"/>
      <c r="BX97" s="168"/>
      <c r="BY97" s="168"/>
      <c r="BZ97" s="168"/>
      <c r="CA97" s="168"/>
      <c r="CB97" s="168"/>
      <c r="CC97" s="168"/>
      <c r="CD97" s="168"/>
      <c r="CE97" s="167"/>
      <c r="CF97" s="168"/>
      <c r="CG97" s="168"/>
      <c r="CH97" s="168"/>
      <c r="CI97" s="168"/>
      <c r="CJ97" s="168"/>
      <c r="CK97" s="168"/>
      <c r="CL97" s="168"/>
      <c r="CM97" s="168"/>
      <c r="CN97" s="168"/>
      <c r="CO97" s="168"/>
      <c r="CP97" s="168"/>
    </row>
    <row r="98" spans="1:94" ht="15.75" customHeight="1">
      <c r="A98" s="174" t="s">
        <v>44</v>
      </c>
      <c r="B98" s="219"/>
      <c r="C98" s="229">
        <v>0</v>
      </c>
      <c r="D98" s="177">
        <f>Rezultati!C98*Rezultati!BR98</f>
        <v>0</v>
      </c>
      <c r="E98" s="358"/>
      <c r="F98" s="359"/>
      <c r="G98" s="359"/>
      <c r="H98" s="360"/>
      <c r="I98" s="358"/>
      <c r="J98" s="359"/>
      <c r="K98" s="359"/>
      <c r="L98" s="360"/>
      <c r="M98" s="358"/>
      <c r="N98" s="359"/>
      <c r="O98" s="359"/>
      <c r="P98" s="360"/>
      <c r="Q98" s="358"/>
      <c r="R98" s="359"/>
      <c r="S98" s="359"/>
      <c r="T98" s="360"/>
      <c r="U98" s="358"/>
      <c r="V98" s="359"/>
      <c r="W98" s="359"/>
      <c r="X98" s="360"/>
      <c r="Y98" s="358"/>
      <c r="Z98" s="359"/>
      <c r="AA98" s="359"/>
      <c r="AB98" s="360"/>
      <c r="AC98" s="358"/>
      <c r="AD98" s="359"/>
      <c r="AE98" s="359"/>
      <c r="AF98" s="360"/>
      <c r="AG98" s="358"/>
      <c r="AH98" s="359"/>
      <c r="AI98" s="359"/>
      <c r="AJ98" s="360"/>
      <c r="AK98" s="353"/>
      <c r="AL98" s="354"/>
      <c r="AM98" s="354"/>
      <c r="AN98" s="355"/>
      <c r="AO98" s="353"/>
      <c r="AP98" s="354"/>
      <c r="AQ98" s="354"/>
      <c r="AR98" s="355"/>
      <c r="AS98" s="353"/>
      <c r="AT98" s="354"/>
      <c r="AU98" s="354"/>
      <c r="AV98" s="355"/>
      <c r="AW98" s="353"/>
      <c r="AX98" s="354"/>
      <c r="AY98" s="354"/>
      <c r="AZ98" s="355"/>
      <c r="BA98" s="342"/>
      <c r="BB98" s="343"/>
      <c r="BC98" s="343"/>
      <c r="BD98" s="343"/>
      <c r="BE98" s="353"/>
      <c r="BF98" s="354"/>
      <c r="BG98" s="354"/>
      <c r="BH98" s="355"/>
      <c r="BI98" s="353"/>
      <c r="BJ98" s="354"/>
      <c r="BK98" s="354"/>
      <c r="BL98" s="355"/>
      <c r="BM98" s="353"/>
      <c r="BN98" s="354"/>
      <c r="BO98" s="354"/>
      <c r="BP98" s="355"/>
      <c r="BQ98" s="204">
        <f>SUM(Rezultati!E98:BP98)</f>
        <v>0</v>
      </c>
      <c r="BR98" s="205">
        <f>COUNT(Rezultati!E98:BP98)</f>
        <v>0</v>
      </c>
      <c r="BS98" s="447"/>
      <c r="BT98" s="253" t="e">
        <f>Rezultati!BQ98/Rezultati!BR98</f>
        <v>#DIV/0!</v>
      </c>
      <c r="BU98" s="448"/>
      <c r="BV98" s="166">
        <f t="shared" si="2"/>
        <v>0</v>
      </c>
      <c r="BW98" s="167"/>
      <c r="BX98" s="168"/>
      <c r="BY98" s="168"/>
      <c r="BZ98" s="168"/>
      <c r="CA98" s="168"/>
      <c r="CB98" s="168"/>
      <c r="CC98" s="168"/>
      <c r="CD98" s="168"/>
      <c r="CE98" s="167"/>
      <c r="CF98" s="168"/>
      <c r="CG98" s="168"/>
      <c r="CH98" s="168"/>
      <c r="CI98" s="168"/>
      <c r="CJ98" s="168"/>
      <c r="CK98" s="168"/>
      <c r="CL98" s="168"/>
      <c r="CM98" s="168"/>
      <c r="CN98" s="168"/>
      <c r="CO98" s="168"/>
      <c r="CP98" s="168"/>
    </row>
    <row r="99" spans="1:94" ht="15.75" customHeight="1">
      <c r="A99" s="174" t="s">
        <v>44</v>
      </c>
      <c r="B99" s="206"/>
      <c r="C99" s="229">
        <v>0</v>
      </c>
      <c r="D99" s="177">
        <f>Rezultati!C99*Rezultati!BR99</f>
        <v>0</v>
      </c>
      <c r="E99" s="358"/>
      <c r="F99" s="359"/>
      <c r="G99" s="359"/>
      <c r="H99" s="360"/>
      <c r="I99" s="358"/>
      <c r="J99" s="359"/>
      <c r="K99" s="359"/>
      <c r="L99" s="360"/>
      <c r="M99" s="358"/>
      <c r="N99" s="359"/>
      <c r="O99" s="359"/>
      <c r="P99" s="360"/>
      <c r="Q99" s="358"/>
      <c r="R99" s="359"/>
      <c r="S99" s="359"/>
      <c r="T99" s="360"/>
      <c r="U99" s="358"/>
      <c r="V99" s="359"/>
      <c r="W99" s="359"/>
      <c r="X99" s="360"/>
      <c r="Y99" s="358"/>
      <c r="Z99" s="359"/>
      <c r="AA99" s="359"/>
      <c r="AB99" s="360"/>
      <c r="AC99" s="358"/>
      <c r="AD99" s="359"/>
      <c r="AE99" s="359"/>
      <c r="AF99" s="360"/>
      <c r="AG99" s="358"/>
      <c r="AH99" s="359"/>
      <c r="AI99" s="359"/>
      <c r="AJ99" s="360"/>
      <c r="AK99" s="353"/>
      <c r="AL99" s="354"/>
      <c r="AM99" s="354"/>
      <c r="AN99" s="355"/>
      <c r="AO99" s="353"/>
      <c r="AP99" s="354"/>
      <c r="AQ99" s="354"/>
      <c r="AR99" s="355"/>
      <c r="AS99" s="353"/>
      <c r="AT99" s="354"/>
      <c r="AU99" s="354"/>
      <c r="AV99" s="355"/>
      <c r="AW99" s="353"/>
      <c r="AX99" s="354"/>
      <c r="AY99" s="354"/>
      <c r="AZ99" s="355"/>
      <c r="BA99" s="342"/>
      <c r="BB99" s="343"/>
      <c r="BC99" s="343"/>
      <c r="BD99" s="343"/>
      <c r="BE99" s="353"/>
      <c r="BF99" s="354"/>
      <c r="BG99" s="354"/>
      <c r="BH99" s="355"/>
      <c r="BI99" s="353"/>
      <c r="BJ99" s="354"/>
      <c r="BK99" s="354"/>
      <c r="BL99" s="355"/>
      <c r="BM99" s="353"/>
      <c r="BN99" s="354"/>
      <c r="BO99" s="354"/>
      <c r="BP99" s="355"/>
      <c r="BQ99" s="204">
        <f>SUM(Rezultati!E99:BP99)</f>
        <v>0</v>
      </c>
      <c r="BR99" s="205">
        <f>COUNT(Rezultati!E99:BP99)</f>
        <v>0</v>
      </c>
      <c r="BS99" s="447"/>
      <c r="BT99" s="253" t="e">
        <f>Rezultati!BQ99/Rezultati!BR99</f>
        <v>#DIV/0!</v>
      </c>
      <c r="BU99" s="448"/>
      <c r="BV99" s="166">
        <f t="shared" si="2"/>
        <v>0</v>
      </c>
      <c r="BW99" s="167"/>
      <c r="BX99" s="168"/>
      <c r="BY99" s="168"/>
      <c r="BZ99" s="168"/>
      <c r="CA99" s="168"/>
      <c r="CB99" s="168"/>
      <c r="CC99" s="168"/>
      <c r="CD99" s="168"/>
      <c r="CE99" s="167"/>
      <c r="CF99" s="168"/>
      <c r="CG99" s="168"/>
      <c r="CH99" s="168"/>
      <c r="CI99" s="168"/>
      <c r="CJ99" s="168"/>
      <c r="CK99" s="168"/>
      <c r="CL99" s="168"/>
      <c r="CM99" s="168"/>
      <c r="CN99" s="168"/>
      <c r="CO99" s="168"/>
      <c r="CP99" s="168"/>
    </row>
    <row r="100" spans="1:94" ht="15.75" customHeight="1">
      <c r="A100" s="272" t="s">
        <v>44</v>
      </c>
      <c r="B100" s="273"/>
      <c r="C100" s="230">
        <v>0</v>
      </c>
      <c r="D100" s="231">
        <f>Rezultati!C100*Rezultati!BR100</f>
        <v>0</v>
      </c>
      <c r="E100" s="237"/>
      <c r="F100" s="238"/>
      <c r="G100" s="238"/>
      <c r="H100" s="361"/>
      <c r="I100" s="237"/>
      <c r="J100" s="238"/>
      <c r="K100" s="238"/>
      <c r="L100" s="361"/>
      <c r="M100" s="237"/>
      <c r="N100" s="238"/>
      <c r="O100" s="238"/>
      <c r="P100" s="361"/>
      <c r="Q100" s="237"/>
      <c r="R100" s="238"/>
      <c r="S100" s="238"/>
      <c r="T100" s="361"/>
      <c r="U100" s="237"/>
      <c r="V100" s="238"/>
      <c r="W100" s="238"/>
      <c r="X100" s="361"/>
      <c r="Y100" s="237"/>
      <c r="Z100" s="238"/>
      <c r="AA100" s="238"/>
      <c r="AB100" s="361"/>
      <c r="AC100" s="237"/>
      <c r="AD100" s="238"/>
      <c r="AE100" s="238"/>
      <c r="AF100" s="361"/>
      <c r="AG100" s="237"/>
      <c r="AH100" s="238"/>
      <c r="AI100" s="238"/>
      <c r="AJ100" s="361"/>
      <c r="AK100" s="364"/>
      <c r="AL100" s="365"/>
      <c r="AM100" s="365"/>
      <c r="AN100" s="366"/>
      <c r="AO100" s="364"/>
      <c r="AP100" s="365"/>
      <c r="AQ100" s="365"/>
      <c r="AR100" s="366"/>
      <c r="AS100" s="364"/>
      <c r="AT100" s="365"/>
      <c r="AU100" s="365"/>
      <c r="AV100" s="366"/>
      <c r="AW100" s="364"/>
      <c r="AX100" s="365"/>
      <c r="AY100" s="365"/>
      <c r="AZ100" s="366"/>
      <c r="BA100" s="362"/>
      <c r="BB100" s="363"/>
      <c r="BC100" s="363"/>
      <c r="BD100" s="363"/>
      <c r="BE100" s="364"/>
      <c r="BF100" s="365"/>
      <c r="BG100" s="365"/>
      <c r="BH100" s="366"/>
      <c r="BI100" s="364"/>
      <c r="BJ100" s="365"/>
      <c r="BK100" s="365"/>
      <c r="BL100" s="366"/>
      <c r="BM100" s="364"/>
      <c r="BN100" s="365"/>
      <c r="BO100" s="365"/>
      <c r="BP100" s="366"/>
      <c r="BQ100" s="240">
        <f>SUM(Rezultati!E100:BP100)</f>
        <v>0</v>
      </c>
      <c r="BR100" s="241">
        <f>COUNT(Rezultati!E100:BP100)</f>
        <v>0</v>
      </c>
      <c r="BS100" s="447"/>
      <c r="BT100" s="253" t="e">
        <f>Rezultati!BQ100/Rezultati!BR100</f>
        <v>#DIV/0!</v>
      </c>
      <c r="BU100" s="448"/>
      <c r="BV100" s="166">
        <f t="shared" si="2"/>
        <v>0</v>
      </c>
      <c r="BW100" s="167"/>
      <c r="BX100" s="168"/>
      <c r="BY100" s="168"/>
      <c r="BZ100" s="168"/>
      <c r="CA100" s="168"/>
      <c r="CB100" s="168"/>
      <c r="CC100" s="168"/>
      <c r="CD100" s="168"/>
      <c r="CE100" s="167"/>
      <c r="CF100" s="168"/>
      <c r="CG100" s="168"/>
      <c r="CH100" s="168"/>
      <c r="CI100" s="168"/>
      <c r="CJ100" s="168"/>
      <c r="CK100" s="168"/>
      <c r="CL100" s="168"/>
      <c r="CM100" s="168"/>
      <c r="CN100" s="168"/>
      <c r="CO100" s="168"/>
      <c r="CP100" s="168"/>
    </row>
    <row r="101" spans="1:94" ht="15.75" customHeight="1">
      <c r="A101" s="242" t="str">
        <f>Punkti!A44</f>
        <v>Level Up</v>
      </c>
      <c r="B101" s="192" t="s">
        <v>105</v>
      </c>
      <c r="C101" s="193">
        <v>0</v>
      </c>
      <c r="D101" s="298">
        <f>Rezultati!C101*Rezultati!BR101</f>
        <v>0</v>
      </c>
      <c r="E101" s="339"/>
      <c r="F101" s="340"/>
      <c r="G101" s="340"/>
      <c r="H101" s="341"/>
      <c r="I101" s="339"/>
      <c r="J101" s="340"/>
      <c r="K101" s="340"/>
      <c r="L101" s="341"/>
      <c r="M101" s="339"/>
      <c r="N101" s="340"/>
      <c r="O101" s="340"/>
      <c r="P101" s="341"/>
      <c r="Q101" s="339"/>
      <c r="R101" s="340"/>
      <c r="S101" s="340"/>
      <c r="T101" s="341"/>
      <c r="U101" s="339"/>
      <c r="V101" s="340"/>
      <c r="W101" s="340"/>
      <c r="X101" s="341"/>
      <c r="Y101" s="339"/>
      <c r="Z101" s="340"/>
      <c r="AA101" s="340"/>
      <c r="AB101" s="341"/>
      <c r="AC101" s="339"/>
      <c r="AD101" s="340"/>
      <c r="AE101" s="340"/>
      <c r="AF101" s="341"/>
      <c r="AG101" s="339"/>
      <c r="AH101" s="340"/>
      <c r="AI101" s="340"/>
      <c r="AJ101" s="341"/>
      <c r="AK101" s="344">
        <v>160</v>
      </c>
      <c r="AL101" s="345">
        <v>175</v>
      </c>
      <c r="AM101" s="345">
        <v>165</v>
      </c>
      <c r="AN101" s="346">
        <v>191</v>
      </c>
      <c r="AO101" s="344">
        <v>138</v>
      </c>
      <c r="AP101" s="345">
        <v>146</v>
      </c>
      <c r="AQ101" s="345"/>
      <c r="AR101" s="346"/>
      <c r="AS101" s="344">
        <v>191</v>
      </c>
      <c r="AT101" s="345">
        <v>131</v>
      </c>
      <c r="AU101" s="345">
        <v>164</v>
      </c>
      <c r="AV101" s="346">
        <v>153</v>
      </c>
      <c r="AW101" s="344">
        <v>146</v>
      </c>
      <c r="AX101" s="345">
        <v>143</v>
      </c>
      <c r="AY101" s="345">
        <v>169</v>
      </c>
      <c r="AZ101" s="346">
        <v>121</v>
      </c>
      <c r="BA101" s="344">
        <v>159</v>
      </c>
      <c r="BB101" s="345">
        <v>157</v>
      </c>
      <c r="BC101" s="345">
        <v>134</v>
      </c>
      <c r="BD101" s="346">
        <v>179</v>
      </c>
      <c r="BE101" s="342"/>
      <c r="BF101" s="343"/>
      <c r="BG101" s="343"/>
      <c r="BH101" s="343"/>
      <c r="BI101" s="344">
        <v>157</v>
      </c>
      <c r="BJ101" s="345">
        <v>129</v>
      </c>
      <c r="BK101" s="345">
        <v>158</v>
      </c>
      <c r="BL101" s="346">
        <v>150</v>
      </c>
      <c r="BM101" s="344"/>
      <c r="BN101" s="345"/>
      <c r="BO101" s="345"/>
      <c r="BP101" s="346"/>
      <c r="BQ101" s="188">
        <f>SUM(Rezultati!E101:BP101)</f>
        <v>3416</v>
      </c>
      <c r="BR101" s="189">
        <f>COUNT(Rezultati!E101:BP101)</f>
        <v>22</v>
      </c>
      <c r="BS101" s="447">
        <f>SUM((Rezultati!BQ101+Rezultati!BQ102+Rezultati!BQ103+Rezultati!BQ104+BQ107+Rezultati!BQ105+Rezultati!BQ106+Rezultati!BQ108)/(Rezultati!BR101+BR107+Rezultati!BR102+Rezultati!BR103+Rezultati!BR104+Rezultati!BR105+Rezultati!BR106+Rezultati!BR108))</f>
        <v>166.30555555555554</v>
      </c>
      <c r="BT101" s="253">
        <f>Rezultati!BQ101/Rezultati!BR101</f>
        <v>155.27272727272728</v>
      </c>
      <c r="BU101" s="448" t="str">
        <f>BE2</f>
        <v>Level Up</v>
      </c>
      <c r="BV101" s="166" t="str">
        <f t="shared" si="2"/>
        <v>Valentīns Ginko</v>
      </c>
      <c r="BW101" s="167"/>
      <c r="BX101" s="168"/>
      <c r="BY101" s="168"/>
      <c r="BZ101" s="168"/>
      <c r="CA101" s="168"/>
      <c r="CB101" s="168"/>
      <c r="CC101" s="168"/>
      <c r="CD101" s="168"/>
      <c r="CE101" s="167"/>
      <c r="CF101" s="168"/>
      <c r="CG101" s="168"/>
      <c r="CH101" s="168"/>
      <c r="CI101" s="168"/>
      <c r="CJ101" s="168"/>
      <c r="CK101" s="168"/>
      <c r="CL101" s="168"/>
      <c r="CM101" s="168"/>
      <c r="CN101" s="168"/>
      <c r="CO101" s="168"/>
      <c r="CP101" s="168"/>
    </row>
    <row r="102" spans="1:94" ht="15.75" customHeight="1">
      <c r="A102" s="174" t="s">
        <v>106</v>
      </c>
      <c r="B102" s="192" t="s">
        <v>107</v>
      </c>
      <c r="C102" s="193">
        <v>0</v>
      </c>
      <c r="D102" s="177">
        <f>Rezultati!C102*Rezultati!BR102</f>
        <v>0</v>
      </c>
      <c r="E102" s="347"/>
      <c r="F102" s="348"/>
      <c r="G102" s="348"/>
      <c r="H102" s="349"/>
      <c r="I102" s="347"/>
      <c r="J102" s="348"/>
      <c r="K102" s="348"/>
      <c r="L102" s="349"/>
      <c r="M102" s="347"/>
      <c r="N102" s="348"/>
      <c r="O102" s="348"/>
      <c r="P102" s="349"/>
      <c r="Q102" s="347"/>
      <c r="R102" s="348"/>
      <c r="S102" s="348"/>
      <c r="T102" s="349"/>
      <c r="U102" s="347"/>
      <c r="V102" s="348"/>
      <c r="W102" s="348"/>
      <c r="X102" s="349"/>
      <c r="Y102" s="347"/>
      <c r="Z102" s="348"/>
      <c r="AA102" s="348"/>
      <c r="AB102" s="349"/>
      <c r="AC102" s="347"/>
      <c r="AD102" s="348"/>
      <c r="AE102" s="348"/>
      <c r="AF102" s="349"/>
      <c r="AG102" s="347"/>
      <c r="AH102" s="348"/>
      <c r="AI102" s="348"/>
      <c r="AJ102" s="349"/>
      <c r="AK102" s="350">
        <v>138</v>
      </c>
      <c r="AL102" s="351">
        <v>169</v>
      </c>
      <c r="AM102" s="351">
        <v>177</v>
      </c>
      <c r="AN102" s="352">
        <v>148</v>
      </c>
      <c r="AO102" s="350">
        <v>163</v>
      </c>
      <c r="AP102" s="351">
        <v>165</v>
      </c>
      <c r="AQ102" s="351">
        <v>231</v>
      </c>
      <c r="AR102" s="352">
        <v>121</v>
      </c>
      <c r="AS102" s="350"/>
      <c r="AT102" s="351"/>
      <c r="AU102" s="351"/>
      <c r="AV102" s="352"/>
      <c r="AW102" s="350"/>
      <c r="AX102" s="351"/>
      <c r="AY102" s="351"/>
      <c r="AZ102" s="352"/>
      <c r="BA102" s="350"/>
      <c r="BB102" s="351"/>
      <c r="BC102" s="351"/>
      <c r="BD102" s="352"/>
      <c r="BE102" s="342"/>
      <c r="BF102" s="343"/>
      <c r="BG102" s="343"/>
      <c r="BH102" s="343"/>
      <c r="BI102" s="350"/>
      <c r="BJ102" s="351"/>
      <c r="BK102" s="351"/>
      <c r="BL102" s="352"/>
      <c r="BM102" s="350"/>
      <c r="BN102" s="351"/>
      <c r="BO102" s="351"/>
      <c r="BP102" s="352"/>
      <c r="BQ102" s="204">
        <f>SUM(Rezultati!E102:BP102)</f>
        <v>1312</v>
      </c>
      <c r="BR102" s="205">
        <f>COUNT(Rezultati!E102:BP102)</f>
        <v>8</v>
      </c>
      <c r="BS102" s="447"/>
      <c r="BT102" s="253">
        <f>Rezultati!BQ102/Rezultati!BR102</f>
        <v>164</v>
      </c>
      <c r="BU102" s="448"/>
      <c r="BV102" s="166" t="e">
        <f>#REF!</f>
        <v>#REF!</v>
      </c>
      <c r="BW102" s="167"/>
      <c r="BX102" s="168"/>
      <c r="BY102" s="168"/>
      <c r="BZ102" s="168"/>
      <c r="CA102" s="168"/>
      <c r="CB102" s="168"/>
      <c r="CC102" s="168"/>
      <c r="CD102" s="168"/>
      <c r="CE102" s="167"/>
      <c r="CF102" s="168"/>
      <c r="CG102" s="168"/>
      <c r="CH102" s="168"/>
      <c r="CI102" s="168"/>
      <c r="CJ102" s="168"/>
      <c r="CK102" s="168"/>
      <c r="CL102" s="168"/>
      <c r="CM102" s="168"/>
      <c r="CN102" s="168"/>
      <c r="CO102" s="168"/>
      <c r="CP102" s="168"/>
    </row>
    <row r="103" spans="1:94" ht="15.75" customHeight="1">
      <c r="A103" s="297" t="s">
        <v>106</v>
      </c>
      <c r="B103" s="192"/>
      <c r="C103" s="193">
        <v>0</v>
      </c>
      <c r="D103" s="177">
        <f>Rezultati!C103*Rezultati!BR103</f>
        <v>0</v>
      </c>
      <c r="E103" s="347"/>
      <c r="F103" s="348"/>
      <c r="G103" s="348"/>
      <c r="H103" s="349"/>
      <c r="I103" s="347"/>
      <c r="J103" s="348"/>
      <c r="K103" s="348"/>
      <c r="L103" s="349"/>
      <c r="M103" s="347"/>
      <c r="N103" s="348"/>
      <c r="O103" s="348"/>
      <c r="P103" s="349"/>
      <c r="Q103" s="347"/>
      <c r="R103" s="348"/>
      <c r="S103" s="348"/>
      <c r="T103" s="349"/>
      <c r="U103" s="347"/>
      <c r="V103" s="348"/>
      <c r="W103" s="348"/>
      <c r="X103" s="349"/>
      <c r="Y103" s="347"/>
      <c r="Z103" s="348"/>
      <c r="AA103" s="348"/>
      <c r="AB103" s="349"/>
      <c r="AC103" s="347"/>
      <c r="AD103" s="348"/>
      <c r="AE103" s="348"/>
      <c r="AF103" s="349"/>
      <c r="AG103" s="347"/>
      <c r="AH103" s="348"/>
      <c r="AI103" s="348"/>
      <c r="AJ103" s="349"/>
      <c r="AK103" s="353"/>
      <c r="AL103" s="354"/>
      <c r="AM103" s="354"/>
      <c r="AN103" s="355"/>
      <c r="AO103" s="353"/>
      <c r="AP103" s="354"/>
      <c r="AQ103" s="354"/>
      <c r="AR103" s="355"/>
      <c r="AS103" s="353"/>
      <c r="AT103" s="354"/>
      <c r="AU103" s="354"/>
      <c r="AV103" s="355"/>
      <c r="AW103" s="353"/>
      <c r="AX103" s="354"/>
      <c r="AY103" s="354"/>
      <c r="AZ103" s="355"/>
      <c r="BA103" s="353"/>
      <c r="BB103" s="354"/>
      <c r="BC103" s="354"/>
      <c r="BD103" s="355"/>
      <c r="BE103" s="342"/>
      <c r="BF103" s="343"/>
      <c r="BG103" s="343"/>
      <c r="BH103" s="343"/>
      <c r="BI103" s="353"/>
      <c r="BJ103" s="354"/>
      <c r="BK103" s="354"/>
      <c r="BL103" s="355"/>
      <c r="BM103" s="353"/>
      <c r="BN103" s="354"/>
      <c r="BO103" s="354"/>
      <c r="BP103" s="355"/>
      <c r="BQ103" s="204">
        <f>SUM(Rezultati!E103:BP103)</f>
        <v>0</v>
      </c>
      <c r="BR103" s="205">
        <f>COUNT(Rezultati!E103:BP103)</f>
        <v>0</v>
      </c>
      <c r="BS103" s="447"/>
      <c r="BT103" s="253" t="e">
        <f>Rezultati!BQ103/Rezultati!BR103</f>
        <v>#DIV/0!</v>
      </c>
      <c r="BU103" s="448"/>
      <c r="BV103" s="166" t="e">
        <f>#REF!</f>
        <v>#REF!</v>
      </c>
      <c r="BW103" s="167"/>
      <c r="BX103" s="168"/>
      <c r="BY103" s="168"/>
      <c r="BZ103" s="168"/>
      <c r="CA103" s="168"/>
      <c r="CB103" s="168"/>
      <c r="CC103" s="168"/>
      <c r="CD103" s="168"/>
      <c r="CE103" s="167"/>
      <c r="CF103" s="168"/>
      <c r="CG103" s="168"/>
      <c r="CH103" s="168"/>
      <c r="CI103" s="168"/>
      <c r="CJ103" s="168"/>
      <c r="CK103" s="168"/>
      <c r="CL103" s="168"/>
      <c r="CM103" s="168"/>
      <c r="CN103" s="168"/>
      <c r="CO103" s="168"/>
      <c r="CP103" s="168"/>
    </row>
    <row r="104" spans="1:94" ht="15.75" customHeight="1">
      <c r="A104" s="174" t="s">
        <v>106</v>
      </c>
      <c r="B104" s="206"/>
      <c r="C104" s="220">
        <v>0</v>
      </c>
      <c r="D104" s="177">
        <f>Rezultati!C104*Rezultati!BR104</f>
        <v>0</v>
      </c>
      <c r="E104" s="347"/>
      <c r="F104" s="348"/>
      <c r="G104" s="348"/>
      <c r="H104" s="349"/>
      <c r="I104" s="347"/>
      <c r="J104" s="348"/>
      <c r="K104" s="348"/>
      <c r="L104" s="349"/>
      <c r="M104" s="347"/>
      <c r="N104" s="348"/>
      <c r="O104" s="348"/>
      <c r="P104" s="349"/>
      <c r="Q104" s="347"/>
      <c r="R104" s="348"/>
      <c r="S104" s="348"/>
      <c r="T104" s="349"/>
      <c r="U104" s="347"/>
      <c r="V104" s="348"/>
      <c r="W104" s="348"/>
      <c r="X104" s="349"/>
      <c r="Y104" s="347"/>
      <c r="Z104" s="348"/>
      <c r="AA104" s="348"/>
      <c r="AB104" s="349"/>
      <c r="AC104" s="347"/>
      <c r="AD104" s="348"/>
      <c r="AE104" s="348"/>
      <c r="AF104" s="349"/>
      <c r="AG104" s="347"/>
      <c r="AH104" s="348"/>
      <c r="AI104" s="348"/>
      <c r="AJ104" s="349"/>
      <c r="AK104" s="353"/>
      <c r="AL104" s="354"/>
      <c r="AM104" s="354"/>
      <c r="AN104" s="355"/>
      <c r="AO104" s="353"/>
      <c r="AP104" s="354"/>
      <c r="AQ104" s="354"/>
      <c r="AR104" s="355"/>
      <c r="AS104" s="353"/>
      <c r="AT104" s="354"/>
      <c r="AU104" s="354"/>
      <c r="AV104" s="355"/>
      <c r="AW104" s="353"/>
      <c r="AX104" s="354"/>
      <c r="AY104" s="354"/>
      <c r="AZ104" s="355"/>
      <c r="BA104" s="353"/>
      <c r="BB104" s="354"/>
      <c r="BC104" s="354"/>
      <c r="BD104" s="355"/>
      <c r="BE104" s="342"/>
      <c r="BF104" s="343"/>
      <c r="BG104" s="343"/>
      <c r="BH104" s="343"/>
      <c r="BI104" s="353"/>
      <c r="BJ104" s="354"/>
      <c r="BK104" s="354"/>
      <c r="BL104" s="355"/>
      <c r="BM104" s="353"/>
      <c r="BN104" s="354"/>
      <c r="BO104" s="354"/>
      <c r="BP104" s="355"/>
      <c r="BQ104" s="204">
        <f>SUM(Rezultati!E104:BP104)</f>
        <v>0</v>
      </c>
      <c r="BR104" s="205">
        <f>COUNT(Rezultati!E104:BP104)</f>
        <v>0</v>
      </c>
      <c r="BS104" s="447"/>
      <c r="BT104" s="253" t="e">
        <f>Rezultati!BQ104/Rezultati!BR104</f>
        <v>#DIV/0!</v>
      </c>
      <c r="BU104" s="448"/>
      <c r="BV104" s="166" t="e">
        <f>#REF!</f>
        <v>#REF!</v>
      </c>
      <c r="BW104" s="167"/>
      <c r="BX104" s="168"/>
      <c r="BY104" s="168"/>
      <c r="BZ104" s="168"/>
      <c r="CA104" s="168"/>
      <c r="CB104" s="168"/>
      <c r="CC104" s="168"/>
      <c r="CD104" s="168"/>
      <c r="CE104" s="167"/>
      <c r="CF104" s="168"/>
      <c r="CG104" s="168"/>
      <c r="CH104" s="168"/>
      <c r="CI104" s="168"/>
      <c r="CJ104" s="168"/>
      <c r="CK104" s="168"/>
      <c r="CL104" s="168"/>
      <c r="CM104" s="168"/>
      <c r="CN104" s="168"/>
      <c r="CO104" s="168"/>
      <c r="CP104" s="168"/>
    </row>
    <row r="105" spans="1:94" ht="15.75" customHeight="1">
      <c r="A105" s="394" t="s">
        <v>106</v>
      </c>
      <c r="B105" s="395" t="s">
        <v>108</v>
      </c>
      <c r="C105" s="396">
        <v>8</v>
      </c>
      <c r="D105" s="397">
        <f>Rezultati!C105*Rezultati!BR105</f>
        <v>176</v>
      </c>
      <c r="E105" s="358"/>
      <c r="F105" s="359"/>
      <c r="G105" s="359"/>
      <c r="H105" s="360"/>
      <c r="I105" s="358"/>
      <c r="J105" s="359"/>
      <c r="K105" s="359"/>
      <c r="L105" s="360"/>
      <c r="M105" s="358"/>
      <c r="N105" s="359"/>
      <c r="O105" s="359"/>
      <c r="P105" s="360"/>
      <c r="Q105" s="358"/>
      <c r="R105" s="359"/>
      <c r="S105" s="359"/>
      <c r="T105" s="360"/>
      <c r="U105" s="358"/>
      <c r="V105" s="359"/>
      <c r="W105" s="359"/>
      <c r="X105" s="360"/>
      <c r="Y105" s="358"/>
      <c r="Z105" s="359"/>
      <c r="AA105" s="359"/>
      <c r="AB105" s="360"/>
      <c r="AC105" s="358"/>
      <c r="AD105" s="359"/>
      <c r="AE105" s="359"/>
      <c r="AF105" s="360"/>
      <c r="AG105" s="358"/>
      <c r="AH105" s="359"/>
      <c r="AI105" s="359"/>
      <c r="AJ105" s="360"/>
      <c r="AK105" s="353">
        <v>112</v>
      </c>
      <c r="AL105" s="354">
        <v>158</v>
      </c>
      <c r="AM105" s="354">
        <v>125</v>
      </c>
      <c r="AN105" s="355">
        <v>138</v>
      </c>
      <c r="AO105" s="353"/>
      <c r="AP105" s="354"/>
      <c r="AQ105" s="354">
        <v>155</v>
      </c>
      <c r="AR105" s="355">
        <v>178</v>
      </c>
      <c r="AS105" s="353">
        <v>151</v>
      </c>
      <c r="AT105" s="354">
        <v>152</v>
      </c>
      <c r="AU105" s="354">
        <v>174</v>
      </c>
      <c r="AV105" s="355">
        <v>152</v>
      </c>
      <c r="AW105" s="353">
        <v>136</v>
      </c>
      <c r="AX105" s="354">
        <v>165</v>
      </c>
      <c r="AY105" s="354">
        <v>176</v>
      </c>
      <c r="AZ105" s="355">
        <v>154</v>
      </c>
      <c r="BA105" s="353">
        <v>177</v>
      </c>
      <c r="BB105" s="354">
        <v>163</v>
      </c>
      <c r="BC105" s="354">
        <v>164</v>
      </c>
      <c r="BD105" s="355">
        <v>198</v>
      </c>
      <c r="BE105" s="342"/>
      <c r="BF105" s="343"/>
      <c r="BG105" s="343"/>
      <c r="BH105" s="343"/>
      <c r="BI105" s="353">
        <v>113</v>
      </c>
      <c r="BJ105" s="354">
        <v>160</v>
      </c>
      <c r="BK105" s="354">
        <v>174</v>
      </c>
      <c r="BL105" s="355">
        <v>145</v>
      </c>
      <c r="BM105" s="353"/>
      <c r="BN105" s="354"/>
      <c r="BO105" s="354"/>
      <c r="BP105" s="355"/>
      <c r="BQ105" s="204">
        <f>SUM(Rezultati!E105:BP105)</f>
        <v>3420</v>
      </c>
      <c r="BR105" s="205">
        <f>COUNT(Rezultati!E105:BP105)</f>
        <v>22</v>
      </c>
      <c r="BS105" s="447"/>
      <c r="BT105" s="253">
        <f>Rezultati!BQ105/Rezultati!BR105-8</f>
        <v>147.45454545454547</v>
      </c>
      <c r="BU105" s="448"/>
      <c r="BV105" s="166" t="str">
        <f t="shared" ref="BV105:BV116" si="3">B105</f>
        <v>Sergejs Meņšikovs</v>
      </c>
      <c r="BW105" s="167"/>
      <c r="BX105" s="168"/>
      <c r="BY105" s="168"/>
      <c r="BZ105" s="168"/>
      <c r="CA105" s="168"/>
      <c r="CB105" s="168"/>
      <c r="CC105" s="168"/>
      <c r="CD105" s="168"/>
      <c r="CE105" s="167"/>
      <c r="CF105" s="168"/>
      <c r="CG105" s="168"/>
      <c r="CH105" s="168"/>
      <c r="CI105" s="168"/>
      <c r="CJ105" s="168"/>
      <c r="CK105" s="168"/>
      <c r="CL105" s="168"/>
      <c r="CM105" s="168"/>
      <c r="CN105" s="168"/>
      <c r="CO105" s="168"/>
      <c r="CP105" s="168"/>
    </row>
    <row r="106" spans="1:94" ht="16.5" customHeight="1">
      <c r="A106" s="207" t="s">
        <v>106</v>
      </c>
      <c r="B106" s="254" t="s">
        <v>109</v>
      </c>
      <c r="C106" s="209">
        <v>8</v>
      </c>
      <c r="D106" s="386">
        <f>Rezultati!C106*Rezultati!BR106</f>
        <v>128</v>
      </c>
      <c r="E106" s="358"/>
      <c r="F106" s="359"/>
      <c r="G106" s="359"/>
      <c r="H106" s="360"/>
      <c r="I106" s="358"/>
      <c r="J106" s="359"/>
      <c r="K106" s="359"/>
      <c r="L106" s="360"/>
      <c r="M106" s="358"/>
      <c r="N106" s="359"/>
      <c r="O106" s="359"/>
      <c r="P106" s="360"/>
      <c r="Q106" s="358"/>
      <c r="R106" s="359"/>
      <c r="S106" s="359"/>
      <c r="T106" s="360"/>
      <c r="U106" s="358"/>
      <c r="V106" s="359"/>
      <c r="W106" s="359"/>
      <c r="X106" s="360"/>
      <c r="Y106" s="358"/>
      <c r="Z106" s="359"/>
      <c r="AA106" s="359"/>
      <c r="AB106" s="360"/>
      <c r="AC106" s="358"/>
      <c r="AD106" s="359"/>
      <c r="AE106" s="359"/>
      <c r="AF106" s="360"/>
      <c r="AG106" s="358"/>
      <c r="AH106" s="359"/>
      <c r="AI106" s="359"/>
      <c r="AJ106" s="360"/>
      <c r="AK106" s="353"/>
      <c r="AL106" s="354"/>
      <c r="AM106" s="354"/>
      <c r="AN106" s="355"/>
      <c r="AO106" s="353">
        <v>210</v>
      </c>
      <c r="AP106" s="354">
        <v>239</v>
      </c>
      <c r="AQ106" s="354">
        <v>157</v>
      </c>
      <c r="AR106" s="355">
        <v>231</v>
      </c>
      <c r="AS106" s="353">
        <v>175</v>
      </c>
      <c r="AT106" s="354">
        <v>202</v>
      </c>
      <c r="AU106" s="354">
        <v>172</v>
      </c>
      <c r="AV106" s="355">
        <v>217</v>
      </c>
      <c r="AW106" s="353">
        <v>245</v>
      </c>
      <c r="AX106" s="354">
        <v>222</v>
      </c>
      <c r="AY106" s="354">
        <v>168</v>
      </c>
      <c r="AZ106" s="355">
        <v>182</v>
      </c>
      <c r="BA106" s="353"/>
      <c r="BB106" s="354"/>
      <c r="BC106" s="354"/>
      <c r="BD106" s="355"/>
      <c r="BE106" s="342"/>
      <c r="BF106" s="343"/>
      <c r="BG106" s="343"/>
      <c r="BH106" s="343"/>
      <c r="BI106" s="353">
        <v>185</v>
      </c>
      <c r="BJ106" s="354">
        <v>222</v>
      </c>
      <c r="BK106" s="354">
        <v>182</v>
      </c>
      <c r="BL106" s="355">
        <v>150</v>
      </c>
      <c r="BM106" s="353"/>
      <c r="BN106" s="354"/>
      <c r="BO106" s="354"/>
      <c r="BP106" s="355"/>
      <c r="BQ106" s="204">
        <f>SUM(Rezultati!E106:BP106)</f>
        <v>3159</v>
      </c>
      <c r="BR106" s="205">
        <f>COUNT(Rezultati!E106:BP106)</f>
        <v>16</v>
      </c>
      <c r="BS106" s="447"/>
      <c r="BT106" s="253">
        <f>Rezultati!BQ106/Rezultati!BR106-8</f>
        <v>189.4375</v>
      </c>
      <c r="BU106" s="448"/>
      <c r="BV106" s="166" t="str">
        <f t="shared" si="3"/>
        <v>Liana Ponomarenko</v>
      </c>
      <c r="BW106" s="167"/>
      <c r="BX106" s="168"/>
      <c r="BY106" s="168"/>
      <c r="BZ106" s="168"/>
      <c r="CA106" s="168"/>
      <c r="CB106" s="168"/>
      <c r="CC106" s="168"/>
      <c r="CD106" s="168"/>
      <c r="CE106" s="167"/>
      <c r="CF106" s="168"/>
      <c r="CG106" s="168"/>
      <c r="CH106" s="168"/>
      <c r="CI106" s="168"/>
      <c r="CJ106" s="168"/>
      <c r="CK106" s="168"/>
      <c r="CL106" s="168"/>
      <c r="CM106" s="168"/>
      <c r="CN106" s="168"/>
      <c r="CO106" s="168"/>
      <c r="CP106" s="168"/>
    </row>
    <row r="107" spans="1:94" ht="16.5" customHeight="1">
      <c r="A107" s="272" t="s">
        <v>106</v>
      </c>
      <c r="B107" s="314" t="s">
        <v>75</v>
      </c>
      <c r="C107" s="229">
        <v>0</v>
      </c>
      <c r="D107" s="177">
        <v>0</v>
      </c>
      <c r="E107" s="398"/>
      <c r="F107" s="399"/>
      <c r="G107" s="399"/>
      <c r="H107" s="400"/>
      <c r="I107" s="398"/>
      <c r="J107" s="399"/>
      <c r="K107" s="399"/>
      <c r="L107" s="400"/>
      <c r="M107" s="398"/>
      <c r="N107" s="399"/>
      <c r="O107" s="399"/>
      <c r="P107" s="400"/>
      <c r="Q107" s="398"/>
      <c r="R107" s="399"/>
      <c r="S107" s="399"/>
      <c r="T107" s="400"/>
      <c r="U107" s="398"/>
      <c r="V107" s="399"/>
      <c r="W107" s="399"/>
      <c r="X107" s="400"/>
      <c r="Y107" s="398"/>
      <c r="Z107" s="399"/>
      <c r="AA107" s="399"/>
      <c r="AB107" s="400"/>
      <c r="AC107" s="398"/>
      <c r="AD107" s="399"/>
      <c r="AE107" s="399"/>
      <c r="AF107" s="400"/>
      <c r="AG107" s="398"/>
      <c r="AH107" s="399"/>
      <c r="AI107" s="399"/>
      <c r="AJ107" s="400"/>
      <c r="AK107" s="372"/>
      <c r="AL107" s="373"/>
      <c r="AM107" s="373"/>
      <c r="AN107" s="374"/>
      <c r="AO107" s="372"/>
      <c r="AP107" s="373"/>
      <c r="AQ107" s="373"/>
      <c r="AR107" s="374"/>
      <c r="AS107" s="372"/>
      <c r="AT107" s="373"/>
      <c r="AU107" s="373"/>
      <c r="AV107" s="374"/>
      <c r="AW107" s="372"/>
      <c r="AX107" s="373"/>
      <c r="AY107" s="373"/>
      <c r="AZ107" s="374"/>
      <c r="BA107" s="372">
        <v>147</v>
      </c>
      <c r="BB107" s="373">
        <v>180</v>
      </c>
      <c r="BC107" s="373">
        <v>171</v>
      </c>
      <c r="BD107" s="374">
        <v>169</v>
      </c>
      <c r="BE107" s="342"/>
      <c r="BF107" s="343"/>
      <c r="BG107" s="343"/>
      <c r="BH107" s="343"/>
      <c r="BI107" s="372"/>
      <c r="BJ107" s="373"/>
      <c r="BK107" s="373"/>
      <c r="BL107" s="374"/>
      <c r="BM107" s="372"/>
      <c r="BN107" s="373"/>
      <c r="BO107" s="373"/>
      <c r="BP107" s="374"/>
      <c r="BQ107" s="204">
        <f>SUM(Rezultati!E107:BP107)</f>
        <v>667</v>
      </c>
      <c r="BR107" s="205">
        <f>COUNT(Rezultati!E107:BP107)</f>
        <v>4</v>
      </c>
      <c r="BS107" s="447"/>
      <c r="BT107" s="253">
        <f>Rezultati!BQ107/Rezultati!BR107</f>
        <v>166.75</v>
      </c>
      <c r="BU107" s="448"/>
      <c r="BV107" s="166" t="str">
        <f t="shared" si="3"/>
        <v>Pieacinātais</v>
      </c>
      <c r="BW107" s="167"/>
      <c r="BX107" s="168"/>
      <c r="BY107" s="168"/>
      <c r="BZ107" s="168"/>
      <c r="CA107" s="168"/>
      <c r="CB107" s="168"/>
      <c r="CC107" s="168"/>
      <c r="CD107" s="168"/>
      <c r="CE107" s="167"/>
      <c r="CF107" s="168"/>
      <c r="CG107" s="168"/>
      <c r="CH107" s="168"/>
      <c r="CI107" s="168"/>
      <c r="CJ107" s="168"/>
      <c r="CK107" s="168"/>
      <c r="CL107" s="168"/>
      <c r="CM107" s="168"/>
      <c r="CN107" s="168"/>
      <c r="CO107" s="168"/>
      <c r="CP107" s="168"/>
    </row>
    <row r="108" spans="1:94" ht="16.5" customHeight="1">
      <c r="A108" s="287" t="s">
        <v>106</v>
      </c>
      <c r="B108" s="288"/>
      <c r="C108" s="229">
        <v>0</v>
      </c>
      <c r="D108" s="299">
        <f>Rezultati!C108*Rezultati!BR108</f>
        <v>0</v>
      </c>
      <c r="E108" s="237"/>
      <c r="F108" s="238"/>
      <c r="G108" s="238"/>
      <c r="H108" s="361"/>
      <c r="I108" s="237"/>
      <c r="J108" s="238"/>
      <c r="K108" s="238"/>
      <c r="L108" s="361"/>
      <c r="M108" s="237"/>
      <c r="N108" s="238"/>
      <c r="O108" s="238"/>
      <c r="P108" s="361"/>
      <c r="Q108" s="237"/>
      <c r="R108" s="238"/>
      <c r="S108" s="238"/>
      <c r="T108" s="361"/>
      <c r="U108" s="237"/>
      <c r="V108" s="238"/>
      <c r="W108" s="238"/>
      <c r="X108" s="361"/>
      <c r="Y108" s="237"/>
      <c r="Z108" s="238"/>
      <c r="AA108" s="238"/>
      <c r="AB108" s="361"/>
      <c r="AC108" s="237"/>
      <c r="AD108" s="238"/>
      <c r="AE108" s="238"/>
      <c r="AF108" s="361"/>
      <c r="AG108" s="237"/>
      <c r="AH108" s="238"/>
      <c r="AI108" s="238"/>
      <c r="AJ108" s="361"/>
      <c r="AK108" s="364"/>
      <c r="AL108" s="365"/>
      <c r="AM108" s="365"/>
      <c r="AN108" s="366"/>
      <c r="AO108" s="364"/>
      <c r="AP108" s="365"/>
      <c r="AQ108" s="365"/>
      <c r="AR108" s="366"/>
      <c r="AS108" s="364"/>
      <c r="AT108" s="365"/>
      <c r="AU108" s="365"/>
      <c r="AV108" s="366"/>
      <c r="AW108" s="364"/>
      <c r="AX108" s="365"/>
      <c r="AY108" s="365"/>
      <c r="AZ108" s="366"/>
      <c r="BA108" s="364"/>
      <c r="BB108" s="365"/>
      <c r="BC108" s="365"/>
      <c r="BD108" s="366"/>
      <c r="BE108" s="362"/>
      <c r="BF108" s="363"/>
      <c r="BG108" s="363"/>
      <c r="BH108" s="363"/>
      <c r="BI108" s="364"/>
      <c r="BJ108" s="365"/>
      <c r="BK108" s="365"/>
      <c r="BL108" s="366"/>
      <c r="BM108" s="364"/>
      <c r="BN108" s="365"/>
      <c r="BO108" s="365"/>
      <c r="BP108" s="366"/>
      <c r="BQ108" s="240">
        <f>SUM(Rezultati!E108:BP108)</f>
        <v>0</v>
      </c>
      <c r="BR108" s="241">
        <f>COUNT(Rezultati!E108:BP108)</f>
        <v>0</v>
      </c>
      <c r="BS108" s="447"/>
      <c r="BT108" s="253" t="e">
        <f>Rezultati!BQ108/Rezultati!BR108-8</f>
        <v>#DIV/0!</v>
      </c>
      <c r="BU108" s="448"/>
      <c r="BV108" s="166">
        <f t="shared" si="3"/>
        <v>0</v>
      </c>
      <c r="BW108" s="167"/>
      <c r="BX108" s="168"/>
      <c r="BY108" s="168"/>
      <c r="BZ108" s="168"/>
      <c r="CA108" s="168"/>
      <c r="CB108" s="168"/>
      <c r="CC108" s="168"/>
      <c r="CD108" s="168"/>
      <c r="CE108" s="167"/>
      <c r="CF108" s="168"/>
      <c r="CG108" s="168"/>
      <c r="CH108" s="168"/>
      <c r="CI108" s="168"/>
      <c r="CJ108" s="168"/>
      <c r="CK108" s="168"/>
      <c r="CL108" s="168"/>
      <c r="CM108" s="168"/>
      <c r="CN108" s="168"/>
      <c r="CO108" s="168"/>
      <c r="CP108" s="168"/>
    </row>
    <row r="109" spans="1:94" ht="15.75" customHeight="1">
      <c r="A109" s="327">
        <f>Punkti!A47</f>
        <v>0</v>
      </c>
      <c r="B109" s="333"/>
      <c r="C109" s="369">
        <v>8</v>
      </c>
      <c r="D109" s="370">
        <f>Rezultati!C109*Rezultati!BR109</f>
        <v>0</v>
      </c>
      <c r="E109" s="339"/>
      <c r="F109" s="340"/>
      <c r="G109" s="340"/>
      <c r="H109" s="341"/>
      <c r="I109" s="339"/>
      <c r="J109" s="340"/>
      <c r="K109" s="340"/>
      <c r="L109" s="341"/>
      <c r="M109" s="339"/>
      <c r="N109" s="340"/>
      <c r="O109" s="340"/>
      <c r="P109" s="341"/>
      <c r="Q109" s="339"/>
      <c r="R109" s="340"/>
      <c r="S109" s="340"/>
      <c r="T109" s="341"/>
      <c r="U109" s="339"/>
      <c r="V109" s="340"/>
      <c r="W109" s="340"/>
      <c r="X109" s="341"/>
      <c r="Y109" s="339"/>
      <c r="Z109" s="340"/>
      <c r="AA109" s="340"/>
      <c r="AB109" s="341"/>
      <c r="AC109" s="339"/>
      <c r="AD109" s="340"/>
      <c r="AE109" s="340"/>
      <c r="AF109" s="341"/>
      <c r="AG109" s="339"/>
      <c r="AH109" s="340"/>
      <c r="AI109" s="340"/>
      <c r="AJ109" s="341"/>
      <c r="AK109" s="344"/>
      <c r="AL109" s="345"/>
      <c r="AM109" s="345"/>
      <c r="AN109" s="346"/>
      <c r="AO109" s="344"/>
      <c r="AP109" s="345"/>
      <c r="AQ109" s="345"/>
      <c r="AR109" s="346"/>
      <c r="AS109" s="344"/>
      <c r="AT109" s="345"/>
      <c r="AU109" s="345"/>
      <c r="AV109" s="346"/>
      <c r="AW109" s="344"/>
      <c r="AX109" s="345"/>
      <c r="AY109" s="345"/>
      <c r="AZ109" s="346"/>
      <c r="BA109" s="344"/>
      <c r="BB109" s="345"/>
      <c r="BC109" s="345"/>
      <c r="BD109" s="346"/>
      <c r="BE109" s="344"/>
      <c r="BF109" s="345"/>
      <c r="BG109" s="345"/>
      <c r="BH109" s="346"/>
      <c r="BI109" s="342"/>
      <c r="BJ109" s="343"/>
      <c r="BK109" s="343"/>
      <c r="BL109" s="343"/>
      <c r="BM109" s="344"/>
      <c r="BN109" s="345"/>
      <c r="BO109" s="345"/>
      <c r="BP109" s="346"/>
      <c r="BQ109" s="188">
        <f>SUM(Rezultati!E109:BP109)</f>
        <v>0</v>
      </c>
      <c r="BR109" s="189">
        <f>COUNT(Rezultati!E109:BP109)</f>
        <v>0</v>
      </c>
      <c r="BS109" s="447" t="e">
        <f>SUM((Rezultati!BQ109+Rezultati!BQ110+BQ115+Rezultati!BQ111+Rezultati!BQ112+Rezultati!BQ113+Rezultati!BQ114+Rezultati!BQ116)/(Rezultati!BR109+BR115+Rezultati!BR110+Rezultati!BR111+Rezultati!BR112+Rezultati!BR113+Rezultati!BR114+Rezultati!BR116))</f>
        <v>#DIV/0!</v>
      </c>
      <c r="BT109" s="253" t="e">
        <f>Rezultati!BQ109/Rezultati!BR109-8</f>
        <v>#DIV/0!</v>
      </c>
      <c r="BU109" s="448">
        <f>BI2</f>
        <v>0</v>
      </c>
      <c r="BV109" s="166">
        <f t="shared" si="3"/>
        <v>0</v>
      </c>
      <c r="BW109" s="167"/>
      <c r="BX109" s="168"/>
      <c r="BY109" s="168"/>
      <c r="BZ109" s="168"/>
      <c r="CA109" s="168"/>
      <c r="CB109" s="168"/>
      <c r="CC109" s="168"/>
      <c r="CD109" s="168"/>
      <c r="CE109" s="167"/>
      <c r="CF109" s="168"/>
      <c r="CG109" s="168"/>
      <c r="CH109" s="168"/>
      <c r="CI109" s="168"/>
      <c r="CJ109" s="168"/>
      <c r="CK109" s="168"/>
      <c r="CL109" s="168"/>
      <c r="CM109" s="168"/>
      <c r="CN109" s="168"/>
      <c r="CO109" s="168"/>
      <c r="CP109" s="168"/>
    </row>
    <row r="110" spans="1:94" ht="15.75" customHeight="1">
      <c r="A110" s="297"/>
      <c r="B110" s="401"/>
      <c r="C110" s="193">
        <v>0</v>
      </c>
      <c r="D110" s="177">
        <f>Rezultati!C110*Rezultati!BR110</f>
        <v>0</v>
      </c>
      <c r="E110" s="347"/>
      <c r="F110" s="348"/>
      <c r="G110" s="348"/>
      <c r="H110" s="349"/>
      <c r="I110" s="347"/>
      <c r="J110" s="348"/>
      <c r="K110" s="348"/>
      <c r="L110" s="349"/>
      <c r="M110" s="347"/>
      <c r="N110" s="348"/>
      <c r="O110" s="348"/>
      <c r="P110" s="349"/>
      <c r="Q110" s="347"/>
      <c r="R110" s="348"/>
      <c r="S110" s="348"/>
      <c r="T110" s="349"/>
      <c r="U110" s="347"/>
      <c r="V110" s="348"/>
      <c r="W110" s="348"/>
      <c r="X110" s="349"/>
      <c r="Y110" s="347"/>
      <c r="Z110" s="348"/>
      <c r="AA110" s="348"/>
      <c r="AB110" s="349"/>
      <c r="AC110" s="347"/>
      <c r="AD110" s="348"/>
      <c r="AE110" s="348"/>
      <c r="AF110" s="349"/>
      <c r="AG110" s="347"/>
      <c r="AH110" s="348"/>
      <c r="AI110" s="348"/>
      <c r="AJ110" s="349"/>
      <c r="AK110" s="350"/>
      <c r="AL110" s="351"/>
      <c r="AM110" s="351"/>
      <c r="AN110" s="352"/>
      <c r="AO110" s="350"/>
      <c r="AP110" s="351"/>
      <c r="AQ110" s="351"/>
      <c r="AR110" s="352"/>
      <c r="AS110" s="350"/>
      <c r="AT110" s="351"/>
      <c r="AU110" s="351"/>
      <c r="AV110" s="352"/>
      <c r="AW110" s="350"/>
      <c r="AX110" s="351"/>
      <c r="AY110" s="351"/>
      <c r="AZ110" s="352"/>
      <c r="BA110" s="350"/>
      <c r="BB110" s="351"/>
      <c r="BC110" s="351"/>
      <c r="BD110" s="352"/>
      <c r="BE110" s="350"/>
      <c r="BF110" s="351"/>
      <c r="BG110" s="351"/>
      <c r="BH110" s="352"/>
      <c r="BI110" s="342"/>
      <c r="BJ110" s="343"/>
      <c r="BK110" s="343"/>
      <c r="BL110" s="343"/>
      <c r="BM110" s="350"/>
      <c r="BN110" s="351"/>
      <c r="BO110" s="351"/>
      <c r="BP110" s="352"/>
      <c r="BQ110" s="204">
        <f>SUM(Rezultati!E110:BP110)</f>
        <v>0</v>
      </c>
      <c r="BR110" s="205">
        <f>COUNT(Rezultati!E110:BP110)</f>
        <v>0</v>
      </c>
      <c r="BS110" s="447"/>
      <c r="BT110" s="253" t="e">
        <f>Rezultati!BQ110/Rezultati!BR110</f>
        <v>#DIV/0!</v>
      </c>
      <c r="BU110" s="448"/>
      <c r="BV110" s="166">
        <f t="shared" si="3"/>
        <v>0</v>
      </c>
      <c r="BW110" s="167"/>
      <c r="BX110" s="168"/>
      <c r="BY110" s="168"/>
      <c r="BZ110" s="168"/>
      <c r="CA110" s="168"/>
      <c r="CB110" s="168"/>
      <c r="CC110" s="168"/>
      <c r="CD110" s="168"/>
      <c r="CE110" s="167"/>
      <c r="CF110" s="168"/>
      <c r="CG110" s="168"/>
      <c r="CH110" s="168"/>
      <c r="CI110" s="168"/>
      <c r="CJ110" s="168"/>
      <c r="CK110" s="168"/>
      <c r="CL110" s="168"/>
      <c r="CM110" s="168"/>
      <c r="CN110" s="168"/>
      <c r="CO110" s="168"/>
      <c r="CP110" s="168"/>
    </row>
    <row r="111" spans="1:94" ht="15.75" customHeight="1">
      <c r="A111" s="297"/>
      <c r="B111" s="206"/>
      <c r="C111" s="193">
        <v>0</v>
      </c>
      <c r="D111" s="177">
        <f>Rezultati!C111*Rezultati!BR111</f>
        <v>0</v>
      </c>
      <c r="E111" s="347"/>
      <c r="F111" s="348"/>
      <c r="G111" s="348"/>
      <c r="H111" s="349"/>
      <c r="I111" s="347"/>
      <c r="J111" s="348"/>
      <c r="K111" s="348"/>
      <c r="L111" s="349"/>
      <c r="M111" s="347"/>
      <c r="N111" s="348"/>
      <c r="O111" s="348"/>
      <c r="P111" s="349"/>
      <c r="Q111" s="347"/>
      <c r="R111" s="348"/>
      <c r="S111" s="348"/>
      <c r="T111" s="349"/>
      <c r="U111" s="347"/>
      <c r="V111" s="348"/>
      <c r="W111" s="348"/>
      <c r="X111" s="349"/>
      <c r="Y111" s="347"/>
      <c r="Z111" s="348"/>
      <c r="AA111" s="348"/>
      <c r="AB111" s="349"/>
      <c r="AC111" s="347"/>
      <c r="AD111" s="348"/>
      <c r="AE111" s="348"/>
      <c r="AF111" s="349"/>
      <c r="AG111" s="347"/>
      <c r="AH111" s="348"/>
      <c r="AI111" s="348"/>
      <c r="AJ111" s="349"/>
      <c r="AK111" s="353"/>
      <c r="AL111" s="354"/>
      <c r="AM111" s="354"/>
      <c r="AN111" s="355"/>
      <c r="AO111" s="353"/>
      <c r="AP111" s="354"/>
      <c r="AQ111" s="354"/>
      <c r="AR111" s="355"/>
      <c r="AS111" s="353"/>
      <c r="AT111" s="354"/>
      <c r="AU111" s="354"/>
      <c r="AV111" s="355"/>
      <c r="AW111" s="353"/>
      <c r="AX111" s="354"/>
      <c r="AY111" s="354"/>
      <c r="AZ111" s="355"/>
      <c r="BA111" s="353"/>
      <c r="BB111" s="354"/>
      <c r="BC111" s="354"/>
      <c r="BD111" s="355"/>
      <c r="BE111" s="353"/>
      <c r="BF111" s="354"/>
      <c r="BG111" s="354"/>
      <c r="BH111" s="355"/>
      <c r="BI111" s="342"/>
      <c r="BJ111" s="343"/>
      <c r="BK111" s="343"/>
      <c r="BL111" s="343"/>
      <c r="BM111" s="353"/>
      <c r="BN111" s="354"/>
      <c r="BO111" s="354"/>
      <c r="BP111" s="355"/>
      <c r="BQ111" s="204">
        <f>SUM(Rezultati!E111:BP111)</f>
        <v>0</v>
      </c>
      <c r="BR111" s="205">
        <f>COUNT(Rezultati!E111:BP111)</f>
        <v>0</v>
      </c>
      <c r="BS111" s="447"/>
      <c r="BT111" s="253" t="e">
        <f>Rezultati!BQ111/Rezultati!BR111</f>
        <v>#DIV/0!</v>
      </c>
      <c r="BU111" s="448"/>
      <c r="BV111" s="166">
        <f t="shared" si="3"/>
        <v>0</v>
      </c>
      <c r="BW111" s="167"/>
      <c r="BX111" s="168"/>
      <c r="BY111" s="168"/>
      <c r="BZ111" s="168"/>
      <c r="CA111" s="168"/>
      <c r="CB111" s="168"/>
      <c r="CC111" s="168"/>
      <c r="CD111" s="168"/>
      <c r="CE111" s="167"/>
      <c r="CF111" s="168"/>
      <c r="CG111" s="168"/>
      <c r="CH111" s="168"/>
      <c r="CI111" s="168"/>
      <c r="CJ111" s="168"/>
      <c r="CK111" s="168"/>
      <c r="CL111" s="168"/>
      <c r="CM111" s="168"/>
      <c r="CN111" s="168"/>
      <c r="CO111" s="168"/>
      <c r="CP111" s="168"/>
    </row>
    <row r="112" spans="1:94" ht="15.75" customHeight="1">
      <c r="A112" s="297"/>
      <c r="B112" s="192"/>
      <c r="C112" s="193">
        <v>0</v>
      </c>
      <c r="D112" s="177">
        <f>Rezultati!C112*Rezultati!BR112</f>
        <v>0</v>
      </c>
      <c r="E112" s="347"/>
      <c r="F112" s="348"/>
      <c r="G112" s="348"/>
      <c r="H112" s="349"/>
      <c r="I112" s="347"/>
      <c r="J112" s="348"/>
      <c r="K112" s="348"/>
      <c r="L112" s="349"/>
      <c r="M112" s="347"/>
      <c r="N112" s="348"/>
      <c r="O112" s="348"/>
      <c r="P112" s="349"/>
      <c r="Q112" s="347"/>
      <c r="R112" s="348"/>
      <c r="S112" s="348"/>
      <c r="T112" s="349"/>
      <c r="U112" s="347"/>
      <c r="V112" s="348"/>
      <c r="W112" s="348"/>
      <c r="X112" s="349"/>
      <c r="Y112" s="347"/>
      <c r="Z112" s="348"/>
      <c r="AA112" s="348"/>
      <c r="AB112" s="349"/>
      <c r="AC112" s="347"/>
      <c r="AD112" s="348"/>
      <c r="AE112" s="348"/>
      <c r="AF112" s="349"/>
      <c r="AG112" s="347"/>
      <c r="AH112" s="348"/>
      <c r="AI112" s="348"/>
      <c r="AJ112" s="349"/>
      <c r="AK112" s="353"/>
      <c r="AL112" s="354"/>
      <c r="AM112" s="354"/>
      <c r="AN112" s="355"/>
      <c r="AO112" s="353"/>
      <c r="AP112" s="354"/>
      <c r="AQ112" s="354"/>
      <c r="AR112" s="355"/>
      <c r="AS112" s="353"/>
      <c r="AT112" s="354"/>
      <c r="AU112" s="354"/>
      <c r="AV112" s="355"/>
      <c r="AW112" s="353"/>
      <c r="AX112" s="354"/>
      <c r="AY112" s="354"/>
      <c r="AZ112" s="355"/>
      <c r="BA112" s="353"/>
      <c r="BB112" s="354"/>
      <c r="BC112" s="354"/>
      <c r="BD112" s="355"/>
      <c r="BE112" s="353"/>
      <c r="BF112" s="354"/>
      <c r="BG112" s="354"/>
      <c r="BH112" s="355"/>
      <c r="BI112" s="342"/>
      <c r="BJ112" s="343"/>
      <c r="BK112" s="343"/>
      <c r="BL112" s="343"/>
      <c r="BM112" s="353"/>
      <c r="BN112" s="354"/>
      <c r="BO112" s="354"/>
      <c r="BP112" s="355"/>
      <c r="BQ112" s="204">
        <f>SUM(Rezultati!E112:BP112)</f>
        <v>0</v>
      </c>
      <c r="BR112" s="205">
        <f>COUNT(Rezultati!E112:BP112)</f>
        <v>0</v>
      </c>
      <c r="BS112" s="447"/>
      <c r="BT112" s="253" t="e">
        <f>Rezultati!BQ112/Rezultati!BR112</f>
        <v>#DIV/0!</v>
      </c>
      <c r="BU112" s="448"/>
      <c r="BV112" s="166">
        <f t="shared" si="3"/>
        <v>0</v>
      </c>
      <c r="BW112" s="167"/>
      <c r="BX112" s="168"/>
      <c r="BY112" s="168"/>
      <c r="BZ112" s="168"/>
      <c r="CA112" s="168"/>
      <c r="CB112" s="168"/>
      <c r="CC112" s="168"/>
      <c r="CD112" s="168"/>
      <c r="CE112" s="167"/>
      <c r="CF112" s="168"/>
      <c r="CG112" s="168"/>
      <c r="CH112" s="168"/>
      <c r="CI112" s="168"/>
      <c r="CJ112" s="168"/>
      <c r="CK112" s="168"/>
      <c r="CL112" s="168"/>
      <c r="CM112" s="168"/>
      <c r="CN112" s="168"/>
      <c r="CO112" s="168"/>
      <c r="CP112" s="168"/>
    </row>
    <row r="113" spans="1:94" ht="15.75" customHeight="1">
      <c r="A113" s="310"/>
      <c r="B113" s="402"/>
      <c r="C113" s="403">
        <v>8</v>
      </c>
      <c r="D113" s="210">
        <f>Rezultati!C113*Rezultati!BR113</f>
        <v>0</v>
      </c>
      <c r="E113" s="358"/>
      <c r="F113" s="359"/>
      <c r="G113" s="359"/>
      <c r="H113" s="360"/>
      <c r="I113" s="358"/>
      <c r="J113" s="359"/>
      <c r="K113" s="359"/>
      <c r="L113" s="360"/>
      <c r="M113" s="358"/>
      <c r="N113" s="359"/>
      <c r="O113" s="359"/>
      <c r="P113" s="360"/>
      <c r="Q113" s="358"/>
      <c r="R113" s="359"/>
      <c r="S113" s="359"/>
      <c r="T113" s="360"/>
      <c r="U113" s="358"/>
      <c r="V113" s="359"/>
      <c r="W113" s="359"/>
      <c r="X113" s="360"/>
      <c r="Y113" s="358"/>
      <c r="Z113" s="359"/>
      <c r="AA113" s="359"/>
      <c r="AB113" s="360"/>
      <c r="AC113" s="358"/>
      <c r="AD113" s="359"/>
      <c r="AE113" s="359"/>
      <c r="AF113" s="360"/>
      <c r="AG113" s="358"/>
      <c r="AH113" s="359"/>
      <c r="AI113" s="359"/>
      <c r="AJ113" s="360"/>
      <c r="AK113" s="353"/>
      <c r="AL113" s="354"/>
      <c r="AM113" s="354"/>
      <c r="AN113" s="355"/>
      <c r="AO113" s="353"/>
      <c r="AP113" s="354"/>
      <c r="AQ113" s="354"/>
      <c r="AR113" s="355"/>
      <c r="AS113" s="353"/>
      <c r="AT113" s="354"/>
      <c r="AU113" s="354"/>
      <c r="AV113" s="355"/>
      <c r="AW113" s="353"/>
      <c r="AX113" s="354"/>
      <c r="AY113" s="354"/>
      <c r="AZ113" s="355"/>
      <c r="BA113" s="353"/>
      <c r="BB113" s="354"/>
      <c r="BC113" s="354"/>
      <c r="BD113" s="355"/>
      <c r="BE113" s="353"/>
      <c r="BF113" s="354"/>
      <c r="BG113" s="354"/>
      <c r="BH113" s="355"/>
      <c r="BI113" s="342"/>
      <c r="BJ113" s="343"/>
      <c r="BK113" s="343"/>
      <c r="BL113" s="343"/>
      <c r="BM113" s="353"/>
      <c r="BN113" s="354"/>
      <c r="BO113" s="354"/>
      <c r="BP113" s="355"/>
      <c r="BQ113" s="204">
        <f>SUM(Rezultati!E113:BP113)</f>
        <v>0</v>
      </c>
      <c r="BR113" s="205">
        <f>COUNT(Rezultati!E113:BP113)</f>
        <v>0</v>
      </c>
      <c r="BS113" s="447"/>
      <c r="BT113" s="253" t="e">
        <f>Rezultati!BQ113/Rezultati!BR113-8</f>
        <v>#DIV/0!</v>
      </c>
      <c r="BU113" s="448"/>
      <c r="BV113" s="166">
        <f t="shared" si="3"/>
        <v>0</v>
      </c>
      <c r="BW113" s="167"/>
      <c r="BX113" s="168"/>
      <c r="BY113" s="168"/>
      <c r="BZ113" s="168"/>
      <c r="CA113" s="168"/>
      <c r="CB113" s="168"/>
      <c r="CC113" s="168"/>
      <c r="CD113" s="168"/>
      <c r="CE113" s="167"/>
      <c r="CF113" s="168"/>
      <c r="CG113" s="168"/>
      <c r="CH113" s="168"/>
      <c r="CI113" s="168"/>
      <c r="CJ113" s="168"/>
      <c r="CK113" s="168"/>
      <c r="CL113" s="168"/>
      <c r="CM113" s="168"/>
      <c r="CN113" s="168"/>
      <c r="CO113" s="168"/>
      <c r="CP113" s="168"/>
    </row>
    <row r="114" spans="1:94" ht="16.5" customHeight="1">
      <c r="A114" s="404"/>
      <c r="B114" s="405"/>
      <c r="C114" s="193">
        <v>0</v>
      </c>
      <c r="D114" s="177">
        <f>Rezultati!C114*Rezultati!BR114</f>
        <v>0</v>
      </c>
      <c r="E114" s="358"/>
      <c r="F114" s="359"/>
      <c r="G114" s="359"/>
      <c r="H114" s="360"/>
      <c r="I114" s="358"/>
      <c r="J114" s="359"/>
      <c r="K114" s="359"/>
      <c r="L114" s="360"/>
      <c r="M114" s="358"/>
      <c r="N114" s="359"/>
      <c r="O114" s="359"/>
      <c r="P114" s="360"/>
      <c r="Q114" s="358"/>
      <c r="R114" s="359"/>
      <c r="S114" s="359"/>
      <c r="T114" s="360"/>
      <c r="U114" s="358"/>
      <c r="V114" s="359"/>
      <c r="W114" s="359"/>
      <c r="X114" s="360"/>
      <c r="Y114" s="358"/>
      <c r="Z114" s="359"/>
      <c r="AA114" s="359"/>
      <c r="AB114" s="360"/>
      <c r="AC114" s="358"/>
      <c r="AD114" s="359"/>
      <c r="AE114" s="359"/>
      <c r="AF114" s="360"/>
      <c r="AG114" s="358"/>
      <c r="AH114" s="359"/>
      <c r="AI114" s="359"/>
      <c r="AJ114" s="360"/>
      <c r="AK114" s="353"/>
      <c r="AL114" s="354"/>
      <c r="AM114" s="354"/>
      <c r="AN114" s="355"/>
      <c r="AO114" s="353"/>
      <c r="AP114" s="354"/>
      <c r="AQ114" s="354"/>
      <c r="AR114" s="355"/>
      <c r="AS114" s="353"/>
      <c r="AT114" s="354"/>
      <c r="AU114" s="354"/>
      <c r="AV114" s="355"/>
      <c r="AW114" s="353"/>
      <c r="AX114" s="354"/>
      <c r="AY114" s="354"/>
      <c r="AZ114" s="355"/>
      <c r="BA114" s="353"/>
      <c r="BB114" s="354"/>
      <c r="BC114" s="354"/>
      <c r="BD114" s="355"/>
      <c r="BE114" s="353"/>
      <c r="BF114" s="354"/>
      <c r="BG114" s="354"/>
      <c r="BH114" s="355"/>
      <c r="BI114" s="342"/>
      <c r="BJ114" s="343"/>
      <c r="BK114" s="343"/>
      <c r="BL114" s="343"/>
      <c r="BM114" s="353"/>
      <c r="BN114" s="354"/>
      <c r="BO114" s="354"/>
      <c r="BP114" s="355"/>
      <c r="BQ114" s="204">
        <f>SUM(Rezultati!E114:BP114)</f>
        <v>0</v>
      </c>
      <c r="BR114" s="205">
        <f>COUNT(Rezultati!E114:BP114)</f>
        <v>0</v>
      </c>
      <c r="BS114" s="447"/>
      <c r="BT114" s="253" t="e">
        <f>Rezultati!BQ114/Rezultati!BR114</f>
        <v>#DIV/0!</v>
      </c>
      <c r="BU114" s="448"/>
      <c r="BV114" s="166">
        <f t="shared" si="3"/>
        <v>0</v>
      </c>
      <c r="BW114" s="167"/>
      <c r="BX114" s="168"/>
      <c r="BY114" s="168"/>
      <c r="BZ114" s="168"/>
      <c r="CA114" s="168"/>
      <c r="CB114" s="168"/>
      <c r="CC114" s="168"/>
      <c r="CD114" s="168"/>
      <c r="CE114" s="167"/>
      <c r="CF114" s="168"/>
      <c r="CG114" s="168"/>
      <c r="CH114" s="168"/>
      <c r="CI114" s="168"/>
      <c r="CJ114" s="168"/>
      <c r="CK114" s="168"/>
      <c r="CL114" s="168"/>
      <c r="CM114" s="168"/>
      <c r="CN114" s="168"/>
      <c r="CO114" s="168"/>
      <c r="CP114" s="168"/>
    </row>
    <row r="115" spans="1:94" ht="16.5" customHeight="1">
      <c r="A115" s="406"/>
      <c r="B115" s="406"/>
      <c r="C115" s="193">
        <v>0</v>
      </c>
      <c r="D115" s="177">
        <f>Rezultati!C115*Rezultati!BR115</f>
        <v>0</v>
      </c>
      <c r="E115" s="398"/>
      <c r="F115" s="399"/>
      <c r="G115" s="399"/>
      <c r="H115" s="400"/>
      <c r="I115" s="398"/>
      <c r="J115" s="399"/>
      <c r="K115" s="399"/>
      <c r="L115" s="400"/>
      <c r="M115" s="398"/>
      <c r="N115" s="399"/>
      <c r="O115" s="399"/>
      <c r="P115" s="400"/>
      <c r="Q115" s="398"/>
      <c r="R115" s="399"/>
      <c r="S115" s="399"/>
      <c r="T115" s="400"/>
      <c r="U115" s="398"/>
      <c r="V115" s="399"/>
      <c r="W115" s="399"/>
      <c r="X115" s="400"/>
      <c r="Y115" s="398"/>
      <c r="Z115" s="399"/>
      <c r="AA115" s="399"/>
      <c r="AB115" s="400"/>
      <c r="AC115" s="398"/>
      <c r="AD115" s="399"/>
      <c r="AE115" s="399"/>
      <c r="AF115" s="400"/>
      <c r="AG115" s="398"/>
      <c r="AH115" s="399"/>
      <c r="AI115" s="399"/>
      <c r="AJ115" s="400"/>
      <c r="AK115" s="372"/>
      <c r="AL115" s="373"/>
      <c r="AM115" s="373"/>
      <c r="AN115" s="374"/>
      <c r="AO115" s="372"/>
      <c r="AP115" s="373"/>
      <c r="AQ115" s="373"/>
      <c r="AR115" s="374"/>
      <c r="AS115" s="372"/>
      <c r="AT115" s="373"/>
      <c r="AU115" s="373"/>
      <c r="AV115" s="374"/>
      <c r="AW115" s="372"/>
      <c r="AX115" s="373"/>
      <c r="AY115" s="373"/>
      <c r="AZ115" s="374"/>
      <c r="BA115" s="372"/>
      <c r="BB115" s="373"/>
      <c r="BC115" s="373"/>
      <c r="BD115" s="374"/>
      <c r="BE115" s="372"/>
      <c r="BF115" s="373"/>
      <c r="BG115" s="373"/>
      <c r="BH115" s="374"/>
      <c r="BI115" s="342"/>
      <c r="BJ115" s="343"/>
      <c r="BK115" s="343"/>
      <c r="BL115" s="343"/>
      <c r="BM115" s="372"/>
      <c r="BN115" s="373"/>
      <c r="BO115" s="373"/>
      <c r="BP115" s="374"/>
      <c r="BQ115" s="204">
        <f>SUM(Rezultati!E115:BP115)</f>
        <v>0</v>
      </c>
      <c r="BR115" s="205">
        <f>COUNT(Rezultati!E115:BP115)</f>
        <v>0</v>
      </c>
      <c r="BS115" s="447"/>
      <c r="BT115" s="253" t="e">
        <f>Rezultati!BQ115/Rezultati!BR115</f>
        <v>#DIV/0!</v>
      </c>
      <c r="BU115" s="448"/>
      <c r="BV115" s="166">
        <f t="shared" si="3"/>
        <v>0</v>
      </c>
      <c r="BW115" s="167"/>
      <c r="BX115" s="168"/>
      <c r="BY115" s="168"/>
      <c r="BZ115" s="168"/>
      <c r="CA115" s="168"/>
      <c r="CB115" s="168"/>
      <c r="CC115" s="168"/>
      <c r="CD115" s="168"/>
      <c r="CE115" s="167"/>
      <c r="CF115" s="168"/>
      <c r="CG115" s="168"/>
      <c r="CH115" s="168"/>
      <c r="CI115" s="168"/>
      <c r="CJ115" s="168"/>
      <c r="CK115" s="168"/>
      <c r="CL115" s="168"/>
      <c r="CM115" s="168"/>
      <c r="CN115" s="168"/>
      <c r="CO115" s="168"/>
      <c r="CP115" s="168"/>
    </row>
    <row r="116" spans="1:94" ht="16.5" customHeight="1">
      <c r="A116" s="331"/>
      <c r="B116" s="407"/>
      <c r="C116" s="230">
        <v>0</v>
      </c>
      <c r="D116" s="231">
        <f>Rezultati!C116*Rezultati!BR116</f>
        <v>0</v>
      </c>
      <c r="E116" s="237"/>
      <c r="F116" s="238"/>
      <c r="G116" s="238"/>
      <c r="H116" s="361"/>
      <c r="I116" s="237"/>
      <c r="J116" s="238"/>
      <c r="K116" s="238"/>
      <c r="L116" s="361"/>
      <c r="M116" s="237"/>
      <c r="N116" s="238"/>
      <c r="O116" s="238"/>
      <c r="P116" s="361"/>
      <c r="Q116" s="237"/>
      <c r="R116" s="238"/>
      <c r="S116" s="238"/>
      <c r="T116" s="361"/>
      <c r="U116" s="237"/>
      <c r="V116" s="238"/>
      <c r="W116" s="238"/>
      <c r="X116" s="361"/>
      <c r="Y116" s="237"/>
      <c r="Z116" s="238"/>
      <c r="AA116" s="238"/>
      <c r="AB116" s="361"/>
      <c r="AC116" s="237"/>
      <c r="AD116" s="238"/>
      <c r="AE116" s="238"/>
      <c r="AF116" s="361"/>
      <c r="AG116" s="237"/>
      <c r="AH116" s="238"/>
      <c r="AI116" s="238"/>
      <c r="AJ116" s="361"/>
      <c r="AK116" s="364"/>
      <c r="AL116" s="365"/>
      <c r="AM116" s="365"/>
      <c r="AN116" s="366"/>
      <c r="AO116" s="364"/>
      <c r="AP116" s="365"/>
      <c r="AQ116" s="365"/>
      <c r="AR116" s="366"/>
      <c r="AS116" s="364"/>
      <c r="AT116" s="365"/>
      <c r="AU116" s="365"/>
      <c r="AV116" s="366"/>
      <c r="AW116" s="364"/>
      <c r="AX116" s="365"/>
      <c r="AY116" s="365"/>
      <c r="AZ116" s="366"/>
      <c r="BA116" s="364"/>
      <c r="BB116" s="365"/>
      <c r="BC116" s="365"/>
      <c r="BD116" s="366"/>
      <c r="BE116" s="364"/>
      <c r="BF116" s="365"/>
      <c r="BG116" s="365"/>
      <c r="BH116" s="366"/>
      <c r="BI116" s="362"/>
      <c r="BJ116" s="363"/>
      <c r="BK116" s="363"/>
      <c r="BL116" s="363"/>
      <c r="BM116" s="364"/>
      <c r="BN116" s="365"/>
      <c r="BO116" s="365"/>
      <c r="BP116" s="366"/>
      <c r="BQ116" s="408">
        <f>SUM(Rezultati!E116:BP116)</f>
        <v>0</v>
      </c>
      <c r="BR116" s="409">
        <f>COUNT(Rezultati!E116:BP116)</f>
        <v>0</v>
      </c>
      <c r="BS116" s="447"/>
      <c r="BT116" s="253" t="e">
        <f>Rezultati!BQ116/Rezultati!BR116</f>
        <v>#DIV/0!</v>
      </c>
      <c r="BU116" s="448"/>
      <c r="BV116" s="166">
        <f t="shared" si="3"/>
        <v>0</v>
      </c>
      <c r="BW116" s="167"/>
      <c r="BX116" s="168"/>
      <c r="BY116" s="168"/>
      <c r="BZ116" s="168"/>
      <c r="CA116" s="168"/>
      <c r="CB116" s="168"/>
      <c r="CC116" s="168"/>
      <c r="CD116" s="168"/>
      <c r="CE116" s="167"/>
      <c r="CF116" s="168"/>
      <c r="CG116" s="168"/>
      <c r="CH116" s="168"/>
      <c r="CI116" s="168"/>
      <c r="CJ116" s="168"/>
      <c r="CK116" s="168"/>
      <c r="CL116" s="168"/>
      <c r="CM116" s="168"/>
      <c r="CN116" s="168"/>
      <c r="CO116" s="168"/>
      <c r="CP116" s="168"/>
    </row>
    <row r="117" spans="1:94" ht="16.5" customHeight="1">
      <c r="A117" s="336">
        <f>Punkti!A50</f>
        <v>0</v>
      </c>
      <c r="B117" s="175"/>
      <c r="C117" s="193">
        <v>0</v>
      </c>
      <c r="D117" s="298">
        <f>Rezultati!C117*Rezultati!BR117</f>
        <v>0</v>
      </c>
      <c r="E117" s="339"/>
      <c r="F117" s="340"/>
      <c r="G117" s="340"/>
      <c r="H117" s="341"/>
      <c r="I117" s="339"/>
      <c r="J117" s="340"/>
      <c r="K117" s="340"/>
      <c r="L117" s="341"/>
      <c r="M117" s="339"/>
      <c r="N117" s="340"/>
      <c r="O117" s="340"/>
      <c r="P117" s="341"/>
      <c r="Q117" s="339"/>
      <c r="R117" s="340"/>
      <c r="S117" s="340"/>
      <c r="T117" s="341"/>
      <c r="U117" s="339"/>
      <c r="V117" s="340"/>
      <c r="W117" s="340"/>
      <c r="X117" s="341"/>
      <c r="Y117" s="339"/>
      <c r="Z117" s="340"/>
      <c r="AA117" s="340"/>
      <c r="AB117" s="341"/>
      <c r="AC117" s="339"/>
      <c r="AD117" s="340"/>
      <c r="AE117" s="340"/>
      <c r="AF117" s="341"/>
      <c r="AG117" s="339"/>
      <c r="AH117" s="340"/>
      <c r="AI117" s="340"/>
      <c r="AJ117" s="341"/>
      <c r="AK117" s="344"/>
      <c r="AL117" s="345"/>
      <c r="AM117" s="345"/>
      <c r="AN117" s="346"/>
      <c r="AO117" s="344"/>
      <c r="AP117" s="345"/>
      <c r="AQ117" s="345"/>
      <c r="AR117" s="346"/>
      <c r="AS117" s="344"/>
      <c r="AT117" s="345"/>
      <c r="AU117" s="345"/>
      <c r="AV117" s="346"/>
      <c r="AW117" s="344"/>
      <c r="AX117" s="345"/>
      <c r="AY117" s="345"/>
      <c r="AZ117" s="346"/>
      <c r="BA117" s="344"/>
      <c r="BB117" s="345"/>
      <c r="BC117" s="345"/>
      <c r="BD117" s="346"/>
      <c r="BE117" s="344"/>
      <c r="BF117" s="345"/>
      <c r="BG117" s="345"/>
      <c r="BH117" s="346"/>
      <c r="BI117" s="344"/>
      <c r="BJ117" s="345"/>
      <c r="BK117" s="345"/>
      <c r="BL117" s="346"/>
      <c r="BM117" s="342"/>
      <c r="BN117" s="343"/>
      <c r="BO117" s="343"/>
      <c r="BP117" s="343"/>
      <c r="BQ117" s="410">
        <f>SUM(Rezultati!E117:BP117)</f>
        <v>0</v>
      </c>
      <c r="BR117" s="411">
        <f>COUNT(Rezultati!E117:BP117)</f>
        <v>0</v>
      </c>
      <c r="BS117" s="449" t="e">
        <f>SUM((Rezultati!BQ117+Rezultati!BQ118+Rezultati!BQ119+BQ122+BQ124+Rezultati!BQ120+Rezultati!BQ121+Rezultati!BQ123+Rezultati!BQ125)/(Rezultati!BR117+BR122+BR124+Rezultati!BR118+Rezultati!BR119+Rezultati!BR120+Rezultati!BR121+Rezultati!BR123+Rezultati!BR125))</f>
        <v>#DIV/0!</v>
      </c>
      <c r="BT117" s="253" t="e">
        <f>(Rezultati!BQ117/Rezultati!BR117)</f>
        <v>#DIV/0!</v>
      </c>
      <c r="BU117" s="448">
        <f>BM2</f>
        <v>0</v>
      </c>
      <c r="BV117" s="166">
        <f t="shared" ref="BV117:BV125" si="4">B110</f>
        <v>0</v>
      </c>
      <c r="BW117" s="167"/>
      <c r="BX117" s="168"/>
      <c r="BY117" s="168"/>
      <c r="BZ117" s="168"/>
      <c r="CA117" s="168"/>
      <c r="CB117" s="168"/>
      <c r="CC117" s="168"/>
      <c r="CD117" s="168"/>
      <c r="CE117" s="167"/>
      <c r="CF117" s="168"/>
      <c r="CG117" s="168"/>
      <c r="CH117" s="168"/>
      <c r="CI117" s="168"/>
      <c r="CJ117" s="168"/>
      <c r="CK117" s="168"/>
      <c r="CL117" s="168"/>
      <c r="CM117" s="168"/>
      <c r="CN117" s="168"/>
      <c r="CO117" s="168"/>
      <c r="CP117" s="168"/>
    </row>
    <row r="118" spans="1:94" ht="16.5" customHeight="1">
      <c r="A118" s="336"/>
      <c r="B118" s="192"/>
      <c r="C118" s="193">
        <v>0</v>
      </c>
      <c r="D118" s="177">
        <f>Rezultati!C118*Rezultati!BR118</f>
        <v>0</v>
      </c>
      <c r="E118" s="347"/>
      <c r="F118" s="348"/>
      <c r="G118" s="348"/>
      <c r="H118" s="349"/>
      <c r="I118" s="347"/>
      <c r="J118" s="348"/>
      <c r="K118" s="348"/>
      <c r="L118" s="349"/>
      <c r="M118" s="347"/>
      <c r="N118" s="348"/>
      <c r="O118" s="348"/>
      <c r="P118" s="349"/>
      <c r="Q118" s="347"/>
      <c r="R118" s="348"/>
      <c r="S118" s="348"/>
      <c r="T118" s="349"/>
      <c r="U118" s="347"/>
      <c r="V118" s="348"/>
      <c r="W118" s="348"/>
      <c r="X118" s="349"/>
      <c r="Y118" s="347"/>
      <c r="Z118" s="348"/>
      <c r="AA118" s="348"/>
      <c r="AB118" s="349"/>
      <c r="AC118" s="347"/>
      <c r="AD118" s="348"/>
      <c r="AE118" s="348"/>
      <c r="AF118" s="349"/>
      <c r="AG118" s="347"/>
      <c r="AH118" s="348"/>
      <c r="AI118" s="348"/>
      <c r="AJ118" s="349"/>
      <c r="AK118" s="350"/>
      <c r="AL118" s="351"/>
      <c r="AM118" s="351"/>
      <c r="AN118" s="352"/>
      <c r="AO118" s="350"/>
      <c r="AP118" s="351"/>
      <c r="AQ118" s="351"/>
      <c r="AR118" s="352"/>
      <c r="AS118" s="350"/>
      <c r="AT118" s="351"/>
      <c r="AU118" s="351"/>
      <c r="AV118" s="352"/>
      <c r="AW118" s="350"/>
      <c r="AX118" s="351"/>
      <c r="AY118" s="351"/>
      <c r="AZ118" s="352"/>
      <c r="BA118" s="350"/>
      <c r="BB118" s="351"/>
      <c r="BC118" s="351"/>
      <c r="BD118" s="352"/>
      <c r="BE118" s="350"/>
      <c r="BF118" s="351"/>
      <c r="BG118" s="351"/>
      <c r="BH118" s="352"/>
      <c r="BI118" s="350"/>
      <c r="BJ118" s="351"/>
      <c r="BK118" s="351"/>
      <c r="BL118" s="352"/>
      <c r="BM118" s="342"/>
      <c r="BN118" s="343"/>
      <c r="BO118" s="343"/>
      <c r="BP118" s="343"/>
      <c r="BQ118" s="204">
        <f>SUM(Rezultati!E118:BP118)</f>
        <v>0</v>
      </c>
      <c r="BR118" s="205">
        <f>COUNT(Rezultati!E118:BP118)</f>
        <v>0</v>
      </c>
      <c r="BS118" s="449"/>
      <c r="BT118" s="253" t="e">
        <f>Rezultati!BQ118/Rezultati!BR118</f>
        <v>#DIV/0!</v>
      </c>
      <c r="BU118" s="448"/>
      <c r="BV118" s="166">
        <f t="shared" si="4"/>
        <v>0</v>
      </c>
      <c r="BW118" s="167"/>
      <c r="BX118" s="168"/>
      <c r="BY118" s="168"/>
      <c r="BZ118" s="168"/>
      <c r="CA118" s="168"/>
      <c r="CB118" s="168"/>
      <c r="CC118" s="168"/>
      <c r="CD118" s="168"/>
      <c r="CE118" s="167"/>
      <c r="CF118" s="168"/>
      <c r="CG118" s="168"/>
      <c r="CH118" s="168"/>
      <c r="CI118" s="168"/>
      <c r="CJ118" s="168"/>
      <c r="CK118" s="168"/>
      <c r="CL118" s="168"/>
      <c r="CM118" s="168"/>
      <c r="CN118" s="168"/>
      <c r="CO118" s="168"/>
      <c r="CP118" s="168"/>
    </row>
    <row r="119" spans="1:94" ht="16.5" customHeight="1">
      <c r="A119" s="336"/>
      <c r="B119" s="206"/>
      <c r="C119" s="193">
        <v>0</v>
      </c>
      <c r="D119" s="177">
        <f>Rezultati!C119*Rezultati!BR119</f>
        <v>0</v>
      </c>
      <c r="E119" s="347"/>
      <c r="F119" s="348"/>
      <c r="G119" s="348"/>
      <c r="H119" s="349"/>
      <c r="I119" s="347"/>
      <c r="J119" s="348"/>
      <c r="K119" s="348"/>
      <c r="L119" s="349"/>
      <c r="M119" s="347"/>
      <c r="N119" s="348"/>
      <c r="O119" s="348"/>
      <c r="P119" s="349"/>
      <c r="Q119" s="347"/>
      <c r="R119" s="348"/>
      <c r="S119" s="348"/>
      <c r="T119" s="349"/>
      <c r="U119" s="347"/>
      <c r="V119" s="348"/>
      <c r="W119" s="348"/>
      <c r="X119" s="349"/>
      <c r="Y119" s="347"/>
      <c r="Z119" s="348"/>
      <c r="AA119" s="348"/>
      <c r="AB119" s="349"/>
      <c r="AC119" s="347"/>
      <c r="AD119" s="348"/>
      <c r="AE119" s="348"/>
      <c r="AF119" s="349"/>
      <c r="AG119" s="347"/>
      <c r="AH119" s="348"/>
      <c r="AI119" s="348"/>
      <c r="AJ119" s="349"/>
      <c r="AK119" s="353"/>
      <c r="AL119" s="354"/>
      <c r="AM119" s="354"/>
      <c r="AN119" s="355"/>
      <c r="AO119" s="353"/>
      <c r="AP119" s="354"/>
      <c r="AQ119" s="354"/>
      <c r="AR119" s="355"/>
      <c r="AS119" s="353"/>
      <c r="AT119" s="354"/>
      <c r="AU119" s="354"/>
      <c r="AV119" s="355"/>
      <c r="AW119" s="353"/>
      <c r="AX119" s="354"/>
      <c r="AY119" s="354"/>
      <c r="AZ119" s="355"/>
      <c r="BA119" s="353"/>
      <c r="BB119" s="354"/>
      <c r="BC119" s="354"/>
      <c r="BD119" s="355"/>
      <c r="BE119" s="353"/>
      <c r="BF119" s="354"/>
      <c r="BG119" s="354"/>
      <c r="BH119" s="355"/>
      <c r="BI119" s="353"/>
      <c r="BJ119" s="354"/>
      <c r="BK119" s="354"/>
      <c r="BL119" s="355"/>
      <c r="BM119" s="342"/>
      <c r="BN119" s="343"/>
      <c r="BO119" s="343"/>
      <c r="BP119" s="343"/>
      <c r="BQ119" s="204">
        <f>SUM(Rezultati!E119:BP119)</f>
        <v>0</v>
      </c>
      <c r="BR119" s="205">
        <f>COUNT(Rezultati!E119:BP119)</f>
        <v>0</v>
      </c>
      <c r="BS119" s="449"/>
      <c r="BT119" s="253" t="e">
        <f>Rezultati!BQ119/Rezultati!BR119</f>
        <v>#DIV/0!</v>
      </c>
      <c r="BU119" s="448"/>
      <c r="BV119" s="166">
        <f t="shared" si="4"/>
        <v>0</v>
      </c>
      <c r="BW119" s="167"/>
      <c r="BX119" s="168"/>
      <c r="BY119" s="168"/>
      <c r="BZ119" s="168"/>
      <c r="CA119" s="168"/>
      <c r="CB119" s="168"/>
      <c r="CC119" s="168"/>
      <c r="CD119" s="168"/>
      <c r="CE119" s="167"/>
      <c r="CF119" s="168"/>
      <c r="CG119" s="168"/>
      <c r="CH119" s="168"/>
      <c r="CI119" s="168"/>
      <c r="CJ119" s="168"/>
      <c r="CK119" s="168"/>
      <c r="CL119" s="168"/>
      <c r="CM119" s="168"/>
      <c r="CN119" s="168"/>
      <c r="CO119" s="168"/>
      <c r="CP119" s="168"/>
    </row>
    <row r="120" spans="1:94" ht="16.5" customHeight="1">
      <c r="A120" s="336"/>
      <c r="B120" s="206"/>
      <c r="C120" s="193">
        <v>0</v>
      </c>
      <c r="D120" s="177">
        <f>Rezultati!C120*Rezultati!BR120</f>
        <v>0</v>
      </c>
      <c r="E120" s="347"/>
      <c r="F120" s="348"/>
      <c r="G120" s="348"/>
      <c r="H120" s="349"/>
      <c r="I120" s="347"/>
      <c r="J120" s="348"/>
      <c r="K120" s="348"/>
      <c r="L120" s="349"/>
      <c r="M120" s="347"/>
      <c r="N120" s="348"/>
      <c r="O120" s="348"/>
      <c r="P120" s="349"/>
      <c r="Q120" s="347"/>
      <c r="R120" s="348"/>
      <c r="S120" s="348"/>
      <c r="T120" s="349"/>
      <c r="U120" s="347"/>
      <c r="V120" s="348"/>
      <c r="W120" s="348"/>
      <c r="X120" s="349"/>
      <c r="Y120" s="347"/>
      <c r="Z120" s="348"/>
      <c r="AA120" s="348"/>
      <c r="AB120" s="349"/>
      <c r="AC120" s="347"/>
      <c r="AD120" s="348"/>
      <c r="AE120" s="348"/>
      <c r="AF120" s="349"/>
      <c r="AG120" s="347"/>
      <c r="AH120" s="348"/>
      <c r="AI120" s="348"/>
      <c r="AJ120" s="349"/>
      <c r="AK120" s="353"/>
      <c r="AL120" s="354"/>
      <c r="AM120" s="354"/>
      <c r="AN120" s="355"/>
      <c r="AO120" s="353"/>
      <c r="AP120" s="354"/>
      <c r="AQ120" s="354"/>
      <c r="AR120" s="355"/>
      <c r="AS120" s="353"/>
      <c r="AT120" s="354"/>
      <c r="AU120" s="354"/>
      <c r="AV120" s="355"/>
      <c r="AW120" s="353"/>
      <c r="AX120" s="354"/>
      <c r="AY120" s="354"/>
      <c r="AZ120" s="355"/>
      <c r="BA120" s="353"/>
      <c r="BB120" s="354"/>
      <c r="BC120" s="354"/>
      <c r="BD120" s="355"/>
      <c r="BE120" s="353"/>
      <c r="BF120" s="354"/>
      <c r="BG120" s="354"/>
      <c r="BH120" s="355"/>
      <c r="BI120" s="353"/>
      <c r="BJ120" s="354"/>
      <c r="BK120" s="354"/>
      <c r="BL120" s="355"/>
      <c r="BM120" s="342"/>
      <c r="BN120" s="343"/>
      <c r="BO120" s="343"/>
      <c r="BP120" s="343"/>
      <c r="BQ120" s="204">
        <f>SUM(Rezultati!E120:BP120)</f>
        <v>0</v>
      </c>
      <c r="BR120" s="205">
        <f>COUNT(Rezultati!E120:BP120)</f>
        <v>0</v>
      </c>
      <c r="BS120" s="449"/>
      <c r="BT120" s="253" t="e">
        <f>Rezultati!BQ120/Rezultati!BR120</f>
        <v>#DIV/0!</v>
      </c>
      <c r="BU120" s="448"/>
      <c r="BV120" s="166">
        <f t="shared" si="4"/>
        <v>0</v>
      </c>
      <c r="BW120" s="167"/>
      <c r="BX120" s="168"/>
      <c r="BY120" s="168"/>
      <c r="BZ120" s="168"/>
      <c r="CA120" s="168"/>
      <c r="CB120" s="168"/>
      <c r="CC120" s="168"/>
      <c r="CD120" s="168"/>
      <c r="CE120" s="167"/>
      <c r="CF120" s="168"/>
      <c r="CG120" s="168"/>
      <c r="CH120" s="168"/>
      <c r="CI120" s="168"/>
      <c r="CJ120" s="168"/>
      <c r="CK120" s="168"/>
      <c r="CL120" s="168"/>
      <c r="CM120" s="168"/>
      <c r="CN120" s="168"/>
      <c r="CO120" s="168"/>
      <c r="CP120" s="168"/>
    </row>
    <row r="121" spans="1:94" ht="16.5" customHeight="1">
      <c r="A121" s="336"/>
      <c r="B121" s="192"/>
      <c r="C121" s="193">
        <v>0</v>
      </c>
      <c r="D121" s="177">
        <f>Rezultati!C121*Rezultati!BR121</f>
        <v>0</v>
      </c>
      <c r="E121" s="358"/>
      <c r="F121" s="359"/>
      <c r="G121" s="359"/>
      <c r="H121" s="360"/>
      <c r="I121" s="358"/>
      <c r="J121" s="359"/>
      <c r="K121" s="359"/>
      <c r="L121" s="360"/>
      <c r="M121" s="358"/>
      <c r="N121" s="359"/>
      <c r="O121" s="359"/>
      <c r="P121" s="360"/>
      <c r="Q121" s="358"/>
      <c r="R121" s="359"/>
      <c r="S121" s="359"/>
      <c r="T121" s="360"/>
      <c r="U121" s="358"/>
      <c r="V121" s="359"/>
      <c r="W121" s="359"/>
      <c r="X121" s="360"/>
      <c r="Y121" s="358"/>
      <c r="Z121" s="359"/>
      <c r="AA121" s="359"/>
      <c r="AB121" s="360"/>
      <c r="AC121" s="358"/>
      <c r="AD121" s="359"/>
      <c r="AE121" s="359"/>
      <c r="AF121" s="360"/>
      <c r="AG121" s="358"/>
      <c r="AH121" s="359"/>
      <c r="AI121" s="359"/>
      <c r="AJ121" s="360"/>
      <c r="AK121" s="353"/>
      <c r="AL121" s="354"/>
      <c r="AM121" s="354"/>
      <c r="AN121" s="355"/>
      <c r="AO121" s="353"/>
      <c r="AP121" s="354"/>
      <c r="AQ121" s="354"/>
      <c r="AR121" s="355"/>
      <c r="AS121" s="353"/>
      <c r="AT121" s="354"/>
      <c r="AU121" s="354"/>
      <c r="AV121" s="355"/>
      <c r="AW121" s="353"/>
      <c r="AX121" s="354"/>
      <c r="AY121" s="354"/>
      <c r="AZ121" s="355"/>
      <c r="BA121" s="353"/>
      <c r="BB121" s="354"/>
      <c r="BC121" s="354"/>
      <c r="BD121" s="355"/>
      <c r="BE121" s="353"/>
      <c r="BF121" s="354"/>
      <c r="BG121" s="354"/>
      <c r="BH121" s="355"/>
      <c r="BI121" s="353"/>
      <c r="BJ121" s="354"/>
      <c r="BK121" s="354"/>
      <c r="BL121" s="355"/>
      <c r="BM121" s="342"/>
      <c r="BN121" s="343"/>
      <c r="BO121" s="343"/>
      <c r="BP121" s="343"/>
      <c r="BQ121" s="204">
        <f>SUM(Rezultati!E121:BP121)</f>
        <v>0</v>
      </c>
      <c r="BR121" s="205">
        <f>COUNT(Rezultati!E121:BP121)</f>
        <v>0</v>
      </c>
      <c r="BS121" s="449"/>
      <c r="BT121" s="253" t="e">
        <f>Rezultati!BQ121/Rezultati!BR121</f>
        <v>#DIV/0!</v>
      </c>
      <c r="BU121" s="448"/>
      <c r="BV121" s="166">
        <f t="shared" si="4"/>
        <v>0</v>
      </c>
      <c r="BW121" s="167"/>
      <c r="BX121" s="168"/>
      <c r="BY121" s="168"/>
      <c r="BZ121" s="168"/>
      <c r="CA121" s="168"/>
      <c r="CB121" s="168"/>
      <c r="CC121" s="168"/>
      <c r="CD121" s="168"/>
      <c r="CE121" s="167"/>
      <c r="CF121" s="168"/>
      <c r="CG121" s="168"/>
      <c r="CH121" s="168"/>
      <c r="CI121" s="168"/>
      <c r="CJ121" s="168"/>
      <c r="CK121" s="168"/>
      <c r="CL121" s="168"/>
      <c r="CM121" s="168"/>
      <c r="CN121" s="168"/>
      <c r="CO121" s="168"/>
      <c r="CP121" s="168"/>
    </row>
    <row r="122" spans="1:94" ht="16.5" customHeight="1">
      <c r="A122" s="412"/>
      <c r="B122" s="413"/>
      <c r="C122" s="209">
        <v>8</v>
      </c>
      <c r="D122" s="210">
        <f>Rezultati!C122*Rezultati!BR122</f>
        <v>0</v>
      </c>
      <c r="E122" s="358"/>
      <c r="F122" s="359"/>
      <c r="G122" s="359"/>
      <c r="H122" s="360"/>
      <c r="I122" s="358"/>
      <c r="J122" s="359"/>
      <c r="K122" s="359"/>
      <c r="L122" s="360"/>
      <c r="M122" s="358"/>
      <c r="N122" s="359"/>
      <c r="O122" s="359"/>
      <c r="P122" s="360"/>
      <c r="Q122" s="358"/>
      <c r="R122" s="359"/>
      <c r="S122" s="359"/>
      <c r="T122" s="360"/>
      <c r="U122" s="358"/>
      <c r="V122" s="359"/>
      <c r="W122" s="359"/>
      <c r="X122" s="360"/>
      <c r="Y122" s="358"/>
      <c r="Z122" s="359"/>
      <c r="AA122" s="359"/>
      <c r="AB122" s="360"/>
      <c r="AC122" s="358"/>
      <c r="AD122" s="359"/>
      <c r="AE122" s="359"/>
      <c r="AF122" s="360"/>
      <c r="AG122" s="358"/>
      <c r="AH122" s="359"/>
      <c r="AI122" s="359"/>
      <c r="AJ122" s="360"/>
      <c r="AK122" s="353"/>
      <c r="AL122" s="354"/>
      <c r="AM122" s="354"/>
      <c r="AN122" s="355"/>
      <c r="AO122" s="353"/>
      <c r="AP122" s="354"/>
      <c r="AQ122" s="354"/>
      <c r="AR122" s="355"/>
      <c r="AS122" s="353"/>
      <c r="AT122" s="354"/>
      <c r="AU122" s="354"/>
      <c r="AV122" s="355"/>
      <c r="AW122" s="353"/>
      <c r="AX122" s="354"/>
      <c r="AY122" s="354"/>
      <c r="AZ122" s="355"/>
      <c r="BA122" s="353"/>
      <c r="BB122" s="354"/>
      <c r="BC122" s="354"/>
      <c r="BD122" s="355"/>
      <c r="BE122" s="353"/>
      <c r="BF122" s="354"/>
      <c r="BG122" s="354"/>
      <c r="BH122" s="355"/>
      <c r="BI122" s="353"/>
      <c r="BJ122" s="354"/>
      <c r="BK122" s="354"/>
      <c r="BL122" s="355"/>
      <c r="BM122" s="342"/>
      <c r="BN122" s="343"/>
      <c r="BO122" s="343"/>
      <c r="BP122" s="343"/>
      <c r="BQ122" s="204">
        <f>SUM(Rezultati!E122:BP122)</f>
        <v>0</v>
      </c>
      <c r="BR122" s="205">
        <f>COUNT(Rezultati!E122:BP122)</f>
        <v>0</v>
      </c>
      <c r="BS122" s="449"/>
      <c r="BT122" s="253" t="e">
        <f>Rezultati!BQ122/Rezultati!BR122-8</f>
        <v>#DIV/0!</v>
      </c>
      <c r="BU122" s="448"/>
      <c r="BV122" s="166">
        <f t="shared" si="4"/>
        <v>0</v>
      </c>
      <c r="BW122" s="167"/>
      <c r="BX122" s="168"/>
      <c r="BY122" s="168"/>
      <c r="BZ122" s="168"/>
      <c r="CA122" s="168"/>
      <c r="CB122" s="168"/>
      <c r="CC122" s="168"/>
      <c r="CD122" s="168"/>
      <c r="CE122" s="167"/>
      <c r="CF122" s="168"/>
      <c r="CG122" s="168"/>
      <c r="CH122" s="168"/>
      <c r="CI122" s="168"/>
      <c r="CJ122" s="168"/>
      <c r="CK122" s="168"/>
      <c r="CL122" s="168"/>
      <c r="CM122" s="168"/>
      <c r="CN122" s="168"/>
      <c r="CO122" s="168"/>
      <c r="CP122" s="168"/>
    </row>
    <row r="123" spans="1:94" ht="16.5" customHeight="1">
      <c r="A123" s="336"/>
      <c r="B123" s="192"/>
      <c r="C123" s="193">
        <v>0</v>
      </c>
      <c r="D123" s="177">
        <f>Rezultati!C123*Rezultati!BR123</f>
        <v>0</v>
      </c>
      <c r="E123" s="358"/>
      <c r="F123" s="359"/>
      <c r="G123" s="359"/>
      <c r="H123" s="360"/>
      <c r="I123" s="358"/>
      <c r="J123" s="359"/>
      <c r="K123" s="359"/>
      <c r="L123" s="360"/>
      <c r="M123" s="358"/>
      <c r="N123" s="359"/>
      <c r="O123" s="359"/>
      <c r="P123" s="360"/>
      <c r="Q123" s="358"/>
      <c r="R123" s="359"/>
      <c r="S123" s="359"/>
      <c r="T123" s="360"/>
      <c r="U123" s="358"/>
      <c r="V123" s="359"/>
      <c r="W123" s="359"/>
      <c r="X123" s="360"/>
      <c r="Y123" s="358"/>
      <c r="Z123" s="359"/>
      <c r="AA123" s="359"/>
      <c r="AB123" s="360"/>
      <c r="AC123" s="358"/>
      <c r="AD123" s="359"/>
      <c r="AE123" s="359"/>
      <c r="AF123" s="360"/>
      <c r="AG123" s="358"/>
      <c r="AH123" s="359"/>
      <c r="AI123" s="359"/>
      <c r="AJ123" s="360"/>
      <c r="AK123" s="353"/>
      <c r="AL123" s="354"/>
      <c r="AM123" s="354"/>
      <c r="AN123" s="355"/>
      <c r="AO123" s="353"/>
      <c r="AP123" s="354"/>
      <c r="AQ123" s="354"/>
      <c r="AR123" s="355"/>
      <c r="AS123" s="353"/>
      <c r="AT123" s="354"/>
      <c r="AU123" s="354"/>
      <c r="AV123" s="355"/>
      <c r="AW123" s="353"/>
      <c r="AX123" s="354"/>
      <c r="AY123" s="354"/>
      <c r="AZ123" s="355"/>
      <c r="BA123" s="353"/>
      <c r="BB123" s="354"/>
      <c r="BC123" s="354"/>
      <c r="BD123" s="355"/>
      <c r="BE123" s="353"/>
      <c r="BF123" s="354"/>
      <c r="BG123" s="354"/>
      <c r="BH123" s="355"/>
      <c r="BI123" s="353"/>
      <c r="BJ123" s="354"/>
      <c r="BK123" s="354"/>
      <c r="BL123" s="355"/>
      <c r="BM123" s="342"/>
      <c r="BN123" s="343"/>
      <c r="BO123" s="343"/>
      <c r="BP123" s="343"/>
      <c r="BQ123" s="204">
        <f>SUM(Rezultati!E123:BP123)</f>
        <v>0</v>
      </c>
      <c r="BR123" s="205">
        <f>COUNT(Rezultati!E123:BP123)</f>
        <v>0</v>
      </c>
      <c r="BS123" s="449"/>
      <c r="BT123" s="253" t="e">
        <f>Rezultati!BQ123/Rezultati!BR123</f>
        <v>#DIV/0!</v>
      </c>
      <c r="BU123" s="448"/>
      <c r="BV123" s="166">
        <f t="shared" si="4"/>
        <v>0</v>
      </c>
      <c r="BW123" s="167"/>
      <c r="BX123" s="168"/>
      <c r="BY123" s="168"/>
      <c r="BZ123" s="168"/>
      <c r="CA123" s="168"/>
      <c r="CB123" s="168"/>
      <c r="CC123" s="168"/>
      <c r="CD123" s="168"/>
      <c r="CE123" s="167"/>
      <c r="CF123" s="168"/>
      <c r="CG123" s="168"/>
      <c r="CH123" s="168"/>
      <c r="CI123" s="168"/>
      <c r="CJ123" s="168"/>
      <c r="CK123" s="168"/>
      <c r="CL123" s="168"/>
      <c r="CM123" s="168"/>
      <c r="CN123" s="168"/>
      <c r="CO123" s="168"/>
      <c r="CP123" s="168"/>
    </row>
    <row r="124" spans="1:94" ht="16.5" customHeight="1">
      <c r="A124" s="336"/>
      <c r="B124" s="314"/>
      <c r="C124" s="301">
        <v>0</v>
      </c>
      <c r="D124" s="177">
        <f>Rezultati!C124*Rezultati!BR124</f>
        <v>0</v>
      </c>
      <c r="E124" s="398"/>
      <c r="F124" s="399"/>
      <c r="G124" s="399"/>
      <c r="H124" s="400"/>
      <c r="I124" s="398"/>
      <c r="J124" s="399"/>
      <c r="K124" s="399"/>
      <c r="L124" s="400"/>
      <c r="M124" s="398"/>
      <c r="N124" s="399"/>
      <c r="O124" s="399"/>
      <c r="P124" s="400"/>
      <c r="Q124" s="398"/>
      <c r="R124" s="399"/>
      <c r="S124" s="399"/>
      <c r="T124" s="400"/>
      <c r="U124" s="398"/>
      <c r="V124" s="399"/>
      <c r="W124" s="399"/>
      <c r="X124" s="400"/>
      <c r="Y124" s="398"/>
      <c r="Z124" s="399"/>
      <c r="AA124" s="399"/>
      <c r="AB124" s="400"/>
      <c r="AC124" s="398"/>
      <c r="AD124" s="399"/>
      <c r="AE124" s="399"/>
      <c r="AF124" s="400"/>
      <c r="AG124" s="398"/>
      <c r="AH124" s="399"/>
      <c r="AI124" s="399"/>
      <c r="AJ124" s="400"/>
      <c r="AK124" s="372"/>
      <c r="AL124" s="373"/>
      <c r="AM124" s="373"/>
      <c r="AN124" s="374"/>
      <c r="AO124" s="372"/>
      <c r="AP124" s="373"/>
      <c r="AQ124" s="373"/>
      <c r="AR124" s="374"/>
      <c r="AS124" s="372"/>
      <c r="AT124" s="373"/>
      <c r="AU124" s="373"/>
      <c r="AV124" s="374"/>
      <c r="AW124" s="372"/>
      <c r="AX124" s="373"/>
      <c r="AY124" s="373"/>
      <c r="AZ124" s="374"/>
      <c r="BA124" s="372"/>
      <c r="BB124" s="373"/>
      <c r="BC124" s="373"/>
      <c r="BD124" s="374"/>
      <c r="BE124" s="372"/>
      <c r="BF124" s="373"/>
      <c r="BG124" s="373"/>
      <c r="BH124" s="374"/>
      <c r="BI124" s="372"/>
      <c r="BJ124" s="373"/>
      <c r="BK124" s="373"/>
      <c r="BL124" s="374"/>
      <c r="BM124" s="342"/>
      <c r="BN124" s="343"/>
      <c r="BO124" s="343"/>
      <c r="BP124" s="343"/>
      <c r="BQ124" s="204">
        <f>SUM(Rezultati!E124:BP124)</f>
        <v>0</v>
      </c>
      <c r="BR124" s="205">
        <f>COUNT(Rezultati!E124:BP124)</f>
        <v>0</v>
      </c>
      <c r="BS124" s="449"/>
      <c r="BT124" s="253" t="e">
        <f>Rezultati!BQ124/Rezultati!BR124</f>
        <v>#DIV/0!</v>
      </c>
      <c r="BU124" s="448"/>
      <c r="BV124" s="166">
        <f t="shared" si="4"/>
        <v>0</v>
      </c>
      <c r="BW124" s="167"/>
      <c r="BX124" s="168"/>
      <c r="BY124" s="168"/>
      <c r="BZ124" s="168"/>
      <c r="CA124" s="168"/>
      <c r="CB124" s="168"/>
      <c r="CC124" s="168"/>
      <c r="CD124" s="168"/>
      <c r="CE124" s="167"/>
      <c r="CF124" s="168"/>
      <c r="CG124" s="168"/>
      <c r="CH124" s="168"/>
      <c r="CI124" s="168"/>
      <c r="CJ124" s="168"/>
      <c r="CK124" s="168"/>
      <c r="CL124" s="168"/>
      <c r="CM124" s="168"/>
      <c r="CN124" s="168"/>
      <c r="CO124" s="168"/>
      <c r="CP124" s="168"/>
    </row>
    <row r="125" spans="1:94" ht="16.5" customHeight="1">
      <c r="A125" s="414"/>
      <c r="B125" s="288"/>
      <c r="C125" s="230">
        <v>0</v>
      </c>
      <c r="D125" s="231">
        <f>Rezultati!C125*Rezultati!BR125</f>
        <v>0</v>
      </c>
      <c r="E125" s="324"/>
      <c r="F125" s="325"/>
      <c r="G125" s="325"/>
      <c r="H125" s="415"/>
      <c r="I125" s="324"/>
      <c r="J125" s="325"/>
      <c r="K125" s="325"/>
      <c r="L125" s="415"/>
      <c r="M125" s="324"/>
      <c r="N125" s="325"/>
      <c r="O125" s="325"/>
      <c r="P125" s="415"/>
      <c r="Q125" s="324"/>
      <c r="R125" s="325"/>
      <c r="S125" s="325"/>
      <c r="T125" s="415"/>
      <c r="U125" s="324"/>
      <c r="V125" s="325"/>
      <c r="W125" s="325"/>
      <c r="X125" s="415"/>
      <c r="Y125" s="324"/>
      <c r="Z125" s="325"/>
      <c r="AA125" s="325"/>
      <c r="AB125" s="415"/>
      <c r="AC125" s="324"/>
      <c r="AD125" s="325"/>
      <c r="AE125" s="325"/>
      <c r="AF125" s="415"/>
      <c r="AG125" s="324"/>
      <c r="AH125" s="325"/>
      <c r="AI125" s="325"/>
      <c r="AJ125" s="415"/>
      <c r="AK125" s="364"/>
      <c r="AL125" s="365"/>
      <c r="AM125" s="365"/>
      <c r="AN125" s="366"/>
      <c r="AO125" s="364"/>
      <c r="AP125" s="365"/>
      <c r="AQ125" s="365"/>
      <c r="AR125" s="366"/>
      <c r="AS125" s="364"/>
      <c r="AT125" s="365"/>
      <c r="AU125" s="365"/>
      <c r="AV125" s="366"/>
      <c r="AW125" s="364"/>
      <c r="AX125" s="365"/>
      <c r="AY125" s="365"/>
      <c r="AZ125" s="366"/>
      <c r="BA125" s="364"/>
      <c r="BB125" s="365"/>
      <c r="BC125" s="365"/>
      <c r="BD125" s="366"/>
      <c r="BE125" s="364"/>
      <c r="BF125" s="365"/>
      <c r="BG125" s="365"/>
      <c r="BH125" s="366"/>
      <c r="BI125" s="364"/>
      <c r="BJ125" s="365"/>
      <c r="BK125" s="365"/>
      <c r="BL125" s="366"/>
      <c r="BM125" s="362"/>
      <c r="BN125" s="363"/>
      <c r="BO125" s="363"/>
      <c r="BP125" s="363"/>
      <c r="BQ125" s="240">
        <f>SUM(Rezultati!E125:BP125)</f>
        <v>0</v>
      </c>
      <c r="BR125" s="241">
        <f>COUNT(Rezultati!E125:BP125)</f>
        <v>0</v>
      </c>
      <c r="BS125" s="449"/>
      <c r="BT125" s="253" t="e">
        <f>Rezultati!BQ125/Rezultati!BR125</f>
        <v>#DIV/0!</v>
      </c>
      <c r="BU125" s="448"/>
      <c r="BV125" s="166">
        <f t="shared" si="4"/>
        <v>0</v>
      </c>
      <c r="BW125" s="167"/>
      <c r="BX125" s="168"/>
      <c r="BY125" s="168"/>
      <c r="BZ125" s="168"/>
      <c r="CA125" s="168"/>
      <c r="CB125" s="168"/>
      <c r="CC125" s="168"/>
      <c r="CD125" s="168"/>
      <c r="CE125" s="167"/>
      <c r="CF125" s="168"/>
      <c r="CG125" s="168"/>
      <c r="CH125" s="168"/>
      <c r="CI125" s="168"/>
      <c r="CJ125" s="168"/>
      <c r="CK125" s="168"/>
      <c r="CL125" s="168"/>
      <c r="CM125" s="168"/>
      <c r="CN125" s="168"/>
      <c r="CO125" s="168"/>
      <c r="CP125" s="168"/>
    </row>
    <row r="126" spans="1:94" ht="15.75" customHeight="1"/>
    <row r="127" spans="1:94" ht="15.75" customHeight="1"/>
    <row r="128" spans="1:9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</sheetData>
  <mergeCells count="53">
    <mergeCell ref="BS109:BS116"/>
    <mergeCell ref="BU109:BU116"/>
    <mergeCell ref="BS117:BS125"/>
    <mergeCell ref="BU117:BU125"/>
    <mergeCell ref="BS86:BS93"/>
    <mergeCell ref="BU86:BU93"/>
    <mergeCell ref="BS94:BS100"/>
    <mergeCell ref="BU94:BU100"/>
    <mergeCell ref="BS101:BS108"/>
    <mergeCell ref="BU101:BU108"/>
    <mergeCell ref="BS65:BS71"/>
    <mergeCell ref="BU65:BU71"/>
    <mergeCell ref="BS72:BS78"/>
    <mergeCell ref="BU72:BU78"/>
    <mergeCell ref="BS79:BS85"/>
    <mergeCell ref="BU79:BU85"/>
    <mergeCell ref="BS44:BS50"/>
    <mergeCell ref="BU44:BU50"/>
    <mergeCell ref="BS51:BS57"/>
    <mergeCell ref="BU51:BU57"/>
    <mergeCell ref="BS58:BS64"/>
    <mergeCell ref="BU58:BU64"/>
    <mergeCell ref="BS22:BS28"/>
    <mergeCell ref="BU22:BU28"/>
    <mergeCell ref="BS29:BS35"/>
    <mergeCell ref="BU29:BU35"/>
    <mergeCell ref="BS36:BS43"/>
    <mergeCell ref="BU36:BU43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Kom.reitings</vt:lpstr>
      <vt:lpstr>Individ reitings Silver</vt:lpstr>
      <vt:lpstr>Individ reitings Bronze</vt:lpstr>
      <vt:lpstr>Punkti</vt:lpstr>
      <vt:lpstr>Rezultati</vt:lpstr>
      <vt:lpstr>'Individ reitings Silver'!Excel_BuiltIn__FilterDatabase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117</cp:revision>
  <cp:lastPrinted>2020-09-14T19:32:19Z</cp:lastPrinted>
  <dcterms:created xsi:type="dcterms:W3CDTF">2019-01-21T17:37:27Z</dcterms:created>
  <dcterms:modified xsi:type="dcterms:W3CDTF">2022-10-26T11:18:41Z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