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GOLD vir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<sst xmlns="http://schemas.openxmlformats.org/spreadsheetml/2006/main" count="225" uniqueCount="92">
  <si>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</si>
  <si>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</si>
  <si>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</si>
  <si>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</si>
  <si>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</si>
  <si>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</si>
  <si>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</si>
  <si>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</si>
  <si>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</si>
  <si>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</si>
  <si>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</si>
  <si>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</si>
  <si>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</si>
  <si>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</si>
  <si>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</si>
  <si>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</si>
  <si>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</si>
  <si>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</si>
  <si>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</si>
  <si>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Pauls Aizpurvs</t>
  </si>
  <si>
    <t>Ivars Vizulis</t>
  </si>
  <si>
    <t>Andrejs Zilgalvis</t>
  </si>
  <si>
    <t>Pārdaugava</t>
  </si>
  <si>
    <t>Universal Services</t>
  </si>
  <si>
    <t>Eduards Kobiļuks</t>
  </si>
  <si>
    <t>Artūrs Stuģis</t>
  </si>
  <si>
    <t>Ģirts Priekulis</t>
  </si>
  <si>
    <t>Artjoms Nurmuhamatovs</t>
  </si>
  <si>
    <t>(16.ABL)</t>
  </si>
  <si>
    <t>Mr Fixer</t>
  </si>
  <si>
    <t>Spēles ABL</t>
  </si>
  <si>
    <t>Sergejs Kiseļovs</t>
  </si>
  <si>
    <t>(17.ABL 1.K.)</t>
  </si>
  <si>
    <t>(17.ABL 2.K.)</t>
  </si>
  <si>
    <t>(17.ABL 3.K.)</t>
  </si>
  <si>
    <t>(17.ABL 4.K.)</t>
  </si>
  <si>
    <t>(17.ABL labākais)</t>
  </si>
  <si>
    <t>Kirils Hudjakovs</t>
  </si>
  <si>
    <t>Kopējais vidējais ABL</t>
  </si>
  <si>
    <t>SIB</t>
  </si>
  <si>
    <t>Nauris Zīds</t>
  </si>
  <si>
    <t>Artūrs Kaļiņins</t>
  </si>
  <si>
    <t>Normunds Bundzenieks</t>
  </si>
  <si>
    <t>Andris Kārkliņš</t>
  </si>
  <si>
    <t>Andrejs Kurzemnieks</t>
  </si>
  <si>
    <t>Vidējais bez handikapa 1.kārta</t>
  </si>
  <si>
    <t>Vidējais bez handikapa 2.kārta</t>
  </si>
  <si>
    <t>Spēles 1.kārta</t>
  </si>
  <si>
    <t>Spēles 2.kārta</t>
  </si>
  <si>
    <t>(17.ABL 1.k.)</t>
  </si>
  <si>
    <t>Summa (pēc 1.kārtas)</t>
  </si>
  <si>
    <t>Aleksandrs Aleksejevs</t>
  </si>
  <si>
    <t>Andris Stalidzāns</t>
  </si>
  <si>
    <t>Ivars Volodko</t>
  </si>
  <si>
    <t>Aldens Holding</t>
  </si>
  <si>
    <t>Aleksejs Jeļisejevs</t>
  </si>
  <si>
    <t>TMRE</t>
  </si>
  <si>
    <t>Rihards Meijers</t>
  </si>
  <si>
    <t>Toms Remers</t>
  </si>
  <si>
    <t>Elviss Volkops</t>
  </si>
  <si>
    <t>Matīss Mūrnieks</t>
  </si>
  <si>
    <t>Maksims Gerasimenko</t>
  </si>
  <si>
    <t>Artūrs Perepjolkins</t>
  </si>
  <si>
    <t>Aleksandrs Titkovs</t>
  </si>
  <si>
    <t>Šarmageddon</t>
  </si>
  <si>
    <t>Jānis Zālītis</t>
  </si>
  <si>
    <t>Valentīns Giņko</t>
  </si>
  <si>
    <t>Aleksandrs Ručevics</t>
  </si>
  <si>
    <t>Aivars Zaharovs</t>
  </si>
  <si>
    <t>Eduards Ručevics</t>
  </si>
  <si>
    <t>Level Up</t>
  </si>
  <si>
    <t>Sergejs Meņšikovs</t>
  </si>
  <si>
    <t>Māris Briedis</t>
  </si>
  <si>
    <t>Vidējais bez handikapa 3.kārta</t>
  </si>
  <si>
    <t>Spēles 3.kārta</t>
  </si>
  <si>
    <t>(17.ABL 2.k.)</t>
  </si>
  <si>
    <t>09.01.</t>
  </si>
  <si>
    <t>16.01.</t>
  </si>
  <si>
    <t>23.01.</t>
  </si>
  <si>
    <t>30.01.</t>
  </si>
  <si>
    <t>06.02.</t>
  </si>
  <si>
    <t>13.02.</t>
  </si>
  <si>
    <t>20.02.</t>
  </si>
  <si>
    <t>Summa (pēc 2.kārtas)</t>
  </si>
  <si>
    <t>Summa 09.01.(4.spēles)</t>
  </si>
  <si>
    <t>Summa 16.01.(4.spēles)</t>
  </si>
  <si>
    <t>Summa 23.01.(4.spēles)</t>
  </si>
  <si>
    <t>Summa 30.01.(4.spēles)</t>
  </si>
  <si>
    <t>Summa 06.02.(4.spēles)</t>
  </si>
  <si>
    <t>Summa 13.02.(4.spēles)</t>
  </si>
  <si>
    <t>Summa 20.02.(4.spēles)</t>
  </si>
  <si>
    <t>Arsenijs Hudjakovs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</si>
</sst>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  <xf numFmtId="0" fontId="0" fillId="17" borderId="0" xfId="0" applyFont="1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V10">
            <v>199.1933333333333</v>
          </cell>
        </row>
        <row r="21">
          <cell r="V21">
            <v>193.89910714285713</v>
          </cell>
        </row>
        <row r="25">
          <cell r="V25">
            <v>190.57717868338557</v>
          </cell>
        </row>
        <row r="32">
          <cell r="V32">
            <v>185.48636363636362</v>
          </cell>
        </row>
        <row r="38">
          <cell r="V38">
            <v>185.98380208333333</v>
          </cell>
        </row>
        <row r="39">
          <cell r="V39">
            <v>184.5192941176471</v>
          </cell>
        </row>
        <row r="42">
          <cell r="V42">
            <v>182.57061904761903</v>
          </cell>
        </row>
        <row r="43">
          <cell r="V43">
            <v>183.10641025641024</v>
          </cell>
        </row>
        <row r="44">
          <cell r="V44">
            <v>181.97060606060606</v>
          </cell>
        </row>
        <row r="51">
          <cell r="V51">
            <v>181.25566176470588</v>
          </cell>
        </row>
        <row r="58">
          <cell r="V58">
            <v>179.26409090909092</v>
          </cell>
        </row>
        <row r="61">
          <cell r="V61">
            <v>178.49762931034485</v>
          </cell>
        </row>
        <row r="70">
          <cell r="V70">
            <v>175.65359375000003</v>
          </cell>
        </row>
        <row r="74">
          <cell r="V74">
            <v>175.40200000000002</v>
          </cell>
        </row>
        <row r="75">
          <cell r="V75">
            <v>173.96064705882355</v>
          </cell>
        </row>
        <row r="81">
          <cell r="V81">
            <v>178.61352941176472</v>
          </cell>
        </row>
        <row r="86">
          <cell r="V86">
            <v>172.85526515151517</v>
          </cell>
        </row>
        <row r="87">
          <cell r="V87">
            <v>172.42666666666668</v>
          </cell>
        </row>
        <row r="92">
          <cell r="V92">
            <v>172.4214423076923</v>
          </cell>
        </row>
        <row r="105">
          <cell r="V105">
            <v>173.18151702786378</v>
          </cell>
        </row>
        <row r="112">
          <cell r="V112">
            <v>168.0526838235294</v>
          </cell>
        </row>
        <row r="119">
          <cell r="V119">
            <v>168.12952380952382</v>
          </cell>
        </row>
        <row r="133">
          <cell r="V133">
            <v>163.5966646489104</v>
          </cell>
        </row>
        <row r="140">
          <cell r="V140">
            <v>161.5977777777778</v>
          </cell>
        </row>
        <row r="141">
          <cell r="V141">
            <v>161.09831372549021</v>
          </cell>
        </row>
        <row r="146">
          <cell r="V146">
            <v>166.04500000000002</v>
          </cell>
        </row>
        <row r="153">
          <cell r="V153">
            <v>156.26169642857144</v>
          </cell>
        </row>
        <row r="184">
          <cell r="V184">
            <v>153.4067261904762</v>
          </cell>
        </row>
        <row r="201">
          <cell r="V201">
            <v>154.29673684210528</v>
          </cell>
        </row>
        <row r="216">
          <cell r="V216">
            <v>146.15333333333334</v>
          </cell>
        </row>
        <row r="523">
          <cell r="V523">
            <v>171.0441176470588</v>
          </cell>
        </row>
        <row r="529">
          <cell r="V529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4"/>
  <sheetViews>
    <sheetView tabSelected="1" workbookViewId="0" topLeftCell="H13">
      <selection activeCell="E2" sqref="E2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9" width="15.421875" style="4" customWidth="1"/>
    <col min="10" max="10" width="15.421875" style="14" customWidth="1"/>
    <col min="11" max="13" width="15.421875" style="10" customWidth="1"/>
    <col min="14" max="14" width="10.00390625" style="10" customWidth="1"/>
    <col min="15" max="15" width="10.00390625" style="7" customWidth="1"/>
    <col min="16" max="16" width="10.00390625" style="0" customWidth="1"/>
    <col min="17" max="26" width="13.28125" style="0" customWidth="1"/>
    <col min="27" max="27" width="16.00390625" style="10" customWidth="1"/>
    <col min="28" max="28" width="16.00390625" style="4" customWidth="1"/>
    <col min="29" max="38" width="11.28125" style="0" customWidth="1"/>
    <col min="39" max="39" width="13.57421875" style="10" customWidth="1"/>
    <col min="40" max="40" width="13.57421875" style="4" customWidth="1"/>
    <col min="41" max="68" width="8.8515625" style="0" customWidth="1"/>
    <col min="69" max="70" width="8.8515625" style="10" customWidth="1"/>
    <col min="71" max="71" width="8.8515625" style="4" customWidth="1"/>
    <col min="72" max="77" width="8.8515625" style="0" customWidth="1"/>
    <col min="78" max="78" width="8.7109375" style="0" customWidth="1"/>
    <col min="79" max="16384" width="0" style="0" hidden="1" customWidth="1"/>
  </cols>
  <sheetData>
    <row r="1" spans="1:78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45</v>
      </c>
      <c r="G1" s="2" t="s">
        <v>46</v>
      </c>
      <c r="H1" s="2" t="s">
        <v>73</v>
      </c>
      <c r="I1" s="2" t="s">
        <v>4</v>
      </c>
      <c r="J1" s="12" t="s">
        <v>38</v>
      </c>
      <c r="K1" s="9" t="s">
        <v>47</v>
      </c>
      <c r="L1" s="9" t="s">
        <v>48</v>
      </c>
      <c r="M1" s="9" t="s">
        <v>74</v>
      </c>
      <c r="N1" s="9" t="s">
        <v>5</v>
      </c>
      <c r="O1" s="11" t="s">
        <v>30</v>
      </c>
      <c r="P1" s="1" t="s">
        <v>12</v>
      </c>
      <c r="Q1" s="1" t="s">
        <v>10</v>
      </c>
      <c r="R1" s="1" t="s">
        <v>11</v>
      </c>
      <c r="S1" s="1" t="s">
        <v>13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28</v>
      </c>
      <c r="Y1" s="1" t="s">
        <v>49</v>
      </c>
      <c r="Z1" s="1" t="s">
        <v>75</v>
      </c>
      <c r="AA1" s="9" t="s">
        <v>6</v>
      </c>
      <c r="AB1" s="2" t="s">
        <v>14</v>
      </c>
      <c r="AC1" s="1" t="s">
        <v>10</v>
      </c>
      <c r="AD1" s="1" t="s">
        <v>11</v>
      </c>
      <c r="AE1" s="1" t="s">
        <v>13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28</v>
      </c>
      <c r="AK1" s="1" t="s">
        <v>49</v>
      </c>
      <c r="AL1" s="1" t="s">
        <v>75</v>
      </c>
      <c r="AM1" s="9" t="s">
        <v>7</v>
      </c>
      <c r="AN1" s="2" t="s">
        <v>14</v>
      </c>
      <c r="AO1" s="1" t="s">
        <v>76</v>
      </c>
      <c r="AP1" s="1" t="s">
        <v>76</v>
      </c>
      <c r="AQ1" s="1" t="s">
        <v>76</v>
      </c>
      <c r="AR1" s="1" t="s">
        <v>76</v>
      </c>
      <c r="AS1" s="1" t="s">
        <v>77</v>
      </c>
      <c r="AT1" s="1" t="s">
        <v>77</v>
      </c>
      <c r="AU1" s="1" t="s">
        <v>77</v>
      </c>
      <c r="AV1" s="1" t="s">
        <v>77</v>
      </c>
      <c r="AW1" s="1" t="s">
        <v>78</v>
      </c>
      <c r="AX1" s="1" t="s">
        <v>78</v>
      </c>
      <c r="AY1" s="1" t="s">
        <v>78</v>
      </c>
      <c r="AZ1" s="1" t="s">
        <v>78</v>
      </c>
      <c r="BA1" s="1" t="s">
        <v>79</v>
      </c>
      <c r="BB1" s="1" t="s">
        <v>79</v>
      </c>
      <c r="BC1" s="1" t="s">
        <v>79</v>
      </c>
      <c r="BD1" s="1" t="s">
        <v>79</v>
      </c>
      <c r="BE1" s="1" t="s">
        <v>80</v>
      </c>
      <c r="BF1" s="1" t="s">
        <v>80</v>
      </c>
      <c r="BG1" s="1" t="s">
        <v>80</v>
      </c>
      <c r="BH1" s="1" t="s">
        <v>80</v>
      </c>
      <c r="BI1" s="1" t="s">
        <v>81</v>
      </c>
      <c r="BJ1" s="1" t="s">
        <v>81</v>
      </c>
      <c r="BK1" s="1" t="s">
        <v>81</v>
      </c>
      <c r="BL1" s="1" t="s">
        <v>81</v>
      </c>
      <c r="BM1" s="1" t="s">
        <v>82</v>
      </c>
      <c r="BN1" s="1" t="s">
        <v>82</v>
      </c>
      <c r="BO1" s="1" t="s">
        <v>82</v>
      </c>
      <c r="BP1" s="1" t="s">
        <v>82</v>
      </c>
      <c r="BQ1" s="9" t="s">
        <v>50</v>
      </c>
      <c r="BR1" s="9" t="s">
        <v>83</v>
      </c>
      <c r="BS1" s="2" t="s">
        <v>8</v>
      </c>
      <c r="BT1" s="1" t="s">
        <v>84</v>
      </c>
      <c r="BU1" s="1" t="s">
        <v>85</v>
      </c>
      <c r="BV1" s="1" t="s">
        <v>86</v>
      </c>
      <c r="BW1" s="1" t="s">
        <v>87</v>
      </c>
      <c r="BX1" s="1" t="s">
        <v>88</v>
      </c>
      <c r="BY1" s="1" t="s">
        <v>89</v>
      </c>
      <c r="BZ1" s="1" t="s">
        <v>90</v>
      </c>
    </row>
    <row r="2" spans="1:78" ht="14.25">
      <c r="A2" s="6" t="s">
        <v>22</v>
      </c>
      <c r="B2">
        <v>1</v>
      </c>
      <c r="C2">
        <v>1</v>
      </c>
      <c r="D2">
        <f aca="true" t="shared" si="0" ref="D2:D11">SUM(C2-B2)</f>
        <v>0</v>
      </c>
      <c r="E2" s="5" t="s">
        <v>19</v>
      </c>
      <c r="F2" s="3">
        <f>SUM(BQ2)/(K2)</f>
        <v>180.25</v>
      </c>
      <c r="G2" s="3">
        <f>SUM(BR2)/(L2)</f>
        <v>191.07142857142858</v>
      </c>
      <c r="H2" s="3">
        <f>SUM(AO2:BP2)/(M2)</f>
        <v>190</v>
      </c>
      <c r="I2" s="3">
        <f>SUM(BS2)/(N2)</f>
        <v>186.4264705882353</v>
      </c>
      <c r="J2" s="13">
        <f>'[1]Sheet1'!$V$39</f>
        <v>184.5192941176471</v>
      </c>
      <c r="K2" s="15">
        <v>28</v>
      </c>
      <c r="L2" s="10">
        <v>28</v>
      </c>
      <c r="M2" s="10">
        <f>COUNT(AO2:BP2)</f>
        <v>12</v>
      </c>
      <c r="N2" s="15">
        <f>SUM(K2:M2)</f>
        <v>68</v>
      </c>
      <c r="O2" s="7">
        <f>SUM(388+N2)</f>
        <v>456</v>
      </c>
      <c r="P2" s="5">
        <v>0</v>
      </c>
      <c r="Q2" s="5">
        <v>0</v>
      </c>
      <c r="R2" s="5">
        <v>0</v>
      </c>
      <c r="S2" s="5">
        <v>180</v>
      </c>
      <c r="T2" s="5">
        <v>210</v>
      </c>
      <c r="U2" s="5">
        <v>258</v>
      </c>
      <c r="V2" s="5">
        <v>243</v>
      </c>
      <c r="W2" s="5">
        <v>243</v>
      </c>
      <c r="X2" s="5">
        <v>279</v>
      </c>
      <c r="Y2" s="5">
        <v>225</v>
      </c>
      <c r="Z2" s="5">
        <v>237</v>
      </c>
      <c r="AA2" s="10">
        <f aca="true" t="shared" si="1" ref="AA2:AA34">MAX(AO2:BP2)</f>
        <v>268</v>
      </c>
      <c r="AB2" s="4">
        <f aca="true" t="shared" si="2" ref="AB2:AB11">MAX(P2:AA2)</f>
        <v>279</v>
      </c>
      <c r="AC2" s="5">
        <v>0</v>
      </c>
      <c r="AD2" s="5">
        <v>0</v>
      </c>
      <c r="AE2" s="5">
        <v>665</v>
      </c>
      <c r="AF2" s="5">
        <v>739</v>
      </c>
      <c r="AG2" s="5">
        <v>873</v>
      </c>
      <c r="AH2" s="5">
        <v>816</v>
      </c>
      <c r="AI2" s="5">
        <v>805</v>
      </c>
      <c r="AJ2" s="5">
        <v>886</v>
      </c>
      <c r="AK2" s="5">
        <v>764</v>
      </c>
      <c r="AL2" s="5">
        <v>873</v>
      </c>
      <c r="AM2" s="10">
        <f aca="true" t="shared" si="3" ref="AM2:AM34">MAX(BT2:BZ2)</f>
        <v>777</v>
      </c>
      <c r="AN2" s="4">
        <f>MAX(AC2:AM2)</f>
        <v>886</v>
      </c>
      <c r="AO2" s="5">
        <v>148</v>
      </c>
      <c r="AP2" s="5">
        <v>217</v>
      </c>
      <c r="AQ2" s="5">
        <v>171</v>
      </c>
      <c r="AR2" s="5">
        <v>200</v>
      </c>
      <c r="AS2" s="5">
        <v>160</v>
      </c>
      <c r="AT2" s="5">
        <v>268</v>
      </c>
      <c r="AU2" s="5">
        <v>173</v>
      </c>
      <c r="AV2" s="5">
        <v>176</v>
      </c>
      <c r="AW2" s="5">
        <v>236</v>
      </c>
      <c r="AX2" s="5">
        <v>165</v>
      </c>
      <c r="AY2" s="5">
        <v>158</v>
      </c>
      <c r="AZ2" s="5">
        <v>208</v>
      </c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16">
        <v>5047</v>
      </c>
      <c r="BR2" s="10">
        <v>5350</v>
      </c>
      <c r="BS2" s="4">
        <f>SUM(AO2:BR2)</f>
        <v>12677</v>
      </c>
      <c r="BT2">
        <f aca="true" t="shared" si="4" ref="BT2:BT34">SUM(AO2:AR2)</f>
        <v>736</v>
      </c>
      <c r="BU2">
        <f aca="true" t="shared" si="5" ref="BU2:BU11">SUM(AS2:AV2)</f>
        <v>777</v>
      </c>
      <c r="BV2">
        <f aca="true" t="shared" si="6" ref="BV2:BV34">SUM(AW2:AZ2)</f>
        <v>767</v>
      </c>
      <c r="BW2">
        <f aca="true" t="shared" si="7" ref="BW2:BW34">SUM(BA2:BD2)</f>
        <v>0</v>
      </c>
      <c r="BX2">
        <f aca="true" t="shared" si="8" ref="BX2:BX34">SUM(BE2:BH2)</f>
        <v>0</v>
      </c>
      <c r="BY2">
        <f aca="true" t="shared" si="9" ref="BY2:BY34">SUM(BI2:BL2)</f>
        <v>0</v>
      </c>
      <c r="BZ2">
        <f aca="true" t="shared" si="10" ref="BZ2:BZ34">SUM(BM2:BP2)</f>
        <v>0</v>
      </c>
    </row>
    <row r="3" spans="1:78" ht="14.25">
      <c r="A3" s="6" t="s">
        <v>22</v>
      </c>
      <c r="B3">
        <v>2</v>
      </c>
      <c r="C3">
        <v>2</v>
      </c>
      <c r="D3">
        <f t="shared" si="0"/>
        <v>0</v>
      </c>
      <c r="E3" s="5" t="s">
        <v>20</v>
      </c>
      <c r="F3" s="3">
        <f aca="true" t="shared" si="11" ref="F3:F25">SUM(BQ3)/(K3)</f>
        <v>184.35714285714286</v>
      </c>
      <c r="G3" s="3">
        <f aca="true" t="shared" si="12" ref="G3:G34">SUM(BR3)/(L3)</f>
        <v>180.91666666666666</v>
      </c>
      <c r="H3" s="3" t="e">
        <f aca="true" t="shared" si="13" ref="H3:H34">SUM(AO3:BP3)/(M3)</f>
        <v>#DIV/0!</v>
      </c>
      <c r="I3" s="3">
        <f aca="true" t="shared" si="14" ref="I3:I27">SUM(BS3)/(N3)</f>
        <v>183.325</v>
      </c>
      <c r="J3" s="13">
        <f>'[1]Sheet1'!$V$58</f>
        <v>179.26409090909092</v>
      </c>
      <c r="K3" s="15">
        <v>28</v>
      </c>
      <c r="L3" s="10">
        <v>12</v>
      </c>
      <c r="M3" s="10">
        <f aca="true" t="shared" si="15" ref="M3:M34">COUNT(AO3:BP3)</f>
        <v>0</v>
      </c>
      <c r="N3" s="15">
        <f aca="true" t="shared" si="16" ref="N3:N34">SUM(K3:M3)</f>
        <v>40</v>
      </c>
      <c r="O3" s="7">
        <f>SUM(727+N3)</f>
        <v>767</v>
      </c>
      <c r="P3" s="5">
        <v>256</v>
      </c>
      <c r="Q3" s="5">
        <v>188</v>
      </c>
      <c r="R3" s="5">
        <v>190</v>
      </c>
      <c r="S3" s="5">
        <v>241</v>
      </c>
      <c r="T3" s="5">
        <v>224</v>
      </c>
      <c r="U3" s="5">
        <v>278</v>
      </c>
      <c r="V3" s="5">
        <v>268</v>
      </c>
      <c r="W3" s="5">
        <v>221</v>
      </c>
      <c r="X3" s="5">
        <v>256</v>
      </c>
      <c r="Y3" s="5">
        <v>259</v>
      </c>
      <c r="Z3" s="5">
        <v>235</v>
      </c>
      <c r="AA3" s="10">
        <f t="shared" si="1"/>
        <v>0</v>
      </c>
      <c r="AB3" s="4">
        <f t="shared" si="2"/>
        <v>278</v>
      </c>
      <c r="AC3" s="5">
        <v>714</v>
      </c>
      <c r="AD3" s="5">
        <v>654</v>
      </c>
      <c r="AE3" s="5">
        <v>795</v>
      </c>
      <c r="AF3" s="5">
        <v>768</v>
      </c>
      <c r="AG3" s="5">
        <v>848</v>
      </c>
      <c r="AH3" s="5">
        <v>829</v>
      </c>
      <c r="AI3" s="5">
        <v>761</v>
      </c>
      <c r="AJ3" s="5">
        <v>813</v>
      </c>
      <c r="AK3" s="5">
        <v>820</v>
      </c>
      <c r="AL3" s="5">
        <v>824</v>
      </c>
      <c r="AM3" s="10">
        <f t="shared" si="3"/>
        <v>0</v>
      </c>
      <c r="AN3" s="4">
        <f>MAX(AC3:AM3)</f>
        <v>848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16">
        <v>5162</v>
      </c>
      <c r="BR3" s="10">
        <v>2171</v>
      </c>
      <c r="BS3" s="4">
        <f aca="true" t="shared" si="17" ref="BS3:BS34">SUM(AO3:BR3)</f>
        <v>7333</v>
      </c>
      <c r="BT3">
        <f t="shared" si="4"/>
        <v>0</v>
      </c>
      <c r="BU3">
        <f t="shared" si="5"/>
        <v>0</v>
      </c>
      <c r="BV3">
        <f t="shared" si="6"/>
        <v>0</v>
      </c>
      <c r="BW3">
        <f t="shared" si="7"/>
        <v>0</v>
      </c>
      <c r="BX3">
        <f t="shared" si="8"/>
        <v>0</v>
      </c>
      <c r="BY3">
        <f t="shared" si="9"/>
        <v>0</v>
      </c>
      <c r="BZ3">
        <f t="shared" si="10"/>
        <v>0</v>
      </c>
    </row>
    <row r="4" spans="1:78" ht="14.25">
      <c r="A4" t="s">
        <v>22</v>
      </c>
      <c r="B4">
        <v>3</v>
      </c>
      <c r="C4">
        <v>3</v>
      </c>
      <c r="D4">
        <f t="shared" si="0"/>
        <v>0</v>
      </c>
      <c r="E4" t="s">
        <v>21</v>
      </c>
      <c r="F4" s="3">
        <f t="shared" si="11"/>
        <v>185.10714285714286</v>
      </c>
      <c r="G4" s="3">
        <f t="shared" si="12"/>
        <v>182.70833333333334</v>
      </c>
      <c r="H4" s="3">
        <f t="shared" si="13"/>
        <v>162.375</v>
      </c>
      <c r="I4" s="3">
        <f t="shared" si="14"/>
        <v>181.11666666666667</v>
      </c>
      <c r="J4" s="13">
        <f>'[1]Sheet1'!$V$44</f>
        <v>181.97060606060606</v>
      </c>
      <c r="K4" s="15">
        <v>28</v>
      </c>
      <c r="L4" s="10">
        <v>24</v>
      </c>
      <c r="M4" s="10">
        <f t="shared" si="15"/>
        <v>8</v>
      </c>
      <c r="N4" s="15">
        <f t="shared" si="16"/>
        <v>60</v>
      </c>
      <c r="O4" s="7">
        <f>SUM(715+N4)</f>
        <v>775</v>
      </c>
      <c r="P4">
        <v>233</v>
      </c>
      <c r="Q4">
        <v>233</v>
      </c>
      <c r="R4">
        <v>235</v>
      </c>
      <c r="S4">
        <v>243</v>
      </c>
      <c r="T4">
        <v>276</v>
      </c>
      <c r="U4">
        <v>267</v>
      </c>
      <c r="V4">
        <v>230</v>
      </c>
      <c r="W4">
        <v>231</v>
      </c>
      <c r="X4" s="5">
        <v>246</v>
      </c>
      <c r="Y4" s="5">
        <v>238</v>
      </c>
      <c r="Z4" s="5">
        <v>258</v>
      </c>
      <c r="AA4" s="10">
        <f t="shared" si="1"/>
        <v>196</v>
      </c>
      <c r="AB4" s="4">
        <f t="shared" si="2"/>
        <v>276</v>
      </c>
      <c r="AC4">
        <v>859</v>
      </c>
      <c r="AD4">
        <v>757</v>
      </c>
      <c r="AE4">
        <v>831</v>
      </c>
      <c r="AF4">
        <v>872</v>
      </c>
      <c r="AG4">
        <v>838</v>
      </c>
      <c r="AH4">
        <v>788</v>
      </c>
      <c r="AI4">
        <v>786</v>
      </c>
      <c r="AJ4" s="5">
        <v>867</v>
      </c>
      <c r="AK4" s="5">
        <v>839</v>
      </c>
      <c r="AL4" s="5">
        <v>880</v>
      </c>
      <c r="AM4" s="10">
        <f t="shared" si="3"/>
        <v>654</v>
      </c>
      <c r="AN4" s="4">
        <f>MAX(AC4:AM4)</f>
        <v>880</v>
      </c>
      <c r="AS4">
        <v>169</v>
      </c>
      <c r="AT4">
        <v>137</v>
      </c>
      <c r="AU4">
        <v>180</v>
      </c>
      <c r="AV4">
        <v>168</v>
      </c>
      <c r="AW4">
        <v>195</v>
      </c>
      <c r="AX4">
        <v>142</v>
      </c>
      <c r="AY4">
        <v>112</v>
      </c>
      <c r="AZ4">
        <v>196</v>
      </c>
      <c r="BQ4" s="10">
        <v>5183</v>
      </c>
      <c r="BR4" s="10">
        <v>4385</v>
      </c>
      <c r="BS4" s="4">
        <f t="shared" si="17"/>
        <v>10867</v>
      </c>
      <c r="BT4">
        <f t="shared" si="4"/>
        <v>0</v>
      </c>
      <c r="BU4">
        <f t="shared" si="5"/>
        <v>654</v>
      </c>
      <c r="BV4">
        <f t="shared" si="6"/>
        <v>645</v>
      </c>
      <c r="BW4">
        <f t="shared" si="7"/>
        <v>0</v>
      </c>
      <c r="BX4">
        <f t="shared" si="8"/>
        <v>0</v>
      </c>
      <c r="BY4">
        <f t="shared" si="9"/>
        <v>0</v>
      </c>
      <c r="BZ4">
        <f t="shared" si="10"/>
        <v>0</v>
      </c>
    </row>
    <row r="5" spans="1:78" ht="14.25">
      <c r="A5" t="s">
        <v>23</v>
      </c>
      <c r="B5">
        <v>4</v>
      </c>
      <c r="C5">
        <v>4</v>
      </c>
      <c r="D5">
        <f t="shared" si="0"/>
        <v>0</v>
      </c>
      <c r="E5" t="s">
        <v>24</v>
      </c>
      <c r="F5" s="3">
        <f t="shared" si="11"/>
        <v>191.25</v>
      </c>
      <c r="G5" s="3">
        <f t="shared" si="12"/>
        <v>185.4375</v>
      </c>
      <c r="H5" s="3">
        <f t="shared" si="13"/>
        <v>172.66666666666666</v>
      </c>
      <c r="I5" s="3">
        <f t="shared" si="14"/>
        <v>185.17307692307693</v>
      </c>
      <c r="J5" s="13">
        <f>'[1]Sheet1'!$V$92</f>
        <v>172.4214423076923</v>
      </c>
      <c r="K5" s="15">
        <v>24</v>
      </c>
      <c r="L5" s="10">
        <v>16</v>
      </c>
      <c r="M5" s="10">
        <f t="shared" si="15"/>
        <v>12</v>
      </c>
      <c r="N5" s="15">
        <f t="shared" si="16"/>
        <v>52</v>
      </c>
      <c r="O5" s="17">
        <f>SUM(949+N5)</f>
        <v>1001</v>
      </c>
      <c r="P5">
        <v>256</v>
      </c>
      <c r="Q5">
        <v>247</v>
      </c>
      <c r="R5">
        <v>226</v>
      </c>
      <c r="S5">
        <v>253</v>
      </c>
      <c r="T5">
        <v>244</v>
      </c>
      <c r="U5">
        <v>276</v>
      </c>
      <c r="V5">
        <v>247</v>
      </c>
      <c r="W5">
        <v>235</v>
      </c>
      <c r="X5" s="5">
        <v>202</v>
      </c>
      <c r="Y5" s="5">
        <v>236</v>
      </c>
      <c r="Z5" s="5">
        <v>234</v>
      </c>
      <c r="AA5" s="10">
        <f t="shared" si="1"/>
        <v>204</v>
      </c>
      <c r="AB5" s="4">
        <f t="shared" si="2"/>
        <v>276</v>
      </c>
      <c r="AC5">
        <v>796</v>
      </c>
      <c r="AD5">
        <v>832</v>
      </c>
      <c r="AE5">
        <v>774</v>
      </c>
      <c r="AF5">
        <v>852</v>
      </c>
      <c r="AG5">
        <v>832</v>
      </c>
      <c r="AH5">
        <v>812</v>
      </c>
      <c r="AI5">
        <v>772</v>
      </c>
      <c r="AJ5" s="5">
        <v>711</v>
      </c>
      <c r="AK5" s="5">
        <v>849</v>
      </c>
      <c r="AL5" s="5">
        <v>812</v>
      </c>
      <c r="AM5" s="10">
        <f t="shared" si="3"/>
        <v>735</v>
      </c>
      <c r="AN5" s="4">
        <f>MAX(AC5:AM5)</f>
        <v>852</v>
      </c>
      <c r="AO5" s="5">
        <v>179</v>
      </c>
      <c r="AP5" s="5">
        <v>157</v>
      </c>
      <c r="AQ5" s="5">
        <v>181</v>
      </c>
      <c r="AR5" s="5">
        <v>186</v>
      </c>
      <c r="AS5" s="5">
        <v>204</v>
      </c>
      <c r="AT5" s="5">
        <v>153</v>
      </c>
      <c r="AU5" s="5">
        <v>196</v>
      </c>
      <c r="AV5" s="5">
        <v>182</v>
      </c>
      <c r="AW5" s="5">
        <v>147</v>
      </c>
      <c r="AX5" s="5">
        <v>149</v>
      </c>
      <c r="AY5" s="5">
        <v>147</v>
      </c>
      <c r="AZ5" s="5">
        <v>191</v>
      </c>
      <c r="BQ5" s="10">
        <v>4590</v>
      </c>
      <c r="BR5" s="10">
        <v>2967</v>
      </c>
      <c r="BS5" s="4">
        <f t="shared" si="17"/>
        <v>9629</v>
      </c>
      <c r="BT5">
        <f t="shared" si="4"/>
        <v>703</v>
      </c>
      <c r="BU5">
        <f t="shared" si="5"/>
        <v>735</v>
      </c>
      <c r="BV5">
        <f t="shared" si="6"/>
        <v>634</v>
      </c>
      <c r="BW5">
        <f t="shared" si="7"/>
        <v>0</v>
      </c>
      <c r="BX5">
        <f t="shared" si="8"/>
        <v>0</v>
      </c>
      <c r="BY5">
        <f t="shared" si="9"/>
        <v>0</v>
      </c>
      <c r="BZ5">
        <f t="shared" si="10"/>
        <v>0</v>
      </c>
    </row>
    <row r="6" spans="1:88" ht="14.25">
      <c r="A6" t="s">
        <v>29</v>
      </c>
      <c r="B6">
        <v>5</v>
      </c>
      <c r="C6">
        <v>5</v>
      </c>
      <c r="D6">
        <f t="shared" si="0"/>
        <v>0</v>
      </c>
      <c r="E6" t="s">
        <v>25</v>
      </c>
      <c r="F6" s="3">
        <f t="shared" si="11"/>
        <v>173.53571428571428</v>
      </c>
      <c r="G6" s="3">
        <f t="shared" si="12"/>
        <v>179.625</v>
      </c>
      <c r="H6" s="3">
        <f t="shared" si="13"/>
        <v>164.125</v>
      </c>
      <c r="I6" s="3">
        <f t="shared" si="14"/>
        <v>174.71666666666667</v>
      </c>
      <c r="J6" s="13">
        <f>'[1]Sheet1'!$V$87</f>
        <v>172.42666666666668</v>
      </c>
      <c r="K6" s="15">
        <v>28</v>
      </c>
      <c r="L6" s="10">
        <v>24</v>
      </c>
      <c r="M6" s="10">
        <f t="shared" si="15"/>
        <v>8</v>
      </c>
      <c r="N6" s="15">
        <f t="shared" si="16"/>
        <v>60</v>
      </c>
      <c r="O6" s="7">
        <f>SUM(497+N6)</f>
        <v>557</v>
      </c>
      <c r="P6">
        <v>289</v>
      </c>
      <c r="Q6">
        <v>239</v>
      </c>
      <c r="R6">
        <v>0</v>
      </c>
      <c r="S6">
        <v>184</v>
      </c>
      <c r="T6">
        <v>162</v>
      </c>
      <c r="U6">
        <v>0</v>
      </c>
      <c r="V6">
        <v>0</v>
      </c>
      <c r="W6">
        <v>0</v>
      </c>
      <c r="X6" s="5">
        <v>235</v>
      </c>
      <c r="Y6" s="5">
        <v>212</v>
      </c>
      <c r="Z6" s="5">
        <v>245</v>
      </c>
      <c r="AA6" s="10">
        <f t="shared" si="1"/>
        <v>191</v>
      </c>
      <c r="AB6" s="4">
        <f t="shared" si="2"/>
        <v>289</v>
      </c>
      <c r="AC6">
        <v>828</v>
      </c>
      <c r="AD6">
        <v>0</v>
      </c>
      <c r="AE6">
        <v>633</v>
      </c>
      <c r="AF6">
        <v>565</v>
      </c>
      <c r="AG6">
        <v>0</v>
      </c>
      <c r="AH6">
        <v>0</v>
      </c>
      <c r="AI6">
        <v>0</v>
      </c>
      <c r="AJ6" s="5">
        <v>817</v>
      </c>
      <c r="AK6" s="5">
        <v>756</v>
      </c>
      <c r="AL6" s="5">
        <v>742</v>
      </c>
      <c r="AM6" s="10">
        <f t="shared" si="3"/>
        <v>695</v>
      </c>
      <c r="AN6" s="4">
        <f aca="true" t="shared" si="18" ref="AN6:AN11">MAX(AC6:AM6)</f>
        <v>828</v>
      </c>
      <c r="AO6" s="5">
        <v>146</v>
      </c>
      <c r="AP6" s="5">
        <v>135</v>
      </c>
      <c r="AQ6" s="5">
        <v>178</v>
      </c>
      <c r="AR6" s="5">
        <v>159</v>
      </c>
      <c r="AS6" s="5">
        <v>184</v>
      </c>
      <c r="AT6" s="5">
        <v>148</v>
      </c>
      <c r="AU6" s="5">
        <v>172</v>
      </c>
      <c r="AV6" s="5">
        <v>191</v>
      </c>
      <c r="BQ6" s="10">
        <v>4859</v>
      </c>
      <c r="BR6" s="10">
        <v>4311</v>
      </c>
      <c r="BS6" s="4">
        <f t="shared" si="17"/>
        <v>10483</v>
      </c>
      <c r="BT6">
        <f t="shared" si="4"/>
        <v>618</v>
      </c>
      <c r="BU6">
        <f t="shared" si="5"/>
        <v>695</v>
      </c>
      <c r="BV6">
        <f t="shared" si="6"/>
        <v>0</v>
      </c>
      <c r="BW6">
        <f t="shared" si="7"/>
        <v>0</v>
      </c>
      <c r="BX6">
        <f t="shared" si="8"/>
        <v>0</v>
      </c>
      <c r="BY6">
        <f t="shared" si="9"/>
        <v>0</v>
      </c>
      <c r="BZ6">
        <f t="shared" si="10"/>
        <v>0</v>
      </c>
      <c r="CA6">
        <f>SUM(AO6:BZ6)</f>
        <v>22279</v>
      </c>
      <c r="CB6">
        <f>SUM(AO6:AR6)</f>
        <v>618</v>
      </c>
      <c r="CC6">
        <f aca="true" t="shared" si="19" ref="CC6:CC11">SUM(AS6:AV6)</f>
        <v>695</v>
      </c>
      <c r="CD6">
        <f>SUM(AW6:AZ6)</f>
        <v>0</v>
      </c>
      <c r="CE6">
        <f>SUM(BA6:BD6)</f>
        <v>0</v>
      </c>
      <c r="CF6">
        <f>SUM(BE6:BH6)</f>
        <v>0</v>
      </c>
      <c r="CG6">
        <f aca="true" t="shared" si="20" ref="CG6:CG11">SUM(BI6:BL6)</f>
        <v>0</v>
      </c>
      <c r="CH6">
        <f>SUM(BM6:BP6)</f>
        <v>0</v>
      </c>
      <c r="CI6">
        <f>SUM(BS6:BS6)</f>
        <v>10483</v>
      </c>
      <c r="CJ6">
        <f>SUM(BT6:BW6)</f>
        <v>1313</v>
      </c>
    </row>
    <row r="7" spans="1:88" ht="14.25">
      <c r="A7" t="s">
        <v>29</v>
      </c>
      <c r="B7">
        <v>6</v>
      </c>
      <c r="C7">
        <v>6</v>
      </c>
      <c r="D7">
        <f t="shared" si="0"/>
        <v>0</v>
      </c>
      <c r="E7" t="s">
        <v>26</v>
      </c>
      <c r="F7" s="3">
        <f t="shared" si="11"/>
        <v>173.57142857142858</v>
      </c>
      <c r="G7" s="3">
        <f t="shared" si="12"/>
        <v>183.21428571428572</v>
      </c>
      <c r="H7" s="3">
        <f t="shared" si="13"/>
        <v>176.875</v>
      </c>
      <c r="I7" s="3">
        <f t="shared" si="14"/>
        <v>178.203125</v>
      </c>
      <c r="J7" s="13">
        <f>'[1]Sheet1'!$V$70</f>
        <v>175.65359375000003</v>
      </c>
      <c r="K7" s="15">
        <v>28</v>
      </c>
      <c r="L7" s="10">
        <v>28</v>
      </c>
      <c r="M7" s="10">
        <f t="shared" si="15"/>
        <v>8</v>
      </c>
      <c r="N7" s="15">
        <f t="shared" si="16"/>
        <v>64</v>
      </c>
      <c r="O7" s="7">
        <f>SUM(648+N7)</f>
        <v>712</v>
      </c>
      <c r="P7">
        <v>258</v>
      </c>
      <c r="Q7">
        <v>264</v>
      </c>
      <c r="R7">
        <v>236</v>
      </c>
      <c r="S7">
        <v>242</v>
      </c>
      <c r="T7">
        <v>224</v>
      </c>
      <c r="U7">
        <v>0</v>
      </c>
      <c r="V7">
        <v>0</v>
      </c>
      <c r="W7">
        <v>0</v>
      </c>
      <c r="X7" s="5">
        <v>227</v>
      </c>
      <c r="Y7" s="5">
        <v>227</v>
      </c>
      <c r="Z7" s="5">
        <v>227</v>
      </c>
      <c r="AA7" s="10">
        <f t="shared" si="1"/>
        <v>215</v>
      </c>
      <c r="AB7" s="4">
        <f t="shared" si="2"/>
        <v>264</v>
      </c>
      <c r="AC7">
        <v>775</v>
      </c>
      <c r="AD7">
        <v>824</v>
      </c>
      <c r="AE7">
        <v>817</v>
      </c>
      <c r="AF7">
        <v>765</v>
      </c>
      <c r="AG7">
        <v>0</v>
      </c>
      <c r="AH7">
        <v>0</v>
      </c>
      <c r="AI7">
        <v>0</v>
      </c>
      <c r="AJ7" s="5">
        <v>837</v>
      </c>
      <c r="AK7" s="5">
        <v>774</v>
      </c>
      <c r="AL7" s="5">
        <v>797</v>
      </c>
      <c r="AM7" s="10">
        <f t="shared" si="3"/>
        <v>734</v>
      </c>
      <c r="AN7" s="4">
        <f t="shared" si="18"/>
        <v>837</v>
      </c>
      <c r="AO7" s="5">
        <v>159</v>
      </c>
      <c r="AP7" s="5">
        <v>199</v>
      </c>
      <c r="AQ7" s="5">
        <v>180</v>
      </c>
      <c r="AR7" s="5">
        <v>143</v>
      </c>
      <c r="AW7">
        <v>215</v>
      </c>
      <c r="AX7">
        <v>199</v>
      </c>
      <c r="AY7">
        <v>166</v>
      </c>
      <c r="AZ7">
        <v>154</v>
      </c>
      <c r="BQ7" s="10">
        <v>4860</v>
      </c>
      <c r="BR7" s="10">
        <v>5130</v>
      </c>
      <c r="BS7" s="4">
        <f t="shared" si="17"/>
        <v>11405</v>
      </c>
      <c r="BT7">
        <f t="shared" si="4"/>
        <v>681</v>
      </c>
      <c r="BU7">
        <f t="shared" si="5"/>
        <v>0</v>
      </c>
      <c r="BV7">
        <f t="shared" si="6"/>
        <v>734</v>
      </c>
      <c r="BW7">
        <f t="shared" si="7"/>
        <v>0</v>
      </c>
      <c r="BX7">
        <f t="shared" si="8"/>
        <v>0</v>
      </c>
      <c r="BY7">
        <f t="shared" si="9"/>
        <v>0</v>
      </c>
      <c r="BZ7">
        <f t="shared" si="10"/>
        <v>0</v>
      </c>
      <c r="CA7">
        <f>SUM(AO7:BZ7)</f>
        <v>24225</v>
      </c>
      <c r="CB7">
        <f>SUM(AO7:AR7)</f>
        <v>681</v>
      </c>
      <c r="CC7">
        <f t="shared" si="19"/>
        <v>0</v>
      </c>
      <c r="CD7">
        <f>SUM(AW7:AZ7)</f>
        <v>734</v>
      </c>
      <c r="CE7">
        <f>SUM(BA7:BD7)</f>
        <v>0</v>
      </c>
      <c r="CF7">
        <f>SUM(BE7:BH7)</f>
        <v>0</v>
      </c>
      <c r="CG7">
        <f t="shared" si="20"/>
        <v>0</v>
      </c>
      <c r="CH7">
        <f>SUM(BM7:BP7)</f>
        <v>0</v>
      </c>
      <c r="CI7">
        <f>SUM(BS7:BS7)</f>
        <v>11405</v>
      </c>
      <c r="CJ7">
        <f>SUM(BT7:BW7)</f>
        <v>1415</v>
      </c>
    </row>
    <row r="8" spans="1:88" ht="14.25">
      <c r="A8" t="s">
        <v>29</v>
      </c>
      <c r="B8">
        <v>7</v>
      </c>
      <c r="C8">
        <v>7</v>
      </c>
      <c r="D8">
        <f t="shared" si="0"/>
        <v>0</v>
      </c>
      <c r="E8" t="s">
        <v>27</v>
      </c>
      <c r="F8" s="3">
        <f t="shared" si="11"/>
        <v>195.71428571428572</v>
      </c>
      <c r="G8" s="3">
        <f t="shared" si="12"/>
        <v>184.5</v>
      </c>
      <c r="H8" s="3">
        <f t="shared" si="13"/>
        <v>182.25</v>
      </c>
      <c r="I8" s="3">
        <f t="shared" si="14"/>
        <v>188.72058823529412</v>
      </c>
      <c r="J8" s="13">
        <f>'[1]Sheet1'!$V$81</f>
        <v>178.61352941176472</v>
      </c>
      <c r="K8" s="15">
        <v>28</v>
      </c>
      <c r="L8" s="10">
        <v>28</v>
      </c>
      <c r="M8" s="10">
        <f t="shared" si="15"/>
        <v>12</v>
      </c>
      <c r="N8" s="15">
        <f t="shared" si="16"/>
        <v>68</v>
      </c>
      <c r="O8" s="7">
        <f>SUM(126+N8)</f>
        <v>194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5">
        <v>215</v>
      </c>
      <c r="Y8" s="5">
        <v>243</v>
      </c>
      <c r="Z8" s="5">
        <v>231</v>
      </c>
      <c r="AA8" s="10">
        <f t="shared" si="1"/>
        <v>233</v>
      </c>
      <c r="AB8" s="4">
        <f t="shared" si="2"/>
        <v>243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 s="5">
        <v>734</v>
      </c>
      <c r="AK8" s="5">
        <v>856</v>
      </c>
      <c r="AL8" s="5">
        <v>787</v>
      </c>
      <c r="AM8" s="10">
        <f t="shared" si="3"/>
        <v>733</v>
      </c>
      <c r="AN8" s="4">
        <f t="shared" si="18"/>
        <v>856</v>
      </c>
      <c r="AO8" s="5">
        <v>200</v>
      </c>
      <c r="AP8" s="5">
        <v>187</v>
      </c>
      <c r="AQ8" s="5">
        <v>170</v>
      </c>
      <c r="AR8" s="5">
        <v>176</v>
      </c>
      <c r="AS8" s="5">
        <v>233</v>
      </c>
      <c r="AT8" s="5">
        <v>194</v>
      </c>
      <c r="AU8" s="5">
        <v>126</v>
      </c>
      <c r="AV8" s="5">
        <v>173</v>
      </c>
      <c r="AW8" s="5">
        <v>186</v>
      </c>
      <c r="AX8" s="5">
        <v>149</v>
      </c>
      <c r="AY8" s="5">
        <v>192</v>
      </c>
      <c r="AZ8" s="5">
        <v>201</v>
      </c>
      <c r="BQ8" s="10">
        <v>5480</v>
      </c>
      <c r="BR8" s="10">
        <v>5166</v>
      </c>
      <c r="BS8" s="4">
        <f t="shared" si="17"/>
        <v>12833</v>
      </c>
      <c r="BT8">
        <f t="shared" si="4"/>
        <v>733</v>
      </c>
      <c r="BU8">
        <f t="shared" si="5"/>
        <v>726</v>
      </c>
      <c r="BV8">
        <f t="shared" si="6"/>
        <v>728</v>
      </c>
      <c r="BW8">
        <f t="shared" si="7"/>
        <v>0</v>
      </c>
      <c r="BX8">
        <f t="shared" si="8"/>
        <v>0</v>
      </c>
      <c r="BY8">
        <f t="shared" si="9"/>
        <v>0</v>
      </c>
      <c r="BZ8">
        <f t="shared" si="10"/>
        <v>0</v>
      </c>
      <c r="CA8">
        <f>SUM(AO8:BZ8)</f>
        <v>27853</v>
      </c>
      <c r="CB8">
        <f>SUM(AO8:AR8)</f>
        <v>733</v>
      </c>
      <c r="CC8">
        <f t="shared" si="19"/>
        <v>726</v>
      </c>
      <c r="CD8">
        <f>SUM(AW8:AZ8)</f>
        <v>728</v>
      </c>
      <c r="CE8">
        <f>SUM(BA8:BD8)</f>
        <v>0</v>
      </c>
      <c r="CF8">
        <f>SUM(BE8:BH8)</f>
        <v>0</v>
      </c>
      <c r="CG8">
        <f t="shared" si="20"/>
        <v>0</v>
      </c>
      <c r="CH8">
        <f>SUM(BM8:BP8)</f>
        <v>0</v>
      </c>
      <c r="CI8">
        <f>SUM(BS8:BS8)</f>
        <v>12833</v>
      </c>
      <c r="CJ8">
        <f>SUM(BT8:BW8)</f>
        <v>2187</v>
      </c>
    </row>
    <row r="9" spans="1:85" ht="14.25">
      <c r="A9" t="s">
        <v>23</v>
      </c>
      <c r="B9">
        <v>8</v>
      </c>
      <c r="C9">
        <v>8</v>
      </c>
      <c r="D9">
        <f t="shared" si="0"/>
        <v>0</v>
      </c>
      <c r="E9" t="s">
        <v>31</v>
      </c>
      <c r="F9" s="3">
        <f t="shared" si="11"/>
        <v>172.3125</v>
      </c>
      <c r="G9" s="3">
        <f t="shared" si="12"/>
        <v>180.16666666666666</v>
      </c>
      <c r="H9" s="3">
        <f t="shared" si="13"/>
        <v>186</v>
      </c>
      <c r="I9" s="3">
        <f t="shared" si="14"/>
        <v>177.47368421052633</v>
      </c>
      <c r="J9" s="13">
        <f>'[1]Sheet1'!$V$201</f>
        <v>154.29673684210528</v>
      </c>
      <c r="K9" s="15">
        <v>16</v>
      </c>
      <c r="L9" s="10">
        <v>18</v>
      </c>
      <c r="M9" s="10">
        <f t="shared" si="15"/>
        <v>4</v>
      </c>
      <c r="N9" s="15">
        <f t="shared" si="16"/>
        <v>38</v>
      </c>
      <c r="O9" s="7">
        <f>SUM(321+N9)</f>
        <v>359</v>
      </c>
      <c r="P9">
        <v>0</v>
      </c>
      <c r="Q9">
        <v>212</v>
      </c>
      <c r="R9">
        <v>186</v>
      </c>
      <c r="S9">
        <v>214</v>
      </c>
      <c r="T9">
        <v>203</v>
      </c>
      <c r="U9">
        <v>211</v>
      </c>
      <c r="V9">
        <v>0</v>
      </c>
      <c r="W9">
        <v>224</v>
      </c>
      <c r="X9">
        <v>254</v>
      </c>
      <c r="Y9">
        <v>219</v>
      </c>
      <c r="Z9">
        <v>254</v>
      </c>
      <c r="AA9" s="10">
        <f t="shared" si="1"/>
        <v>208</v>
      </c>
      <c r="AB9" s="4">
        <f t="shared" si="2"/>
        <v>254</v>
      </c>
      <c r="AC9">
        <v>684</v>
      </c>
      <c r="AD9">
        <v>661</v>
      </c>
      <c r="AE9">
        <v>684</v>
      </c>
      <c r="AF9">
        <v>734</v>
      </c>
      <c r="AG9">
        <v>776</v>
      </c>
      <c r="AH9">
        <v>0</v>
      </c>
      <c r="AI9">
        <v>704</v>
      </c>
      <c r="AJ9">
        <v>874</v>
      </c>
      <c r="AK9">
        <v>758</v>
      </c>
      <c r="AL9">
        <v>755</v>
      </c>
      <c r="AM9" s="10">
        <f t="shared" si="3"/>
        <v>744</v>
      </c>
      <c r="AN9" s="4">
        <f t="shared" si="18"/>
        <v>874</v>
      </c>
      <c r="AW9">
        <v>167</v>
      </c>
      <c r="AX9">
        <v>208</v>
      </c>
      <c r="AY9">
        <v>198</v>
      </c>
      <c r="AZ9">
        <v>171</v>
      </c>
      <c r="BQ9" s="10">
        <v>2757</v>
      </c>
      <c r="BR9" s="10">
        <v>3243</v>
      </c>
      <c r="BS9" s="4">
        <f t="shared" si="17"/>
        <v>6744</v>
      </c>
      <c r="BT9">
        <f t="shared" si="4"/>
        <v>0</v>
      </c>
      <c r="BU9">
        <f t="shared" si="5"/>
        <v>0</v>
      </c>
      <c r="BV9">
        <f t="shared" si="6"/>
        <v>744</v>
      </c>
      <c r="BW9">
        <f t="shared" si="7"/>
        <v>0</v>
      </c>
      <c r="BX9">
        <f t="shared" si="8"/>
        <v>0</v>
      </c>
      <c r="BY9">
        <f t="shared" si="9"/>
        <v>0</v>
      </c>
      <c r="BZ9">
        <f t="shared" si="10"/>
        <v>0</v>
      </c>
      <c r="CC9">
        <f t="shared" si="19"/>
        <v>0</v>
      </c>
      <c r="CG9">
        <f t="shared" si="20"/>
        <v>0</v>
      </c>
    </row>
    <row r="10" spans="1:88" ht="14.25">
      <c r="A10" t="s">
        <v>39</v>
      </c>
      <c r="B10">
        <v>9</v>
      </c>
      <c r="C10">
        <v>9</v>
      </c>
      <c r="D10">
        <f t="shared" si="0"/>
        <v>0</v>
      </c>
      <c r="E10" t="s">
        <v>52</v>
      </c>
      <c r="F10" s="3">
        <f t="shared" si="11"/>
        <v>161.35714285714286</v>
      </c>
      <c r="G10" s="3">
        <f t="shared" si="12"/>
        <v>171.53571428571428</v>
      </c>
      <c r="H10" s="3">
        <f t="shared" si="13"/>
        <v>181.25</v>
      </c>
      <c r="I10" s="3">
        <f t="shared" si="14"/>
        <v>168.296875</v>
      </c>
      <c r="J10" s="13">
        <f>'[1]Sheet1'!$V$112</f>
        <v>168.0526838235294</v>
      </c>
      <c r="K10" s="15">
        <v>28</v>
      </c>
      <c r="L10" s="10">
        <v>28</v>
      </c>
      <c r="M10" s="10">
        <f t="shared" si="15"/>
        <v>8</v>
      </c>
      <c r="N10" s="15">
        <f t="shared" si="16"/>
        <v>64</v>
      </c>
      <c r="O10" s="7">
        <f>SUM(157+N10)</f>
        <v>221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209</v>
      </c>
      <c r="X10">
        <v>241</v>
      </c>
      <c r="Y10">
        <v>194</v>
      </c>
      <c r="Z10">
        <v>247</v>
      </c>
      <c r="AA10" s="10">
        <f t="shared" si="1"/>
        <v>223</v>
      </c>
      <c r="AB10" s="4">
        <f t="shared" si="2"/>
        <v>247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732</v>
      </c>
      <c r="AJ10">
        <v>795</v>
      </c>
      <c r="AK10">
        <v>706</v>
      </c>
      <c r="AL10">
        <v>833</v>
      </c>
      <c r="AM10" s="10">
        <f t="shared" si="3"/>
        <v>736</v>
      </c>
      <c r="AN10" s="4">
        <f t="shared" si="18"/>
        <v>833</v>
      </c>
      <c r="AO10" s="5">
        <v>165</v>
      </c>
      <c r="AP10" s="5">
        <v>202</v>
      </c>
      <c r="AQ10" s="5">
        <v>223</v>
      </c>
      <c r="AR10" s="5">
        <v>146</v>
      </c>
      <c r="AS10" s="5">
        <v>164</v>
      </c>
      <c r="AT10" s="5">
        <v>212</v>
      </c>
      <c r="AU10" s="5">
        <v>141</v>
      </c>
      <c r="AV10" s="5">
        <v>197</v>
      </c>
      <c r="BQ10" s="10">
        <v>4518</v>
      </c>
      <c r="BR10" s="10">
        <v>4803</v>
      </c>
      <c r="BS10" s="4">
        <f t="shared" si="17"/>
        <v>10771</v>
      </c>
      <c r="BT10">
        <f t="shared" si="4"/>
        <v>736</v>
      </c>
      <c r="BU10">
        <f t="shared" si="5"/>
        <v>714</v>
      </c>
      <c r="BV10">
        <f t="shared" si="6"/>
        <v>0</v>
      </c>
      <c r="BW10">
        <f t="shared" si="7"/>
        <v>0</v>
      </c>
      <c r="BX10">
        <f t="shared" si="8"/>
        <v>0</v>
      </c>
      <c r="BY10">
        <f t="shared" si="9"/>
        <v>0</v>
      </c>
      <c r="BZ10">
        <f t="shared" si="10"/>
        <v>0</v>
      </c>
      <c r="CA10">
        <f>SUM(AO10:BZ10)</f>
        <v>22992</v>
      </c>
      <c r="CB10">
        <f>SUM(AO10:AR10)</f>
        <v>736</v>
      </c>
      <c r="CC10">
        <f t="shared" si="19"/>
        <v>714</v>
      </c>
      <c r="CD10">
        <f>SUM(AW10:AZ10)</f>
        <v>0</v>
      </c>
      <c r="CE10">
        <f>SUM(BA10:BD10)</f>
        <v>0</v>
      </c>
      <c r="CF10">
        <f>SUM(BE10:BH10)</f>
        <v>0</v>
      </c>
      <c r="CG10">
        <f t="shared" si="20"/>
        <v>0</v>
      </c>
      <c r="CH10">
        <f>SUM(BM10:BP10)</f>
        <v>0</v>
      </c>
      <c r="CI10">
        <f>SUM(BS10:BS10)</f>
        <v>10771</v>
      </c>
      <c r="CJ10">
        <f>SUM(BT10:BW10)</f>
        <v>1450</v>
      </c>
    </row>
    <row r="11" spans="1:85" ht="14.25">
      <c r="A11" t="s">
        <v>23</v>
      </c>
      <c r="B11">
        <v>10</v>
      </c>
      <c r="C11">
        <v>10</v>
      </c>
      <c r="D11">
        <f t="shared" si="0"/>
        <v>0</v>
      </c>
      <c r="E11" t="s">
        <v>37</v>
      </c>
      <c r="F11" s="3">
        <f t="shared" si="11"/>
        <v>163.25</v>
      </c>
      <c r="G11" s="3">
        <f t="shared" si="12"/>
        <v>182.95</v>
      </c>
      <c r="H11" s="3">
        <f t="shared" si="13"/>
        <v>155.5</v>
      </c>
      <c r="I11" s="3">
        <f t="shared" si="14"/>
        <v>171.55</v>
      </c>
      <c r="J11" s="13">
        <f>'[1]Sheet1'!$V$146</f>
        <v>166.04500000000002</v>
      </c>
      <c r="K11" s="15">
        <v>12</v>
      </c>
      <c r="L11" s="10">
        <v>20</v>
      </c>
      <c r="M11" s="10">
        <f t="shared" si="15"/>
        <v>8</v>
      </c>
      <c r="N11" s="15">
        <f t="shared" si="16"/>
        <v>40</v>
      </c>
      <c r="O11" s="7">
        <f>SUM(51+N11)</f>
        <v>91</v>
      </c>
      <c r="P11">
        <v>0</v>
      </c>
      <c r="Q11">
        <v>219</v>
      </c>
      <c r="R11">
        <v>168</v>
      </c>
      <c r="S11">
        <v>0</v>
      </c>
      <c r="T11">
        <v>0</v>
      </c>
      <c r="U11">
        <v>0</v>
      </c>
      <c r="V11">
        <v>0</v>
      </c>
      <c r="W11">
        <v>0</v>
      </c>
      <c r="X11" s="5">
        <v>0</v>
      </c>
      <c r="Y11" s="5">
        <v>199</v>
      </c>
      <c r="Z11" s="5">
        <v>235</v>
      </c>
      <c r="AA11" s="10">
        <f t="shared" si="1"/>
        <v>176</v>
      </c>
      <c r="AB11" s="4">
        <f t="shared" si="2"/>
        <v>235</v>
      </c>
      <c r="AC11">
        <v>0</v>
      </c>
      <c r="AD11">
        <v>743</v>
      </c>
      <c r="AE11">
        <v>569</v>
      </c>
      <c r="AF11">
        <v>0</v>
      </c>
      <c r="AG11">
        <v>0</v>
      </c>
      <c r="AH11">
        <v>0</v>
      </c>
      <c r="AI11">
        <v>0</v>
      </c>
      <c r="AJ11" s="5">
        <v>0</v>
      </c>
      <c r="AK11" s="5">
        <v>719</v>
      </c>
      <c r="AL11" s="5">
        <v>813</v>
      </c>
      <c r="AM11" s="10">
        <f t="shared" si="3"/>
        <v>660</v>
      </c>
      <c r="AN11" s="4">
        <f t="shared" si="18"/>
        <v>813</v>
      </c>
      <c r="AO11" s="5">
        <v>175</v>
      </c>
      <c r="AP11" s="5">
        <v>148</v>
      </c>
      <c r="AQ11" s="5">
        <v>161</v>
      </c>
      <c r="AR11" s="5">
        <v>176</v>
      </c>
      <c r="AS11" s="5">
        <v>142</v>
      </c>
      <c r="AT11" s="5">
        <v>176</v>
      </c>
      <c r="AU11" s="5">
        <v>141</v>
      </c>
      <c r="AV11" s="5">
        <v>125</v>
      </c>
      <c r="BQ11" s="10">
        <v>1959</v>
      </c>
      <c r="BR11" s="10">
        <v>3659</v>
      </c>
      <c r="BS11" s="4">
        <f t="shared" si="17"/>
        <v>6862</v>
      </c>
      <c r="BT11">
        <f t="shared" si="4"/>
        <v>660</v>
      </c>
      <c r="BU11">
        <f t="shared" si="5"/>
        <v>584</v>
      </c>
      <c r="BV11">
        <f t="shared" si="6"/>
        <v>0</v>
      </c>
      <c r="BW11">
        <f t="shared" si="7"/>
        <v>0</v>
      </c>
      <c r="BX11">
        <f t="shared" si="8"/>
        <v>0</v>
      </c>
      <c r="BY11">
        <f t="shared" si="9"/>
        <v>0</v>
      </c>
      <c r="BZ11">
        <f t="shared" si="10"/>
        <v>0</v>
      </c>
      <c r="CA11">
        <f>SUM(AO11:BZ11)</f>
        <v>14968</v>
      </c>
      <c r="CC11">
        <f t="shared" si="19"/>
        <v>584</v>
      </c>
      <c r="CG11">
        <f t="shared" si="20"/>
        <v>0</v>
      </c>
    </row>
    <row r="12" spans="1:78" ht="14.25">
      <c r="A12" t="s">
        <v>39</v>
      </c>
      <c r="B12">
        <v>11</v>
      </c>
      <c r="C12">
        <v>11</v>
      </c>
      <c r="D12">
        <f aca="true" t="shared" si="21" ref="D12:D17">(C12-B12)</f>
        <v>0</v>
      </c>
      <c r="E12" t="s">
        <v>40</v>
      </c>
      <c r="F12" s="3">
        <f t="shared" si="11"/>
        <v>188.75</v>
      </c>
      <c r="G12" s="3">
        <f t="shared" si="12"/>
        <v>182.46428571428572</v>
      </c>
      <c r="H12" s="3">
        <f t="shared" si="13"/>
        <v>175.25</v>
      </c>
      <c r="I12" s="3">
        <f t="shared" si="14"/>
        <v>184.01666666666668</v>
      </c>
      <c r="J12" s="13">
        <f>'[1]Sheet1'!$V$42</f>
        <v>182.57061904761903</v>
      </c>
      <c r="K12" s="15">
        <v>24</v>
      </c>
      <c r="L12" s="10">
        <v>28</v>
      </c>
      <c r="M12" s="10">
        <f t="shared" si="15"/>
        <v>8</v>
      </c>
      <c r="N12" s="15">
        <f t="shared" si="16"/>
        <v>60</v>
      </c>
      <c r="O12" s="7">
        <f>SUM(499+N12)</f>
        <v>559</v>
      </c>
      <c r="P12">
        <v>0</v>
      </c>
      <c r="Q12">
        <v>0</v>
      </c>
      <c r="R12">
        <v>0</v>
      </c>
      <c r="S12">
        <v>182</v>
      </c>
      <c r="T12">
        <v>0</v>
      </c>
      <c r="U12">
        <v>242</v>
      </c>
      <c r="V12">
        <v>249</v>
      </c>
      <c r="W12">
        <v>257</v>
      </c>
      <c r="X12">
        <v>259</v>
      </c>
      <c r="Y12">
        <v>242</v>
      </c>
      <c r="Z12">
        <v>234</v>
      </c>
      <c r="AA12" s="10">
        <f t="shared" si="1"/>
        <v>215</v>
      </c>
      <c r="AB12" s="4">
        <f aca="true" t="shared" si="22" ref="AB12:AB34">MAX(P12:AA12)</f>
        <v>259</v>
      </c>
      <c r="AC12">
        <v>0</v>
      </c>
      <c r="AD12">
        <v>0</v>
      </c>
      <c r="AE12">
        <v>665</v>
      </c>
      <c r="AF12">
        <v>0</v>
      </c>
      <c r="AG12">
        <v>827</v>
      </c>
      <c r="AH12">
        <v>810</v>
      </c>
      <c r="AI12">
        <v>847</v>
      </c>
      <c r="AJ12">
        <v>851</v>
      </c>
      <c r="AK12">
        <v>797</v>
      </c>
      <c r="AL12">
        <v>868</v>
      </c>
      <c r="AM12" s="10">
        <f t="shared" si="3"/>
        <v>726</v>
      </c>
      <c r="AN12" s="4">
        <f aca="true" t="shared" si="23" ref="AN12:AN34">MAX(AC12:AM12)</f>
        <v>868</v>
      </c>
      <c r="AO12" s="5">
        <v>170</v>
      </c>
      <c r="AP12" s="5">
        <v>195</v>
      </c>
      <c r="AQ12" s="5">
        <v>160</v>
      </c>
      <c r="AR12" s="5">
        <v>151</v>
      </c>
      <c r="AS12" s="5">
        <v>184</v>
      </c>
      <c r="AT12" s="5">
        <v>215</v>
      </c>
      <c r="AU12" s="5">
        <v>190</v>
      </c>
      <c r="AV12" s="5">
        <v>137</v>
      </c>
      <c r="BQ12" s="10">
        <v>4530</v>
      </c>
      <c r="BR12" s="10">
        <v>5109</v>
      </c>
      <c r="BS12" s="4">
        <f t="shared" si="17"/>
        <v>11041</v>
      </c>
      <c r="BT12">
        <f t="shared" si="4"/>
        <v>676</v>
      </c>
      <c r="BU12">
        <f aca="true" t="shared" si="24" ref="BU12:BU17">SUM(AS12:AV12)</f>
        <v>726</v>
      </c>
      <c r="BV12">
        <f t="shared" si="6"/>
        <v>0</v>
      </c>
      <c r="BW12">
        <f t="shared" si="7"/>
        <v>0</v>
      </c>
      <c r="BX12">
        <f t="shared" si="8"/>
        <v>0</v>
      </c>
      <c r="BY12">
        <f t="shared" si="9"/>
        <v>0</v>
      </c>
      <c r="BZ12">
        <f t="shared" si="10"/>
        <v>0</v>
      </c>
    </row>
    <row r="13" spans="1:78" ht="14.25">
      <c r="A13" t="s">
        <v>39</v>
      </c>
      <c r="B13">
        <v>12</v>
      </c>
      <c r="C13">
        <v>12</v>
      </c>
      <c r="D13">
        <f t="shared" si="21"/>
        <v>0</v>
      </c>
      <c r="E13" t="s">
        <v>41</v>
      </c>
      <c r="F13" s="3">
        <f t="shared" si="11"/>
        <v>173.33333333333334</v>
      </c>
      <c r="G13" s="3">
        <f t="shared" si="12"/>
        <v>184.5</v>
      </c>
      <c r="H13" s="3">
        <f t="shared" si="13"/>
        <v>194.5</v>
      </c>
      <c r="I13" s="3">
        <f t="shared" si="14"/>
        <v>180.42857142857142</v>
      </c>
      <c r="J13" s="13">
        <f>'[1]Sheet1'!$V$119</f>
        <v>168.12952380952382</v>
      </c>
      <c r="K13" s="15">
        <v>24</v>
      </c>
      <c r="L13" s="10">
        <v>28</v>
      </c>
      <c r="M13" s="10">
        <f t="shared" si="15"/>
        <v>4</v>
      </c>
      <c r="N13" s="15">
        <f t="shared" si="16"/>
        <v>56</v>
      </c>
      <c r="O13" s="7">
        <f>SUM(627+N13)</f>
        <v>683</v>
      </c>
      <c r="P13">
        <v>220</v>
      </c>
      <c r="Q13">
        <v>197</v>
      </c>
      <c r="R13">
        <v>241</v>
      </c>
      <c r="S13">
        <v>290</v>
      </c>
      <c r="T13">
        <v>0</v>
      </c>
      <c r="U13">
        <v>241</v>
      </c>
      <c r="V13">
        <v>231</v>
      </c>
      <c r="W13">
        <v>220</v>
      </c>
      <c r="X13">
        <v>246</v>
      </c>
      <c r="Y13">
        <v>230</v>
      </c>
      <c r="Z13">
        <v>268</v>
      </c>
      <c r="AA13" s="10">
        <f t="shared" si="1"/>
        <v>227</v>
      </c>
      <c r="AB13" s="4">
        <f t="shared" si="22"/>
        <v>290</v>
      </c>
      <c r="AC13">
        <v>654</v>
      </c>
      <c r="AD13">
        <v>774</v>
      </c>
      <c r="AE13">
        <v>931</v>
      </c>
      <c r="AF13">
        <v>0</v>
      </c>
      <c r="AG13">
        <v>858</v>
      </c>
      <c r="AH13">
        <v>843</v>
      </c>
      <c r="AI13">
        <v>931</v>
      </c>
      <c r="AJ13">
        <v>823</v>
      </c>
      <c r="AK13">
        <v>761</v>
      </c>
      <c r="AL13">
        <v>837</v>
      </c>
      <c r="AM13" s="10">
        <f t="shared" si="3"/>
        <v>778</v>
      </c>
      <c r="AN13" s="4">
        <f t="shared" si="23"/>
        <v>931</v>
      </c>
      <c r="AO13" s="5">
        <v>156</v>
      </c>
      <c r="AP13" s="5">
        <v>204</v>
      </c>
      <c r="AQ13" s="5">
        <v>191</v>
      </c>
      <c r="AR13" s="5">
        <v>227</v>
      </c>
      <c r="BQ13" s="10">
        <v>4160</v>
      </c>
      <c r="BR13" s="10">
        <v>5166</v>
      </c>
      <c r="BS13" s="4">
        <f t="shared" si="17"/>
        <v>10104</v>
      </c>
      <c r="BT13">
        <f t="shared" si="4"/>
        <v>778</v>
      </c>
      <c r="BU13">
        <f t="shared" si="24"/>
        <v>0</v>
      </c>
      <c r="BV13">
        <f t="shared" si="6"/>
        <v>0</v>
      </c>
      <c r="BW13">
        <f t="shared" si="7"/>
        <v>0</v>
      </c>
      <c r="BX13">
        <f t="shared" si="8"/>
        <v>0</v>
      </c>
      <c r="BY13">
        <f t="shared" si="9"/>
        <v>0</v>
      </c>
      <c r="BZ13">
        <f t="shared" si="10"/>
        <v>0</v>
      </c>
    </row>
    <row r="14" spans="1:78" ht="14.25">
      <c r="A14" t="s">
        <v>39</v>
      </c>
      <c r="B14">
        <v>13</v>
      </c>
      <c r="C14">
        <v>13</v>
      </c>
      <c r="D14">
        <f t="shared" si="21"/>
        <v>0</v>
      </c>
      <c r="E14" t="s">
        <v>42</v>
      </c>
      <c r="F14" s="3" t="e">
        <f t="shared" si="11"/>
        <v>#DIV/0!</v>
      </c>
      <c r="G14" s="3" t="e">
        <f t="shared" si="12"/>
        <v>#DIV/0!</v>
      </c>
      <c r="H14" s="3" t="e">
        <f t="shared" si="13"/>
        <v>#DIV/0!</v>
      </c>
      <c r="I14" s="3" t="e">
        <f t="shared" si="14"/>
        <v>#DIV/0!</v>
      </c>
      <c r="J14" s="13">
        <f>'[1]Sheet1'!$V$140</f>
        <v>161.5977777777778</v>
      </c>
      <c r="K14" s="15">
        <v>0</v>
      </c>
      <c r="L14" s="10">
        <v>0</v>
      </c>
      <c r="M14" s="10">
        <f t="shared" si="15"/>
        <v>0</v>
      </c>
      <c r="N14" s="15">
        <f t="shared" si="16"/>
        <v>0</v>
      </c>
      <c r="O14" s="7">
        <f>SUM(559+N14)</f>
        <v>559</v>
      </c>
      <c r="P14">
        <v>165</v>
      </c>
      <c r="Q14">
        <v>234</v>
      </c>
      <c r="R14">
        <v>222</v>
      </c>
      <c r="S14">
        <v>208</v>
      </c>
      <c r="T14">
        <v>201</v>
      </c>
      <c r="U14">
        <v>0</v>
      </c>
      <c r="V14">
        <v>213</v>
      </c>
      <c r="W14">
        <v>231</v>
      </c>
      <c r="X14">
        <v>247</v>
      </c>
      <c r="Y14">
        <v>0</v>
      </c>
      <c r="Z14">
        <v>0</v>
      </c>
      <c r="AA14" s="10">
        <f t="shared" si="1"/>
        <v>0</v>
      </c>
      <c r="AB14" s="4">
        <f t="shared" si="22"/>
        <v>247</v>
      </c>
      <c r="AC14">
        <v>705</v>
      </c>
      <c r="AD14">
        <v>717</v>
      </c>
      <c r="AE14">
        <v>733</v>
      </c>
      <c r="AF14">
        <v>686</v>
      </c>
      <c r="AG14">
        <v>0</v>
      </c>
      <c r="AH14">
        <v>742</v>
      </c>
      <c r="AI14">
        <v>755</v>
      </c>
      <c r="AJ14">
        <v>778</v>
      </c>
      <c r="AK14">
        <v>0</v>
      </c>
      <c r="AL14">
        <v>0</v>
      </c>
      <c r="AM14" s="10">
        <f t="shared" si="3"/>
        <v>0</v>
      </c>
      <c r="AN14" s="4">
        <f t="shared" si="23"/>
        <v>778</v>
      </c>
      <c r="BQ14" s="10">
        <v>0</v>
      </c>
      <c r="BR14" s="10">
        <v>0</v>
      </c>
      <c r="BS14" s="4">
        <f t="shared" si="17"/>
        <v>0</v>
      </c>
      <c r="BT14">
        <f t="shared" si="4"/>
        <v>0</v>
      </c>
      <c r="BU14">
        <f t="shared" si="24"/>
        <v>0</v>
      </c>
      <c r="BV14">
        <f t="shared" si="6"/>
        <v>0</v>
      </c>
      <c r="BW14">
        <f t="shared" si="7"/>
        <v>0</v>
      </c>
      <c r="BX14">
        <f t="shared" si="8"/>
        <v>0</v>
      </c>
      <c r="BY14">
        <f t="shared" si="9"/>
        <v>0</v>
      </c>
      <c r="BZ14">
        <f t="shared" si="10"/>
        <v>0</v>
      </c>
    </row>
    <row r="15" spans="1:78" ht="14.25">
      <c r="A15" t="s">
        <v>39</v>
      </c>
      <c r="B15">
        <v>14</v>
      </c>
      <c r="C15">
        <v>14</v>
      </c>
      <c r="D15">
        <f t="shared" si="21"/>
        <v>0</v>
      </c>
      <c r="E15" t="s">
        <v>43</v>
      </c>
      <c r="F15" s="3">
        <f t="shared" si="11"/>
        <v>135.5</v>
      </c>
      <c r="G15" s="3" t="e">
        <f t="shared" si="12"/>
        <v>#DIV/0!</v>
      </c>
      <c r="H15" s="3" t="e">
        <f t="shared" si="13"/>
        <v>#DIV/0!</v>
      </c>
      <c r="I15" s="3">
        <f t="shared" si="14"/>
        <v>135.5</v>
      </c>
      <c r="J15" s="13">
        <f>'[1]Sheet1'!$V$153</f>
        <v>156.26169642857144</v>
      </c>
      <c r="K15" s="15">
        <v>4</v>
      </c>
      <c r="L15" s="10">
        <v>0</v>
      </c>
      <c r="M15" s="10">
        <f t="shared" si="15"/>
        <v>0</v>
      </c>
      <c r="N15" s="15">
        <f t="shared" si="16"/>
        <v>4</v>
      </c>
      <c r="O15" s="7">
        <f>SUM(709+N15)</f>
        <v>713</v>
      </c>
      <c r="P15">
        <v>0</v>
      </c>
      <c r="Q15">
        <v>0</v>
      </c>
      <c r="R15">
        <v>0</v>
      </c>
      <c r="S15">
        <v>236</v>
      </c>
      <c r="T15">
        <v>223</v>
      </c>
      <c r="U15">
        <v>257</v>
      </c>
      <c r="V15">
        <v>215</v>
      </c>
      <c r="W15">
        <v>257</v>
      </c>
      <c r="X15">
        <v>216</v>
      </c>
      <c r="Y15">
        <v>162</v>
      </c>
      <c r="Z15">
        <v>0</v>
      </c>
      <c r="AA15" s="10">
        <f t="shared" si="1"/>
        <v>0</v>
      </c>
      <c r="AB15" s="4">
        <f t="shared" si="22"/>
        <v>257</v>
      </c>
      <c r="AC15">
        <v>0</v>
      </c>
      <c r="AD15">
        <v>0</v>
      </c>
      <c r="AE15">
        <v>690</v>
      </c>
      <c r="AF15">
        <v>752</v>
      </c>
      <c r="AG15">
        <v>831</v>
      </c>
      <c r="AH15">
        <v>750</v>
      </c>
      <c r="AI15">
        <v>895</v>
      </c>
      <c r="AJ15">
        <v>684</v>
      </c>
      <c r="AK15">
        <v>542</v>
      </c>
      <c r="AL15">
        <v>0</v>
      </c>
      <c r="AM15" s="10">
        <f t="shared" si="3"/>
        <v>0</v>
      </c>
      <c r="AN15" s="4">
        <f t="shared" si="23"/>
        <v>895</v>
      </c>
      <c r="BQ15" s="10">
        <v>542</v>
      </c>
      <c r="BR15" s="10">
        <v>0</v>
      </c>
      <c r="BS15" s="4">
        <f t="shared" si="17"/>
        <v>542</v>
      </c>
      <c r="BT15">
        <f t="shared" si="4"/>
        <v>0</v>
      </c>
      <c r="BU15">
        <f t="shared" si="24"/>
        <v>0</v>
      </c>
      <c r="BV15">
        <f t="shared" si="6"/>
        <v>0</v>
      </c>
      <c r="BW15">
        <f t="shared" si="7"/>
        <v>0</v>
      </c>
      <c r="BX15">
        <f t="shared" si="8"/>
        <v>0</v>
      </c>
      <c r="BY15">
        <f t="shared" si="9"/>
        <v>0</v>
      </c>
      <c r="BZ15">
        <f t="shared" si="10"/>
        <v>0</v>
      </c>
    </row>
    <row r="16" spans="1:78" ht="14.25">
      <c r="A16" t="s">
        <v>39</v>
      </c>
      <c r="B16">
        <v>15</v>
      </c>
      <c r="C16">
        <v>15</v>
      </c>
      <c r="D16">
        <f t="shared" si="21"/>
        <v>0</v>
      </c>
      <c r="E16" t="s">
        <v>44</v>
      </c>
      <c r="F16" s="3" t="e">
        <f t="shared" si="11"/>
        <v>#DIV/0!</v>
      </c>
      <c r="G16" s="3" t="e">
        <f t="shared" si="12"/>
        <v>#DIV/0!</v>
      </c>
      <c r="H16" s="3" t="e">
        <f t="shared" si="13"/>
        <v>#DIV/0!</v>
      </c>
      <c r="I16" s="3" t="e">
        <f t="shared" si="14"/>
        <v>#DIV/0!</v>
      </c>
      <c r="J16" s="13">
        <f>'[1]Sheet1'!$V$216</f>
        <v>146.15333333333334</v>
      </c>
      <c r="K16" s="15">
        <v>0</v>
      </c>
      <c r="L16" s="10">
        <v>0</v>
      </c>
      <c r="M16" s="10">
        <f t="shared" si="15"/>
        <v>0</v>
      </c>
      <c r="N16" s="15">
        <f t="shared" si="16"/>
        <v>0</v>
      </c>
      <c r="O16" s="7">
        <f>SUM(181+N16)</f>
        <v>181</v>
      </c>
      <c r="P16">
        <v>0</v>
      </c>
      <c r="Q16">
        <v>0</v>
      </c>
      <c r="R16">
        <v>176</v>
      </c>
      <c r="S16">
        <v>213</v>
      </c>
      <c r="T16">
        <v>216</v>
      </c>
      <c r="U16">
        <v>0</v>
      </c>
      <c r="V16">
        <v>0</v>
      </c>
      <c r="W16">
        <v>0</v>
      </c>
      <c r="X16">
        <v>188</v>
      </c>
      <c r="Y16">
        <v>0</v>
      </c>
      <c r="Z16">
        <v>0</v>
      </c>
      <c r="AA16" s="10">
        <f t="shared" si="1"/>
        <v>0</v>
      </c>
      <c r="AB16" s="4">
        <f t="shared" si="22"/>
        <v>216</v>
      </c>
      <c r="AC16">
        <v>0</v>
      </c>
      <c r="AD16">
        <v>621</v>
      </c>
      <c r="AE16">
        <v>692</v>
      </c>
      <c r="AF16">
        <v>691</v>
      </c>
      <c r="AG16">
        <v>0</v>
      </c>
      <c r="AH16">
        <v>0</v>
      </c>
      <c r="AI16">
        <v>0</v>
      </c>
      <c r="AJ16">
        <v>613</v>
      </c>
      <c r="AK16">
        <v>0</v>
      </c>
      <c r="AL16">
        <v>0</v>
      </c>
      <c r="AM16" s="10">
        <f t="shared" si="3"/>
        <v>0</v>
      </c>
      <c r="AN16" s="4">
        <f t="shared" si="23"/>
        <v>692</v>
      </c>
      <c r="BQ16" s="10">
        <v>0</v>
      </c>
      <c r="BR16" s="10">
        <v>0</v>
      </c>
      <c r="BS16" s="4">
        <f t="shared" si="17"/>
        <v>0</v>
      </c>
      <c r="BT16">
        <f t="shared" si="4"/>
        <v>0</v>
      </c>
      <c r="BU16">
        <f t="shared" si="24"/>
        <v>0</v>
      </c>
      <c r="BV16">
        <f t="shared" si="6"/>
        <v>0</v>
      </c>
      <c r="BW16">
        <f t="shared" si="7"/>
        <v>0</v>
      </c>
      <c r="BX16">
        <f t="shared" si="8"/>
        <v>0</v>
      </c>
      <c r="BY16">
        <f t="shared" si="9"/>
        <v>0</v>
      </c>
      <c r="BZ16">
        <f t="shared" si="10"/>
        <v>0</v>
      </c>
    </row>
    <row r="17" spans="1:78" ht="14.25">
      <c r="A17" t="s">
        <v>29</v>
      </c>
      <c r="B17">
        <v>16</v>
      </c>
      <c r="C17">
        <v>16</v>
      </c>
      <c r="D17">
        <f t="shared" si="21"/>
        <v>0</v>
      </c>
      <c r="E17" t="s">
        <v>53</v>
      </c>
      <c r="F17" s="3" t="e">
        <f t="shared" si="11"/>
        <v>#DIV/0!</v>
      </c>
      <c r="G17" s="3">
        <f t="shared" si="12"/>
        <v>189</v>
      </c>
      <c r="H17" s="3" t="e">
        <f t="shared" si="13"/>
        <v>#DIV/0!</v>
      </c>
      <c r="I17" s="3">
        <f t="shared" si="14"/>
        <v>189</v>
      </c>
      <c r="J17" s="13">
        <f>'[1]Sheet1'!$V$10</f>
        <v>199.1933333333333</v>
      </c>
      <c r="K17" s="10">
        <v>0</v>
      </c>
      <c r="L17" s="10">
        <v>4</v>
      </c>
      <c r="M17" s="10">
        <f t="shared" si="15"/>
        <v>0</v>
      </c>
      <c r="N17" s="15">
        <f t="shared" si="16"/>
        <v>4</v>
      </c>
      <c r="O17" s="17">
        <f>SUM(171+N17)</f>
        <v>175</v>
      </c>
      <c r="P17">
        <v>287</v>
      </c>
      <c r="Q17">
        <v>279</v>
      </c>
      <c r="R17">
        <v>258</v>
      </c>
      <c r="S17">
        <v>279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222</v>
      </c>
      <c r="AA17" s="10">
        <f t="shared" si="1"/>
        <v>0</v>
      </c>
      <c r="AB17" s="4">
        <f t="shared" si="22"/>
        <v>287</v>
      </c>
      <c r="AC17">
        <v>925</v>
      </c>
      <c r="AD17">
        <v>941</v>
      </c>
      <c r="AE17">
        <v>839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756</v>
      </c>
      <c r="AM17" s="10">
        <f t="shared" si="3"/>
        <v>0</v>
      </c>
      <c r="AN17" s="4">
        <f t="shared" si="23"/>
        <v>941</v>
      </c>
      <c r="BQ17" s="10">
        <v>0</v>
      </c>
      <c r="BR17" s="10">
        <v>756</v>
      </c>
      <c r="BS17" s="4">
        <f t="shared" si="17"/>
        <v>756</v>
      </c>
      <c r="BT17">
        <f t="shared" si="4"/>
        <v>0</v>
      </c>
      <c r="BU17">
        <f t="shared" si="24"/>
        <v>0</v>
      </c>
      <c r="BV17">
        <f t="shared" si="6"/>
        <v>0</v>
      </c>
      <c r="BW17">
        <f t="shared" si="7"/>
        <v>0</v>
      </c>
      <c r="BX17">
        <f t="shared" si="8"/>
        <v>0</v>
      </c>
      <c r="BY17">
        <f t="shared" si="9"/>
        <v>0</v>
      </c>
      <c r="BZ17">
        <f t="shared" si="10"/>
        <v>0</v>
      </c>
    </row>
    <row r="18" spans="1:78" ht="14.25">
      <c r="A18" t="s">
        <v>54</v>
      </c>
      <c r="B18">
        <v>17</v>
      </c>
      <c r="C18">
        <v>17</v>
      </c>
      <c r="D18">
        <f aca="true" t="shared" si="25" ref="D18:D25">SUM(C18-B18)</f>
        <v>0</v>
      </c>
      <c r="E18" t="s">
        <v>55</v>
      </c>
      <c r="F18" s="3">
        <f t="shared" si="11"/>
        <v>206.07142857142858</v>
      </c>
      <c r="G18" s="3">
        <f t="shared" si="12"/>
        <v>206.42857142857142</v>
      </c>
      <c r="H18" s="3">
        <f t="shared" si="13"/>
        <v>190.375</v>
      </c>
      <c r="I18" s="3">
        <f t="shared" si="14"/>
        <v>204.265625</v>
      </c>
      <c r="J18" s="13">
        <f>'[1]Sheet1'!$V$38</f>
        <v>185.98380208333333</v>
      </c>
      <c r="K18" s="10">
        <v>28</v>
      </c>
      <c r="L18" s="10">
        <v>28</v>
      </c>
      <c r="M18" s="10">
        <f t="shared" si="15"/>
        <v>8</v>
      </c>
      <c r="N18" s="15">
        <f t="shared" si="16"/>
        <v>64</v>
      </c>
      <c r="O18" s="7">
        <f>SUM(751+N18)</f>
        <v>815</v>
      </c>
      <c r="P18">
        <v>300</v>
      </c>
      <c r="Q18">
        <v>279</v>
      </c>
      <c r="R18">
        <v>289</v>
      </c>
      <c r="S18">
        <v>244</v>
      </c>
      <c r="T18">
        <v>247</v>
      </c>
      <c r="U18">
        <v>268</v>
      </c>
      <c r="V18">
        <v>268</v>
      </c>
      <c r="W18">
        <v>189</v>
      </c>
      <c r="X18">
        <v>269</v>
      </c>
      <c r="Y18">
        <v>253</v>
      </c>
      <c r="Z18">
        <v>277</v>
      </c>
      <c r="AA18" s="10">
        <f t="shared" si="1"/>
        <v>216</v>
      </c>
      <c r="AB18" s="4">
        <f t="shared" si="22"/>
        <v>300</v>
      </c>
      <c r="AC18">
        <v>955</v>
      </c>
      <c r="AD18">
        <v>921</v>
      </c>
      <c r="AE18">
        <v>813</v>
      </c>
      <c r="AF18">
        <v>820</v>
      </c>
      <c r="AG18">
        <v>923</v>
      </c>
      <c r="AH18">
        <v>846</v>
      </c>
      <c r="AI18">
        <v>0</v>
      </c>
      <c r="AJ18">
        <v>874</v>
      </c>
      <c r="AK18">
        <v>884</v>
      </c>
      <c r="AL18">
        <v>923</v>
      </c>
      <c r="AM18" s="10">
        <f t="shared" si="3"/>
        <v>794</v>
      </c>
      <c r="AN18" s="4">
        <f t="shared" si="23"/>
        <v>955</v>
      </c>
      <c r="AO18">
        <v>169</v>
      </c>
      <c r="AP18">
        <v>194</v>
      </c>
      <c r="AQ18">
        <v>216</v>
      </c>
      <c r="AR18">
        <v>215</v>
      </c>
      <c r="AS18">
        <v>166</v>
      </c>
      <c r="AT18">
        <v>178</v>
      </c>
      <c r="AU18">
        <v>190</v>
      </c>
      <c r="AV18">
        <v>195</v>
      </c>
      <c r="BQ18" s="10">
        <v>5770</v>
      </c>
      <c r="BR18" s="10">
        <v>5780</v>
      </c>
      <c r="BS18" s="4">
        <f t="shared" si="17"/>
        <v>13073</v>
      </c>
      <c r="BT18">
        <f t="shared" si="4"/>
        <v>794</v>
      </c>
      <c r="BU18">
        <f aca="true" t="shared" si="26" ref="BU18:BU25">SUM(AS18:AV18)</f>
        <v>729</v>
      </c>
      <c r="BV18">
        <f t="shared" si="6"/>
        <v>0</v>
      </c>
      <c r="BW18">
        <f t="shared" si="7"/>
        <v>0</v>
      </c>
      <c r="BX18">
        <f t="shared" si="8"/>
        <v>0</v>
      </c>
      <c r="BY18">
        <f t="shared" si="9"/>
        <v>0</v>
      </c>
      <c r="BZ18">
        <f t="shared" si="10"/>
        <v>0</v>
      </c>
    </row>
    <row r="19" spans="1:78" ht="14.25">
      <c r="A19" t="s">
        <v>56</v>
      </c>
      <c r="B19">
        <v>18</v>
      </c>
      <c r="C19">
        <v>18</v>
      </c>
      <c r="D19">
        <f t="shared" si="25"/>
        <v>0</v>
      </c>
      <c r="E19" t="s">
        <v>57</v>
      </c>
      <c r="F19" s="3">
        <f t="shared" si="11"/>
        <v>186.73684210526315</v>
      </c>
      <c r="G19" s="3">
        <f t="shared" si="12"/>
        <v>219.4814814814815</v>
      </c>
      <c r="H19" s="3">
        <f t="shared" si="13"/>
        <v>221</v>
      </c>
      <c r="I19" s="3">
        <f t="shared" si="14"/>
        <v>209.06896551724137</v>
      </c>
      <c r="J19" s="13">
        <f>'[1]Sheet1'!$V$25</f>
        <v>190.57717868338557</v>
      </c>
      <c r="K19" s="10">
        <v>19</v>
      </c>
      <c r="L19" s="10">
        <v>27</v>
      </c>
      <c r="M19" s="10">
        <f t="shared" si="15"/>
        <v>12</v>
      </c>
      <c r="N19" s="15">
        <f t="shared" si="16"/>
        <v>58</v>
      </c>
      <c r="O19" s="7">
        <f>SUM(716+N19)</f>
        <v>774</v>
      </c>
      <c r="P19">
        <v>290</v>
      </c>
      <c r="Q19">
        <v>0</v>
      </c>
      <c r="R19">
        <v>247</v>
      </c>
      <c r="S19">
        <v>257</v>
      </c>
      <c r="T19">
        <v>246</v>
      </c>
      <c r="U19">
        <v>278</v>
      </c>
      <c r="V19">
        <v>288</v>
      </c>
      <c r="W19">
        <v>276</v>
      </c>
      <c r="X19">
        <v>258</v>
      </c>
      <c r="Y19">
        <v>231</v>
      </c>
      <c r="Z19">
        <v>279</v>
      </c>
      <c r="AA19" s="10">
        <f t="shared" si="1"/>
        <v>279</v>
      </c>
      <c r="AB19" s="4">
        <f t="shared" si="22"/>
        <v>290</v>
      </c>
      <c r="AC19">
        <v>0</v>
      </c>
      <c r="AD19">
        <v>865</v>
      </c>
      <c r="AE19">
        <v>872</v>
      </c>
      <c r="AF19">
        <v>803</v>
      </c>
      <c r="AG19">
        <v>894</v>
      </c>
      <c r="AH19">
        <v>901</v>
      </c>
      <c r="AI19">
        <v>900</v>
      </c>
      <c r="AJ19">
        <v>936</v>
      </c>
      <c r="AK19">
        <v>799</v>
      </c>
      <c r="AL19">
        <v>929</v>
      </c>
      <c r="AM19" s="10">
        <f t="shared" si="3"/>
        <v>957</v>
      </c>
      <c r="AN19" s="4">
        <f t="shared" si="23"/>
        <v>957</v>
      </c>
      <c r="AO19">
        <v>224</v>
      </c>
      <c r="AP19">
        <v>256</v>
      </c>
      <c r="AQ19">
        <v>203</v>
      </c>
      <c r="AR19">
        <v>211</v>
      </c>
      <c r="AS19">
        <v>192</v>
      </c>
      <c r="AT19">
        <v>266</v>
      </c>
      <c r="AU19">
        <v>185</v>
      </c>
      <c r="AV19">
        <v>158</v>
      </c>
      <c r="AW19">
        <v>208</v>
      </c>
      <c r="AX19">
        <v>230</v>
      </c>
      <c r="AY19">
        <v>240</v>
      </c>
      <c r="AZ19">
        <v>279</v>
      </c>
      <c r="BQ19" s="10">
        <v>3548</v>
      </c>
      <c r="BR19" s="10">
        <v>5926</v>
      </c>
      <c r="BS19" s="4">
        <f t="shared" si="17"/>
        <v>12126</v>
      </c>
      <c r="BT19">
        <f t="shared" si="4"/>
        <v>894</v>
      </c>
      <c r="BU19">
        <f t="shared" si="26"/>
        <v>801</v>
      </c>
      <c r="BV19">
        <f t="shared" si="6"/>
        <v>957</v>
      </c>
      <c r="BW19">
        <f t="shared" si="7"/>
        <v>0</v>
      </c>
      <c r="BX19">
        <f t="shared" si="8"/>
        <v>0</v>
      </c>
      <c r="BY19">
        <f t="shared" si="9"/>
        <v>0</v>
      </c>
      <c r="BZ19">
        <f t="shared" si="10"/>
        <v>0</v>
      </c>
    </row>
    <row r="20" spans="1:78" ht="14.25">
      <c r="A20" t="s">
        <v>56</v>
      </c>
      <c r="B20">
        <v>19</v>
      </c>
      <c r="C20">
        <v>19</v>
      </c>
      <c r="D20">
        <f t="shared" si="25"/>
        <v>0</v>
      </c>
      <c r="E20" t="s">
        <v>58</v>
      </c>
      <c r="F20" s="3">
        <f t="shared" si="11"/>
        <v>185.78947368421052</v>
      </c>
      <c r="G20" s="3">
        <f t="shared" si="12"/>
        <v>186.76190476190476</v>
      </c>
      <c r="H20" s="3">
        <f t="shared" si="13"/>
        <v>190.0909090909091</v>
      </c>
      <c r="I20" s="3">
        <f t="shared" si="14"/>
        <v>187.11764705882354</v>
      </c>
      <c r="J20" s="13">
        <f>'[1]Sheet1'!$V$105</f>
        <v>173.18151702786378</v>
      </c>
      <c r="K20" s="10">
        <v>19</v>
      </c>
      <c r="L20" s="10">
        <v>21</v>
      </c>
      <c r="M20" s="10">
        <f t="shared" si="15"/>
        <v>11</v>
      </c>
      <c r="N20" s="15">
        <f t="shared" si="16"/>
        <v>51</v>
      </c>
      <c r="O20" s="7">
        <f>SUM(486+N20)</f>
        <v>537</v>
      </c>
      <c r="P20">
        <v>0</v>
      </c>
      <c r="Q20">
        <v>0</v>
      </c>
      <c r="R20">
        <v>0</v>
      </c>
      <c r="S20">
        <v>0</v>
      </c>
      <c r="T20">
        <v>0</v>
      </c>
      <c r="U20">
        <v>230</v>
      </c>
      <c r="V20">
        <v>245</v>
      </c>
      <c r="W20">
        <v>226</v>
      </c>
      <c r="X20">
        <v>265</v>
      </c>
      <c r="Y20">
        <v>243</v>
      </c>
      <c r="Z20">
        <v>236</v>
      </c>
      <c r="AA20" s="10">
        <f t="shared" si="1"/>
        <v>246</v>
      </c>
      <c r="AB20" s="4">
        <f t="shared" si="22"/>
        <v>265</v>
      </c>
      <c r="AC20">
        <v>0</v>
      </c>
      <c r="AD20">
        <v>0</v>
      </c>
      <c r="AE20">
        <v>0</v>
      </c>
      <c r="AF20">
        <v>0</v>
      </c>
      <c r="AG20">
        <v>715</v>
      </c>
      <c r="AH20">
        <v>768</v>
      </c>
      <c r="AI20">
        <v>746</v>
      </c>
      <c r="AJ20">
        <v>907</v>
      </c>
      <c r="AK20">
        <v>705</v>
      </c>
      <c r="AL20">
        <v>756</v>
      </c>
      <c r="AM20" s="10">
        <f t="shared" si="3"/>
        <v>832</v>
      </c>
      <c r="AN20" s="4">
        <f t="shared" si="23"/>
        <v>907</v>
      </c>
      <c r="AO20">
        <v>117</v>
      </c>
      <c r="AP20">
        <v>213</v>
      </c>
      <c r="AQ20">
        <v>212</v>
      </c>
      <c r="AR20">
        <v>149</v>
      </c>
      <c r="AT20">
        <v>149</v>
      </c>
      <c r="AU20">
        <v>225</v>
      </c>
      <c r="AV20">
        <v>194</v>
      </c>
      <c r="AW20">
        <v>187</v>
      </c>
      <c r="AX20">
        <v>167</v>
      </c>
      <c r="AY20">
        <v>246</v>
      </c>
      <c r="AZ20">
        <v>232</v>
      </c>
      <c r="BQ20" s="10">
        <v>3530</v>
      </c>
      <c r="BR20" s="10">
        <v>3922</v>
      </c>
      <c r="BS20" s="4">
        <f t="shared" si="17"/>
        <v>9543</v>
      </c>
      <c r="BT20">
        <f t="shared" si="4"/>
        <v>691</v>
      </c>
      <c r="BU20">
        <f t="shared" si="26"/>
        <v>568</v>
      </c>
      <c r="BV20">
        <f t="shared" si="6"/>
        <v>832</v>
      </c>
      <c r="BW20">
        <f t="shared" si="7"/>
        <v>0</v>
      </c>
      <c r="BX20">
        <f t="shared" si="8"/>
        <v>0</v>
      </c>
      <c r="BY20">
        <f t="shared" si="9"/>
        <v>0</v>
      </c>
      <c r="BZ20">
        <f t="shared" si="10"/>
        <v>0</v>
      </c>
    </row>
    <row r="21" spans="1:78" ht="14.25">
      <c r="A21" t="s">
        <v>56</v>
      </c>
      <c r="B21">
        <v>20</v>
      </c>
      <c r="C21">
        <v>20</v>
      </c>
      <c r="D21">
        <f t="shared" si="25"/>
        <v>0</v>
      </c>
      <c r="E21" t="s">
        <v>59</v>
      </c>
      <c r="F21" s="3">
        <f t="shared" si="11"/>
        <v>185.30769230769232</v>
      </c>
      <c r="G21" s="3">
        <f t="shared" si="12"/>
        <v>172.85714285714286</v>
      </c>
      <c r="H21" s="3">
        <f t="shared" si="13"/>
        <v>180.72727272727272</v>
      </c>
      <c r="I21" s="3">
        <f t="shared" si="14"/>
        <v>179.93103448275863</v>
      </c>
      <c r="J21" s="13">
        <f>'[1]Sheet1'!$V$61</f>
        <v>178.49762931034485</v>
      </c>
      <c r="K21" s="10">
        <v>26</v>
      </c>
      <c r="L21" s="10">
        <v>21</v>
      </c>
      <c r="M21" s="10">
        <f t="shared" si="15"/>
        <v>11</v>
      </c>
      <c r="N21" s="15">
        <f t="shared" si="16"/>
        <v>58</v>
      </c>
      <c r="O21" s="7">
        <f>SUM(530+N21)</f>
        <v>588</v>
      </c>
      <c r="P21">
        <v>246</v>
      </c>
      <c r="Q21">
        <v>0</v>
      </c>
      <c r="R21">
        <v>278</v>
      </c>
      <c r="S21">
        <v>255</v>
      </c>
      <c r="T21">
        <v>248</v>
      </c>
      <c r="U21">
        <v>203</v>
      </c>
      <c r="V21">
        <v>0</v>
      </c>
      <c r="W21">
        <v>197</v>
      </c>
      <c r="X21">
        <v>249</v>
      </c>
      <c r="Y21">
        <v>245</v>
      </c>
      <c r="Z21">
        <v>229</v>
      </c>
      <c r="AA21" s="10">
        <f t="shared" si="1"/>
        <v>223</v>
      </c>
      <c r="AB21" s="4">
        <f t="shared" si="22"/>
        <v>278</v>
      </c>
      <c r="AC21">
        <v>0</v>
      </c>
      <c r="AD21">
        <v>914</v>
      </c>
      <c r="AE21">
        <v>837</v>
      </c>
      <c r="AF21">
        <v>842</v>
      </c>
      <c r="AG21">
        <v>746</v>
      </c>
      <c r="AH21">
        <v>0</v>
      </c>
      <c r="AI21">
        <v>713</v>
      </c>
      <c r="AJ21">
        <v>811</v>
      </c>
      <c r="AK21">
        <v>851</v>
      </c>
      <c r="AL21">
        <v>709</v>
      </c>
      <c r="AM21" s="10">
        <f t="shared" si="3"/>
        <v>726</v>
      </c>
      <c r="AN21" s="4">
        <f t="shared" si="23"/>
        <v>914</v>
      </c>
      <c r="AO21">
        <v>158</v>
      </c>
      <c r="AP21">
        <v>150</v>
      </c>
      <c r="AQ21">
        <v>213</v>
      </c>
      <c r="AR21">
        <v>205</v>
      </c>
      <c r="AS21">
        <v>171</v>
      </c>
      <c r="AT21">
        <v>143</v>
      </c>
      <c r="AV21">
        <v>223</v>
      </c>
      <c r="AW21">
        <v>184</v>
      </c>
      <c r="AX21">
        <v>212</v>
      </c>
      <c r="AY21">
        <v>179</v>
      </c>
      <c r="AZ21">
        <v>150</v>
      </c>
      <c r="BQ21" s="10">
        <v>4818</v>
      </c>
      <c r="BR21" s="10">
        <v>3630</v>
      </c>
      <c r="BS21" s="4">
        <f t="shared" si="17"/>
        <v>10436</v>
      </c>
      <c r="BT21">
        <f t="shared" si="4"/>
        <v>726</v>
      </c>
      <c r="BU21">
        <f t="shared" si="26"/>
        <v>537</v>
      </c>
      <c r="BV21">
        <f t="shared" si="6"/>
        <v>725</v>
      </c>
      <c r="BW21">
        <f t="shared" si="7"/>
        <v>0</v>
      </c>
      <c r="BX21">
        <f t="shared" si="8"/>
        <v>0</v>
      </c>
      <c r="BY21">
        <f t="shared" si="9"/>
        <v>0</v>
      </c>
      <c r="BZ21">
        <f t="shared" si="10"/>
        <v>0</v>
      </c>
    </row>
    <row r="22" spans="1:78" ht="14.25">
      <c r="A22" t="s">
        <v>56</v>
      </c>
      <c r="B22">
        <v>21</v>
      </c>
      <c r="C22">
        <v>21</v>
      </c>
      <c r="D22">
        <f t="shared" si="25"/>
        <v>0</v>
      </c>
      <c r="E22" t="s">
        <v>60</v>
      </c>
      <c r="F22" s="3">
        <f t="shared" si="11"/>
        <v>173.8</v>
      </c>
      <c r="G22" s="3">
        <f t="shared" si="12"/>
        <v>179.1818181818182</v>
      </c>
      <c r="H22" s="3">
        <f t="shared" si="13"/>
        <v>151</v>
      </c>
      <c r="I22" s="3">
        <f t="shared" si="14"/>
        <v>174.21212121212122</v>
      </c>
      <c r="J22" s="13">
        <f>'[1]Sheet1'!$V$86</f>
        <v>172.85526515151517</v>
      </c>
      <c r="K22" s="10">
        <v>20</v>
      </c>
      <c r="L22" s="10">
        <v>11</v>
      </c>
      <c r="M22" s="10">
        <f t="shared" si="15"/>
        <v>2</v>
      </c>
      <c r="N22" s="15">
        <f t="shared" si="16"/>
        <v>33</v>
      </c>
      <c r="O22" s="7">
        <f>SUM(444+N22)</f>
        <v>477</v>
      </c>
      <c r="P22">
        <v>276</v>
      </c>
      <c r="Q22">
        <v>0</v>
      </c>
      <c r="R22">
        <v>0</v>
      </c>
      <c r="S22">
        <v>0</v>
      </c>
      <c r="T22">
        <v>0</v>
      </c>
      <c r="U22">
        <v>0</v>
      </c>
      <c r="V22">
        <v>194</v>
      </c>
      <c r="W22">
        <v>199</v>
      </c>
      <c r="X22">
        <v>244</v>
      </c>
      <c r="Y22">
        <v>212</v>
      </c>
      <c r="Z22">
        <v>212</v>
      </c>
      <c r="AA22" s="10">
        <f t="shared" si="1"/>
        <v>158</v>
      </c>
      <c r="AB22" s="4">
        <f t="shared" si="22"/>
        <v>276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708</v>
      </c>
      <c r="AI22">
        <v>632</v>
      </c>
      <c r="AJ22">
        <v>815</v>
      </c>
      <c r="AK22">
        <v>721</v>
      </c>
      <c r="AL22">
        <v>717</v>
      </c>
      <c r="AM22" s="10">
        <f t="shared" si="3"/>
        <v>302</v>
      </c>
      <c r="AN22" s="4">
        <f t="shared" si="23"/>
        <v>815</v>
      </c>
      <c r="AS22">
        <v>144</v>
      </c>
      <c r="AU22">
        <v>158</v>
      </c>
      <c r="BQ22" s="10">
        <v>3476</v>
      </c>
      <c r="BR22" s="10">
        <v>1971</v>
      </c>
      <c r="BS22" s="4">
        <f t="shared" si="17"/>
        <v>5749</v>
      </c>
      <c r="BT22">
        <f t="shared" si="4"/>
        <v>0</v>
      </c>
      <c r="BU22">
        <f t="shared" si="26"/>
        <v>302</v>
      </c>
      <c r="BV22">
        <f t="shared" si="6"/>
        <v>0</v>
      </c>
      <c r="BW22">
        <f t="shared" si="7"/>
        <v>0</v>
      </c>
      <c r="BX22">
        <f t="shared" si="8"/>
        <v>0</v>
      </c>
      <c r="BY22">
        <f t="shared" si="9"/>
        <v>0</v>
      </c>
      <c r="BZ22">
        <f t="shared" si="10"/>
        <v>0</v>
      </c>
    </row>
    <row r="23" spans="1:85" ht="14.25">
      <c r="A23" t="s">
        <v>54</v>
      </c>
      <c r="B23">
        <v>22</v>
      </c>
      <c r="C23">
        <v>22</v>
      </c>
      <c r="D23">
        <f t="shared" si="25"/>
        <v>0</v>
      </c>
      <c r="E23" t="s">
        <v>61</v>
      </c>
      <c r="F23" s="3">
        <f t="shared" si="11"/>
        <v>194.375</v>
      </c>
      <c r="G23" s="3">
        <f t="shared" si="12"/>
        <v>197.92857142857142</v>
      </c>
      <c r="H23" s="3">
        <f t="shared" si="13"/>
        <v>188.75</v>
      </c>
      <c r="I23" s="3">
        <f t="shared" si="14"/>
        <v>195.28333333333333</v>
      </c>
      <c r="J23" s="13">
        <f>'[1]Sheet1'!$V$43</f>
        <v>183.10641025641024</v>
      </c>
      <c r="K23" s="10">
        <v>24</v>
      </c>
      <c r="L23" s="10">
        <v>28</v>
      </c>
      <c r="M23" s="10">
        <f t="shared" si="15"/>
        <v>8</v>
      </c>
      <c r="N23" s="15">
        <f t="shared" si="16"/>
        <v>60</v>
      </c>
      <c r="O23" s="7">
        <f>SUM(802+N23)</f>
        <v>862</v>
      </c>
      <c r="P23">
        <v>277</v>
      </c>
      <c r="Q23">
        <v>278</v>
      </c>
      <c r="R23">
        <v>266</v>
      </c>
      <c r="S23">
        <v>240</v>
      </c>
      <c r="T23">
        <v>247</v>
      </c>
      <c r="U23">
        <v>278</v>
      </c>
      <c r="V23">
        <v>258</v>
      </c>
      <c r="W23">
        <v>254</v>
      </c>
      <c r="X23">
        <v>263</v>
      </c>
      <c r="Y23">
        <v>256</v>
      </c>
      <c r="Z23">
        <v>243</v>
      </c>
      <c r="AA23" s="10">
        <f t="shared" si="1"/>
        <v>221</v>
      </c>
      <c r="AB23" s="4">
        <f t="shared" si="22"/>
        <v>278</v>
      </c>
      <c r="AC23">
        <v>835</v>
      </c>
      <c r="AD23">
        <v>896</v>
      </c>
      <c r="AE23">
        <v>834</v>
      </c>
      <c r="AF23">
        <v>865</v>
      </c>
      <c r="AG23">
        <v>925</v>
      </c>
      <c r="AH23">
        <v>898</v>
      </c>
      <c r="AI23">
        <v>825</v>
      </c>
      <c r="AJ23">
        <v>834</v>
      </c>
      <c r="AK23">
        <v>878</v>
      </c>
      <c r="AL23">
        <v>856</v>
      </c>
      <c r="AM23" s="10">
        <f t="shared" si="3"/>
        <v>804</v>
      </c>
      <c r="AN23" s="4">
        <f t="shared" si="23"/>
        <v>925</v>
      </c>
      <c r="AO23">
        <v>195</v>
      </c>
      <c r="AP23">
        <v>187</v>
      </c>
      <c r="AQ23">
        <v>201</v>
      </c>
      <c r="AR23">
        <v>221</v>
      </c>
      <c r="AS23">
        <v>190</v>
      </c>
      <c r="AT23">
        <v>182</v>
      </c>
      <c r="AU23">
        <v>180</v>
      </c>
      <c r="AV23">
        <v>154</v>
      </c>
      <c r="BQ23" s="10">
        <v>4665</v>
      </c>
      <c r="BR23" s="10">
        <v>5542</v>
      </c>
      <c r="BS23" s="4">
        <f t="shared" si="17"/>
        <v>11717</v>
      </c>
      <c r="BT23">
        <f t="shared" si="4"/>
        <v>804</v>
      </c>
      <c r="BU23">
        <f t="shared" si="26"/>
        <v>706</v>
      </c>
      <c r="BV23">
        <f t="shared" si="6"/>
        <v>0</v>
      </c>
      <c r="BW23">
        <f t="shared" si="7"/>
        <v>0</v>
      </c>
      <c r="BX23">
        <f t="shared" si="8"/>
        <v>0</v>
      </c>
      <c r="BY23">
        <f t="shared" si="9"/>
        <v>0</v>
      </c>
      <c r="BZ23">
        <f t="shared" si="10"/>
        <v>0</v>
      </c>
      <c r="CA23">
        <f>SUM(AO23:BZ23)</f>
        <v>24944</v>
      </c>
      <c r="CD23">
        <f>SUM(AW23:AZ23)</f>
        <v>0</v>
      </c>
      <c r="CE23">
        <f>SUM(BA23:BD23)</f>
        <v>0</v>
      </c>
      <c r="CF23">
        <f>SUM(BE23:BH23)</f>
        <v>0</v>
      </c>
      <c r="CG23">
        <f>SUM(BI23:BL23)</f>
        <v>0</v>
      </c>
    </row>
    <row r="24" spans="1:78" ht="14.25">
      <c r="A24" t="s">
        <v>54</v>
      </c>
      <c r="B24">
        <v>23</v>
      </c>
      <c r="C24">
        <v>23</v>
      </c>
      <c r="D24">
        <f t="shared" si="25"/>
        <v>0</v>
      </c>
      <c r="E24" t="s">
        <v>62</v>
      </c>
      <c r="F24" s="3">
        <f t="shared" si="11"/>
        <v>181.5</v>
      </c>
      <c r="G24" s="3" t="e">
        <f t="shared" si="12"/>
        <v>#DIV/0!</v>
      </c>
      <c r="H24" s="3" t="e">
        <f t="shared" si="13"/>
        <v>#DIV/0!</v>
      </c>
      <c r="I24" s="3">
        <f t="shared" si="14"/>
        <v>181.5</v>
      </c>
      <c r="J24" s="13">
        <f>'[1]Sheet1'!$V$32</f>
        <v>185.48636363636362</v>
      </c>
      <c r="K24" s="10">
        <v>4</v>
      </c>
      <c r="L24" s="10">
        <v>0</v>
      </c>
      <c r="M24" s="10">
        <f t="shared" si="15"/>
        <v>0</v>
      </c>
      <c r="N24" s="15">
        <f t="shared" si="16"/>
        <v>4</v>
      </c>
      <c r="O24" s="7">
        <f>SUM(660+N24)</f>
        <v>664</v>
      </c>
      <c r="P24">
        <v>267</v>
      </c>
      <c r="Q24">
        <v>289</v>
      </c>
      <c r="R24">
        <v>300</v>
      </c>
      <c r="S24">
        <v>288</v>
      </c>
      <c r="T24">
        <v>267</v>
      </c>
      <c r="U24">
        <v>0</v>
      </c>
      <c r="V24">
        <v>266</v>
      </c>
      <c r="W24">
        <v>258</v>
      </c>
      <c r="X24">
        <v>248</v>
      </c>
      <c r="Y24">
        <v>202</v>
      </c>
      <c r="Z24">
        <v>0</v>
      </c>
      <c r="AA24" s="10">
        <f t="shared" si="1"/>
        <v>0</v>
      </c>
      <c r="AB24" s="4">
        <f t="shared" si="22"/>
        <v>300</v>
      </c>
      <c r="AC24">
        <v>942</v>
      </c>
      <c r="AD24">
        <v>929</v>
      </c>
      <c r="AE24">
        <v>902</v>
      </c>
      <c r="AF24">
        <v>910</v>
      </c>
      <c r="AG24">
        <v>0</v>
      </c>
      <c r="AH24">
        <v>974</v>
      </c>
      <c r="AI24">
        <v>789</v>
      </c>
      <c r="AJ24">
        <v>828</v>
      </c>
      <c r="AK24">
        <v>726</v>
      </c>
      <c r="AL24">
        <v>0</v>
      </c>
      <c r="AM24" s="10">
        <f t="shared" si="3"/>
        <v>0</v>
      </c>
      <c r="AN24" s="4">
        <f t="shared" si="23"/>
        <v>974</v>
      </c>
      <c r="BQ24" s="10">
        <v>726</v>
      </c>
      <c r="BR24" s="10">
        <v>0</v>
      </c>
      <c r="BS24" s="4">
        <f t="shared" si="17"/>
        <v>726</v>
      </c>
      <c r="BT24">
        <f t="shared" si="4"/>
        <v>0</v>
      </c>
      <c r="BU24">
        <f t="shared" si="26"/>
        <v>0</v>
      </c>
      <c r="BV24">
        <f t="shared" si="6"/>
        <v>0</v>
      </c>
      <c r="BW24">
        <f t="shared" si="7"/>
        <v>0</v>
      </c>
      <c r="BX24">
        <f t="shared" si="8"/>
        <v>0</v>
      </c>
      <c r="BY24">
        <f t="shared" si="9"/>
        <v>0</v>
      </c>
      <c r="BZ24">
        <f t="shared" si="10"/>
        <v>0</v>
      </c>
    </row>
    <row r="25" spans="1:78" ht="14.25">
      <c r="A25" t="s">
        <v>54</v>
      </c>
      <c r="B25">
        <v>24</v>
      </c>
      <c r="C25">
        <v>24</v>
      </c>
      <c r="D25">
        <f t="shared" si="25"/>
        <v>0</v>
      </c>
      <c r="E25" t="s">
        <v>63</v>
      </c>
      <c r="F25" s="3">
        <f t="shared" si="11"/>
        <v>188.75</v>
      </c>
      <c r="G25" s="3">
        <f t="shared" si="12"/>
        <v>199.5625</v>
      </c>
      <c r="H25" s="3">
        <f t="shared" si="13"/>
        <v>202.625</v>
      </c>
      <c r="I25" s="3">
        <f t="shared" si="14"/>
        <v>198.89285714285714</v>
      </c>
      <c r="J25" s="13">
        <f>'[1]Sheet1'!$V$21</f>
        <v>193.89910714285713</v>
      </c>
      <c r="K25" s="10">
        <v>4</v>
      </c>
      <c r="L25" s="10">
        <v>16</v>
      </c>
      <c r="M25" s="10">
        <f t="shared" si="15"/>
        <v>8</v>
      </c>
      <c r="N25" s="15">
        <f t="shared" si="16"/>
        <v>28</v>
      </c>
      <c r="O25" s="7">
        <f>SUM(482+N25)</f>
        <v>510</v>
      </c>
      <c r="P25">
        <v>288</v>
      </c>
      <c r="Q25">
        <v>247</v>
      </c>
      <c r="R25">
        <v>257</v>
      </c>
      <c r="S25">
        <v>234</v>
      </c>
      <c r="T25">
        <v>233</v>
      </c>
      <c r="U25">
        <v>182</v>
      </c>
      <c r="V25">
        <v>0</v>
      </c>
      <c r="W25">
        <v>0</v>
      </c>
      <c r="X25">
        <v>289</v>
      </c>
      <c r="Y25">
        <v>203</v>
      </c>
      <c r="Z25">
        <v>245</v>
      </c>
      <c r="AA25" s="10">
        <f t="shared" si="1"/>
        <v>232</v>
      </c>
      <c r="AB25" s="4">
        <f t="shared" si="22"/>
        <v>289</v>
      </c>
      <c r="AC25">
        <v>851</v>
      </c>
      <c r="AD25">
        <v>831</v>
      </c>
      <c r="AE25">
        <v>824</v>
      </c>
      <c r="AF25">
        <v>826</v>
      </c>
      <c r="AG25">
        <v>501</v>
      </c>
      <c r="AH25">
        <v>0</v>
      </c>
      <c r="AI25">
        <v>0</v>
      </c>
      <c r="AJ25">
        <v>979</v>
      </c>
      <c r="AK25">
        <v>755</v>
      </c>
      <c r="AL25">
        <v>839</v>
      </c>
      <c r="AM25" s="10">
        <f t="shared" si="3"/>
        <v>829</v>
      </c>
      <c r="AN25" s="4">
        <f t="shared" si="23"/>
        <v>979</v>
      </c>
      <c r="AO25">
        <v>160</v>
      </c>
      <c r="AP25">
        <v>226</v>
      </c>
      <c r="AQ25">
        <v>217</v>
      </c>
      <c r="AR25">
        <v>189</v>
      </c>
      <c r="AS25">
        <v>201</v>
      </c>
      <c r="AT25">
        <v>199</v>
      </c>
      <c r="AU25">
        <v>232</v>
      </c>
      <c r="AV25">
        <v>197</v>
      </c>
      <c r="BQ25" s="10">
        <v>755</v>
      </c>
      <c r="BR25" s="10">
        <v>3193</v>
      </c>
      <c r="BS25" s="4">
        <f t="shared" si="17"/>
        <v>5569</v>
      </c>
      <c r="BT25">
        <f t="shared" si="4"/>
        <v>792</v>
      </c>
      <c r="BU25">
        <f t="shared" si="26"/>
        <v>829</v>
      </c>
      <c r="BV25">
        <f t="shared" si="6"/>
        <v>0</v>
      </c>
      <c r="BW25">
        <f t="shared" si="7"/>
        <v>0</v>
      </c>
      <c r="BX25">
        <f t="shared" si="8"/>
        <v>0</v>
      </c>
      <c r="BY25">
        <f t="shared" si="9"/>
        <v>0</v>
      </c>
      <c r="BZ25">
        <f t="shared" si="10"/>
        <v>0</v>
      </c>
    </row>
    <row r="26" spans="1:78" ht="14.25">
      <c r="A26" t="s">
        <v>64</v>
      </c>
      <c r="B26">
        <v>25</v>
      </c>
      <c r="C26">
        <v>25</v>
      </c>
      <c r="D26">
        <f>(C26-B26)</f>
        <v>0</v>
      </c>
      <c r="E26" t="s">
        <v>65</v>
      </c>
      <c r="F26" s="3">
        <f>SUM(BQ26)/(K26)</f>
        <v>161.60714285714286</v>
      </c>
      <c r="G26" s="3">
        <f t="shared" si="12"/>
        <v>172.67857142857142</v>
      </c>
      <c r="H26" s="3">
        <f t="shared" si="13"/>
        <v>178.66666666666666</v>
      </c>
      <c r="I26" s="3">
        <f t="shared" si="14"/>
        <v>169.1764705882353</v>
      </c>
      <c r="J26" s="13">
        <f>'[1]Sheet1'!$V$75</f>
        <v>173.96064705882355</v>
      </c>
      <c r="K26" s="10">
        <v>28</v>
      </c>
      <c r="L26" s="10">
        <v>28</v>
      </c>
      <c r="M26" s="10">
        <f t="shared" si="15"/>
        <v>12</v>
      </c>
      <c r="N26" s="15">
        <f t="shared" si="16"/>
        <v>68</v>
      </c>
      <c r="O26" s="7">
        <f>SUM(774+N26)</f>
        <v>842</v>
      </c>
      <c r="P26">
        <v>256</v>
      </c>
      <c r="Q26">
        <v>256</v>
      </c>
      <c r="R26">
        <v>239</v>
      </c>
      <c r="S26">
        <v>226</v>
      </c>
      <c r="T26">
        <v>234</v>
      </c>
      <c r="U26">
        <v>246</v>
      </c>
      <c r="V26">
        <v>228</v>
      </c>
      <c r="W26">
        <v>214</v>
      </c>
      <c r="X26">
        <v>257</v>
      </c>
      <c r="Y26">
        <v>212</v>
      </c>
      <c r="Z26">
        <v>227</v>
      </c>
      <c r="AA26" s="10">
        <f t="shared" si="1"/>
        <v>225</v>
      </c>
      <c r="AB26" s="4">
        <f t="shared" si="22"/>
        <v>257</v>
      </c>
      <c r="AC26">
        <v>774</v>
      </c>
      <c r="AD26">
        <v>774</v>
      </c>
      <c r="AE26">
        <v>771</v>
      </c>
      <c r="AF26">
        <v>757</v>
      </c>
      <c r="AG26">
        <v>798</v>
      </c>
      <c r="AH26">
        <v>756</v>
      </c>
      <c r="AI26">
        <v>767</v>
      </c>
      <c r="AJ26">
        <v>749</v>
      </c>
      <c r="AK26">
        <v>716</v>
      </c>
      <c r="AL26">
        <v>757</v>
      </c>
      <c r="AM26" s="10">
        <f t="shared" si="3"/>
        <v>771</v>
      </c>
      <c r="AN26" s="4">
        <f t="shared" si="23"/>
        <v>798</v>
      </c>
      <c r="AO26">
        <v>202</v>
      </c>
      <c r="AP26">
        <v>136</v>
      </c>
      <c r="AQ26">
        <v>225</v>
      </c>
      <c r="AR26">
        <v>208</v>
      </c>
      <c r="AS26">
        <v>214</v>
      </c>
      <c r="AT26">
        <v>159</v>
      </c>
      <c r="AU26">
        <v>152</v>
      </c>
      <c r="AV26">
        <v>187</v>
      </c>
      <c r="AW26">
        <v>198</v>
      </c>
      <c r="AX26">
        <v>160</v>
      </c>
      <c r="AY26">
        <v>146</v>
      </c>
      <c r="AZ26">
        <v>157</v>
      </c>
      <c r="BQ26" s="10">
        <v>4525</v>
      </c>
      <c r="BR26" s="10">
        <v>4835</v>
      </c>
      <c r="BS26" s="4">
        <f t="shared" si="17"/>
        <v>11504</v>
      </c>
      <c r="BT26">
        <f t="shared" si="4"/>
        <v>771</v>
      </c>
      <c r="BU26">
        <f aca="true" t="shared" si="27" ref="BU26:BU34">SUM(AS26:AV26)</f>
        <v>712</v>
      </c>
      <c r="BV26">
        <f t="shared" si="6"/>
        <v>661</v>
      </c>
      <c r="BW26">
        <f t="shared" si="7"/>
        <v>0</v>
      </c>
      <c r="BX26">
        <f t="shared" si="8"/>
        <v>0</v>
      </c>
      <c r="BY26">
        <f t="shared" si="9"/>
        <v>0</v>
      </c>
      <c r="BZ26">
        <f t="shared" si="10"/>
        <v>0</v>
      </c>
    </row>
    <row r="27" spans="1:78" ht="14.25">
      <c r="A27" t="s">
        <v>64</v>
      </c>
      <c r="B27">
        <v>27</v>
      </c>
      <c r="C27">
        <v>27</v>
      </c>
      <c r="D27">
        <f>(C27-B27)</f>
        <v>0</v>
      </c>
      <c r="E27" t="s">
        <v>67</v>
      </c>
      <c r="F27" s="3">
        <f>SUM(BQ27)/(K27)</f>
        <v>180.78571428571428</v>
      </c>
      <c r="G27" s="3">
        <f t="shared" si="12"/>
        <v>194.78571428571428</v>
      </c>
      <c r="H27" s="3">
        <f t="shared" si="13"/>
        <v>179</v>
      </c>
      <c r="I27" s="3">
        <f t="shared" si="14"/>
        <v>186.23529411764707</v>
      </c>
      <c r="J27" s="13">
        <f>'[1]Sheet1'!$V$51</f>
        <v>181.25566176470588</v>
      </c>
      <c r="K27" s="10">
        <v>28</v>
      </c>
      <c r="L27" s="10">
        <v>28</v>
      </c>
      <c r="M27" s="10">
        <f t="shared" si="15"/>
        <v>12</v>
      </c>
      <c r="N27" s="15">
        <f t="shared" si="16"/>
        <v>68</v>
      </c>
      <c r="O27" s="7">
        <f>SUM(635+N27)</f>
        <v>703</v>
      </c>
      <c r="P27">
        <v>0</v>
      </c>
      <c r="Q27">
        <v>232</v>
      </c>
      <c r="R27">
        <v>277</v>
      </c>
      <c r="S27">
        <v>258</v>
      </c>
      <c r="T27">
        <v>268</v>
      </c>
      <c r="U27">
        <v>233</v>
      </c>
      <c r="V27">
        <v>233</v>
      </c>
      <c r="W27">
        <v>258</v>
      </c>
      <c r="X27">
        <v>248</v>
      </c>
      <c r="Y27">
        <v>230</v>
      </c>
      <c r="Z27">
        <v>289</v>
      </c>
      <c r="AA27" s="10">
        <f t="shared" si="1"/>
        <v>232</v>
      </c>
      <c r="AB27" s="4">
        <f t="shared" si="22"/>
        <v>289</v>
      </c>
      <c r="AC27">
        <v>810</v>
      </c>
      <c r="AD27">
        <v>783</v>
      </c>
      <c r="AE27">
        <v>879</v>
      </c>
      <c r="AF27">
        <v>804</v>
      </c>
      <c r="AG27">
        <v>836</v>
      </c>
      <c r="AH27">
        <v>776</v>
      </c>
      <c r="AI27">
        <v>843</v>
      </c>
      <c r="AJ27">
        <v>817</v>
      </c>
      <c r="AK27">
        <v>769</v>
      </c>
      <c r="AL27">
        <v>877</v>
      </c>
      <c r="AM27" s="10">
        <f t="shared" si="3"/>
        <v>788</v>
      </c>
      <c r="AN27" s="4">
        <f t="shared" si="23"/>
        <v>879</v>
      </c>
      <c r="AO27">
        <v>187</v>
      </c>
      <c r="AP27">
        <v>182</v>
      </c>
      <c r="AQ27">
        <v>187</v>
      </c>
      <c r="AR27">
        <v>232</v>
      </c>
      <c r="AS27">
        <v>188</v>
      </c>
      <c r="AT27">
        <v>172</v>
      </c>
      <c r="AU27">
        <v>191</v>
      </c>
      <c r="AV27">
        <v>162</v>
      </c>
      <c r="AW27">
        <v>213</v>
      </c>
      <c r="AX27">
        <v>143</v>
      </c>
      <c r="AY27">
        <v>153</v>
      </c>
      <c r="AZ27">
        <v>138</v>
      </c>
      <c r="BQ27" s="10">
        <v>5062</v>
      </c>
      <c r="BR27" s="10">
        <v>5454</v>
      </c>
      <c r="BS27" s="4">
        <f t="shared" si="17"/>
        <v>12664</v>
      </c>
      <c r="BT27">
        <f t="shared" si="4"/>
        <v>788</v>
      </c>
      <c r="BU27">
        <f t="shared" si="27"/>
        <v>713</v>
      </c>
      <c r="BV27">
        <f t="shared" si="6"/>
        <v>647</v>
      </c>
      <c r="BW27">
        <f t="shared" si="7"/>
        <v>0</v>
      </c>
      <c r="BX27">
        <f t="shared" si="8"/>
        <v>0</v>
      </c>
      <c r="BY27">
        <f t="shared" si="9"/>
        <v>0</v>
      </c>
      <c r="BZ27">
        <f t="shared" si="10"/>
        <v>0</v>
      </c>
    </row>
    <row r="28" spans="1:78" ht="14.25">
      <c r="A28" t="s">
        <v>64</v>
      </c>
      <c r="B28">
        <v>28</v>
      </c>
      <c r="C28">
        <v>28</v>
      </c>
      <c r="D28">
        <f>(C28-B28)</f>
        <v>0</v>
      </c>
      <c r="E28" t="s">
        <v>69</v>
      </c>
      <c r="F28" s="3">
        <f aca="true" t="shared" si="28" ref="F28:F34">SUM(BQ28)/(K28)</f>
        <v>165.32142857142858</v>
      </c>
      <c r="G28" s="3">
        <f t="shared" si="12"/>
        <v>177</v>
      </c>
      <c r="H28" s="3">
        <f t="shared" si="13"/>
        <v>170.5</v>
      </c>
      <c r="I28" s="3">
        <f aca="true" t="shared" si="29" ref="I28:I34">SUM(BS28)/(N28)</f>
        <v>171.0441176470588</v>
      </c>
      <c r="J28" s="13">
        <f>'[1]Sheet1'!$V$523</f>
        <v>171.0441176470588</v>
      </c>
      <c r="K28" s="10">
        <v>28</v>
      </c>
      <c r="L28" s="10">
        <v>28</v>
      </c>
      <c r="M28" s="10">
        <f t="shared" si="15"/>
        <v>12</v>
      </c>
      <c r="N28" s="15">
        <f t="shared" si="16"/>
        <v>68</v>
      </c>
      <c r="O28" s="7">
        <f>SUM(0+N28)</f>
        <v>68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202</v>
      </c>
      <c r="Z28">
        <v>240</v>
      </c>
      <c r="AA28" s="10">
        <f t="shared" si="1"/>
        <v>218</v>
      </c>
      <c r="AB28" s="4">
        <f t="shared" si="22"/>
        <v>240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736</v>
      </c>
      <c r="AL28">
        <v>787</v>
      </c>
      <c r="AM28" s="10">
        <f t="shared" si="3"/>
        <v>722</v>
      </c>
      <c r="AN28" s="4">
        <f t="shared" si="23"/>
        <v>787</v>
      </c>
      <c r="AO28">
        <v>218</v>
      </c>
      <c r="AP28">
        <v>181</v>
      </c>
      <c r="AQ28">
        <v>164</v>
      </c>
      <c r="AR28">
        <v>159</v>
      </c>
      <c r="AS28">
        <v>168</v>
      </c>
      <c r="AT28">
        <v>160</v>
      </c>
      <c r="AU28">
        <v>159</v>
      </c>
      <c r="AV28">
        <v>159</v>
      </c>
      <c r="AW28">
        <v>183</v>
      </c>
      <c r="AX28">
        <v>147</v>
      </c>
      <c r="AY28">
        <v>163</v>
      </c>
      <c r="AZ28">
        <v>185</v>
      </c>
      <c r="BQ28" s="10">
        <v>4629</v>
      </c>
      <c r="BR28" s="10">
        <v>4956</v>
      </c>
      <c r="BS28" s="4">
        <f t="shared" si="17"/>
        <v>11631</v>
      </c>
      <c r="BT28">
        <f t="shared" si="4"/>
        <v>722</v>
      </c>
      <c r="BU28">
        <f t="shared" si="27"/>
        <v>646</v>
      </c>
      <c r="BV28">
        <f t="shared" si="6"/>
        <v>678</v>
      </c>
      <c r="BW28">
        <f t="shared" si="7"/>
        <v>0</v>
      </c>
      <c r="BX28">
        <f t="shared" si="8"/>
        <v>0</v>
      </c>
      <c r="BY28">
        <f t="shared" si="9"/>
        <v>0</v>
      </c>
      <c r="BZ28">
        <f t="shared" si="10"/>
        <v>0</v>
      </c>
    </row>
    <row r="29" spans="1:78" ht="14.25">
      <c r="A29" t="s">
        <v>70</v>
      </c>
      <c r="B29">
        <v>29</v>
      </c>
      <c r="C29">
        <v>29</v>
      </c>
      <c r="D29">
        <f aca="true" t="shared" si="30" ref="D29:D34">SUM(C29-B29)</f>
        <v>0</v>
      </c>
      <c r="E29" t="s">
        <v>66</v>
      </c>
      <c r="F29" s="3">
        <f t="shared" si="28"/>
        <v>155.27272727272728</v>
      </c>
      <c r="G29" s="3">
        <f t="shared" si="12"/>
        <v>174.68</v>
      </c>
      <c r="H29" s="3">
        <f t="shared" si="13"/>
        <v>160.41666666666666</v>
      </c>
      <c r="I29" s="3">
        <f t="shared" si="29"/>
        <v>164.54237288135593</v>
      </c>
      <c r="J29" s="13">
        <f>'[1]Sheet1'!$V$133</f>
        <v>163.5966646489104</v>
      </c>
      <c r="K29" s="10">
        <v>22</v>
      </c>
      <c r="L29" s="10">
        <v>25</v>
      </c>
      <c r="M29" s="10">
        <f t="shared" si="15"/>
        <v>12</v>
      </c>
      <c r="N29" s="15">
        <f t="shared" si="16"/>
        <v>59</v>
      </c>
      <c r="O29" s="7">
        <f>SUM(186+N29)</f>
        <v>245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234</v>
      </c>
      <c r="W29">
        <v>225</v>
      </c>
      <c r="X29">
        <v>257</v>
      </c>
      <c r="Y29">
        <v>191</v>
      </c>
      <c r="Z29">
        <v>230</v>
      </c>
      <c r="AA29" s="10">
        <f t="shared" si="1"/>
        <v>197</v>
      </c>
      <c r="AB29" s="4">
        <f t="shared" si="22"/>
        <v>257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734</v>
      </c>
      <c r="AI29">
        <v>754</v>
      </c>
      <c r="AJ29">
        <v>732</v>
      </c>
      <c r="AK29">
        <v>691</v>
      </c>
      <c r="AL29">
        <v>772</v>
      </c>
      <c r="AM29" s="10">
        <f t="shared" si="3"/>
        <v>689</v>
      </c>
      <c r="AN29" s="4">
        <f t="shared" si="23"/>
        <v>772</v>
      </c>
      <c r="AO29">
        <v>149</v>
      </c>
      <c r="AP29">
        <v>149</v>
      </c>
      <c r="AQ29">
        <v>162</v>
      </c>
      <c r="AR29">
        <v>143</v>
      </c>
      <c r="AS29">
        <v>179</v>
      </c>
      <c r="AT29">
        <v>157</v>
      </c>
      <c r="AU29">
        <v>197</v>
      </c>
      <c r="AV29">
        <v>156</v>
      </c>
      <c r="AW29">
        <v>177</v>
      </c>
      <c r="AX29">
        <v>134</v>
      </c>
      <c r="AY29">
        <v>173</v>
      </c>
      <c r="AZ29">
        <v>149</v>
      </c>
      <c r="BQ29" s="10">
        <v>3416</v>
      </c>
      <c r="BR29" s="10">
        <v>4367</v>
      </c>
      <c r="BS29" s="4">
        <f t="shared" si="17"/>
        <v>9708</v>
      </c>
      <c r="BT29">
        <f t="shared" si="4"/>
        <v>603</v>
      </c>
      <c r="BU29">
        <f t="shared" si="27"/>
        <v>689</v>
      </c>
      <c r="BV29">
        <f t="shared" si="6"/>
        <v>633</v>
      </c>
      <c r="BW29">
        <f t="shared" si="7"/>
        <v>0</v>
      </c>
      <c r="BX29">
        <f t="shared" si="8"/>
        <v>0</v>
      </c>
      <c r="BY29">
        <f t="shared" si="9"/>
        <v>0</v>
      </c>
      <c r="BZ29">
        <f t="shared" si="10"/>
        <v>0</v>
      </c>
    </row>
    <row r="30" spans="1:78" ht="14.25">
      <c r="A30" t="s">
        <v>70</v>
      </c>
      <c r="B30">
        <v>30</v>
      </c>
      <c r="C30">
        <v>30</v>
      </c>
      <c r="D30">
        <f t="shared" si="30"/>
        <v>0</v>
      </c>
      <c r="E30" t="s">
        <v>68</v>
      </c>
      <c r="F30" s="3">
        <v>0</v>
      </c>
      <c r="G30" s="3" t="e">
        <f t="shared" si="12"/>
        <v>#DIV/0!</v>
      </c>
      <c r="H30" s="3" t="e">
        <f t="shared" si="13"/>
        <v>#DIV/0!</v>
      </c>
      <c r="I30" s="3">
        <v>0</v>
      </c>
      <c r="J30" s="13">
        <v>0</v>
      </c>
      <c r="K30" s="10">
        <v>0</v>
      </c>
      <c r="L30" s="10">
        <v>0</v>
      </c>
      <c r="M30" s="10">
        <f t="shared" si="15"/>
        <v>0</v>
      </c>
      <c r="N30" s="15">
        <f t="shared" si="16"/>
        <v>0</v>
      </c>
      <c r="O30" s="7">
        <f>SUM(26+N30)</f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211</v>
      </c>
      <c r="Y30">
        <v>0</v>
      </c>
      <c r="Z30">
        <v>0</v>
      </c>
      <c r="AA30" s="10">
        <f t="shared" si="1"/>
        <v>0</v>
      </c>
      <c r="AB30" s="4">
        <f t="shared" si="22"/>
        <v>211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711</v>
      </c>
      <c r="AK30">
        <v>0</v>
      </c>
      <c r="AL30">
        <v>0</v>
      </c>
      <c r="AM30" s="10">
        <f t="shared" si="3"/>
        <v>0</v>
      </c>
      <c r="AN30" s="4">
        <f t="shared" si="23"/>
        <v>711</v>
      </c>
      <c r="BQ30" s="10">
        <v>0</v>
      </c>
      <c r="BR30" s="10">
        <v>0</v>
      </c>
      <c r="BS30" s="4">
        <f t="shared" si="17"/>
        <v>0</v>
      </c>
      <c r="BT30">
        <f t="shared" si="4"/>
        <v>0</v>
      </c>
      <c r="BU30">
        <f t="shared" si="27"/>
        <v>0</v>
      </c>
      <c r="BV30">
        <f t="shared" si="6"/>
        <v>0</v>
      </c>
      <c r="BW30">
        <f t="shared" si="7"/>
        <v>0</v>
      </c>
      <c r="BX30">
        <f t="shared" si="8"/>
        <v>0</v>
      </c>
      <c r="BY30">
        <f t="shared" si="9"/>
        <v>0</v>
      </c>
      <c r="BZ30">
        <f t="shared" si="10"/>
        <v>0</v>
      </c>
    </row>
    <row r="31" spans="1:78" ht="14.25">
      <c r="A31" t="s">
        <v>70</v>
      </c>
      <c r="B31">
        <v>31</v>
      </c>
      <c r="C31">
        <v>31</v>
      </c>
      <c r="D31">
        <f t="shared" si="30"/>
        <v>0</v>
      </c>
      <c r="E31" t="s">
        <v>71</v>
      </c>
      <c r="F31" s="3">
        <f>SUM(BQ31)/(K31)</f>
        <v>147.45454545454547</v>
      </c>
      <c r="G31" s="3">
        <f t="shared" si="12"/>
        <v>164.76470588235293</v>
      </c>
      <c r="H31" s="3">
        <f t="shared" si="13"/>
        <v>164.25</v>
      </c>
      <c r="I31" s="3">
        <f t="shared" si="29"/>
        <v>157.1764705882353</v>
      </c>
      <c r="J31" s="13">
        <f>'[1]Sheet1'!$V$141</f>
        <v>161.09831372549021</v>
      </c>
      <c r="K31" s="10">
        <v>22</v>
      </c>
      <c r="L31" s="10">
        <v>17</v>
      </c>
      <c r="M31" s="10">
        <f t="shared" si="15"/>
        <v>12</v>
      </c>
      <c r="N31" s="15">
        <f t="shared" si="16"/>
        <v>51</v>
      </c>
      <c r="O31" s="7">
        <f>SUM(627+N31)</f>
        <v>678</v>
      </c>
      <c r="P31">
        <v>209</v>
      </c>
      <c r="Q31">
        <v>211</v>
      </c>
      <c r="R31">
        <v>243</v>
      </c>
      <c r="S31">
        <v>258</v>
      </c>
      <c r="T31">
        <v>238</v>
      </c>
      <c r="U31">
        <v>248</v>
      </c>
      <c r="V31">
        <v>217</v>
      </c>
      <c r="W31">
        <v>202</v>
      </c>
      <c r="X31">
        <v>209</v>
      </c>
      <c r="Y31">
        <v>190</v>
      </c>
      <c r="Z31">
        <v>231</v>
      </c>
      <c r="AA31" s="10">
        <f t="shared" si="1"/>
        <v>214</v>
      </c>
      <c r="AB31" s="4">
        <f t="shared" si="22"/>
        <v>258</v>
      </c>
      <c r="AC31">
        <v>736</v>
      </c>
      <c r="AD31">
        <v>823</v>
      </c>
      <c r="AE31">
        <v>849</v>
      </c>
      <c r="AF31">
        <v>777</v>
      </c>
      <c r="AG31">
        <v>795</v>
      </c>
      <c r="AH31">
        <v>719</v>
      </c>
      <c r="AI31">
        <v>690</v>
      </c>
      <c r="AJ31">
        <v>723</v>
      </c>
      <c r="AK31">
        <v>670</v>
      </c>
      <c r="AL31">
        <v>635</v>
      </c>
      <c r="AM31" s="10">
        <f t="shared" si="3"/>
        <v>689</v>
      </c>
      <c r="AN31" s="4">
        <f t="shared" si="23"/>
        <v>849</v>
      </c>
      <c r="AO31">
        <v>187</v>
      </c>
      <c r="AP31">
        <v>172</v>
      </c>
      <c r="AQ31">
        <v>173</v>
      </c>
      <c r="AR31">
        <v>132</v>
      </c>
      <c r="AS31">
        <v>163</v>
      </c>
      <c r="AT31">
        <v>132</v>
      </c>
      <c r="AU31">
        <v>155</v>
      </c>
      <c r="AV31">
        <v>168</v>
      </c>
      <c r="AW31">
        <v>148</v>
      </c>
      <c r="AX31">
        <v>214</v>
      </c>
      <c r="AY31">
        <v>146</v>
      </c>
      <c r="AZ31">
        <v>181</v>
      </c>
      <c r="BQ31" s="10">
        <v>3244</v>
      </c>
      <c r="BR31" s="10">
        <v>2801</v>
      </c>
      <c r="BS31" s="4">
        <f t="shared" si="17"/>
        <v>8016</v>
      </c>
      <c r="BT31">
        <f t="shared" si="4"/>
        <v>664</v>
      </c>
      <c r="BU31">
        <f t="shared" si="27"/>
        <v>618</v>
      </c>
      <c r="BV31">
        <f t="shared" si="6"/>
        <v>689</v>
      </c>
      <c r="BW31">
        <f t="shared" si="7"/>
        <v>0</v>
      </c>
      <c r="BX31">
        <f t="shared" si="8"/>
        <v>0</v>
      </c>
      <c r="BY31">
        <f t="shared" si="9"/>
        <v>0</v>
      </c>
      <c r="BZ31">
        <f t="shared" si="10"/>
        <v>0</v>
      </c>
    </row>
    <row r="32" spans="1:78" ht="14.25">
      <c r="A32" t="s">
        <v>70</v>
      </c>
      <c r="B32">
        <v>32</v>
      </c>
      <c r="C32">
        <v>32</v>
      </c>
      <c r="D32">
        <f t="shared" si="30"/>
        <v>0</v>
      </c>
      <c r="E32" t="s">
        <v>72</v>
      </c>
      <c r="F32" s="3">
        <f t="shared" si="28"/>
        <v>164</v>
      </c>
      <c r="G32" s="3">
        <f t="shared" si="12"/>
        <v>179.13333333333333</v>
      </c>
      <c r="H32" s="3">
        <f t="shared" si="13"/>
        <v>167</v>
      </c>
      <c r="I32" s="3">
        <f t="shared" si="29"/>
        <v>171.5142857142857</v>
      </c>
      <c r="J32" s="13">
        <f>'[1]Sheet1'!$V$184</f>
        <v>153.4067261904762</v>
      </c>
      <c r="K32" s="10">
        <v>8</v>
      </c>
      <c r="L32" s="10">
        <v>15</v>
      </c>
      <c r="M32" s="10">
        <f t="shared" si="15"/>
        <v>12</v>
      </c>
      <c r="N32" s="15">
        <f t="shared" si="16"/>
        <v>35</v>
      </c>
      <c r="O32" s="7">
        <f>SUM(806+N32)</f>
        <v>841</v>
      </c>
      <c r="P32">
        <v>205</v>
      </c>
      <c r="Q32">
        <v>242</v>
      </c>
      <c r="R32">
        <v>203</v>
      </c>
      <c r="S32">
        <v>207</v>
      </c>
      <c r="T32">
        <v>214</v>
      </c>
      <c r="U32">
        <v>245</v>
      </c>
      <c r="V32">
        <v>217</v>
      </c>
      <c r="W32">
        <v>234</v>
      </c>
      <c r="X32">
        <v>268</v>
      </c>
      <c r="Y32">
        <v>231</v>
      </c>
      <c r="Z32">
        <v>204</v>
      </c>
      <c r="AA32" s="10">
        <f t="shared" si="1"/>
        <v>245</v>
      </c>
      <c r="AB32" s="4">
        <f t="shared" si="22"/>
        <v>268</v>
      </c>
      <c r="AC32">
        <v>700</v>
      </c>
      <c r="AD32">
        <v>674</v>
      </c>
      <c r="AE32">
        <v>690</v>
      </c>
      <c r="AF32">
        <v>748</v>
      </c>
      <c r="AG32">
        <v>765</v>
      </c>
      <c r="AH32">
        <v>731</v>
      </c>
      <c r="AI32">
        <v>832</v>
      </c>
      <c r="AJ32">
        <v>812</v>
      </c>
      <c r="AK32">
        <v>680</v>
      </c>
      <c r="AL32">
        <v>756</v>
      </c>
      <c r="AM32" s="10">
        <f t="shared" si="3"/>
        <v>681</v>
      </c>
      <c r="AN32" s="4">
        <f t="shared" si="23"/>
        <v>832</v>
      </c>
      <c r="AO32">
        <v>175</v>
      </c>
      <c r="AP32">
        <v>204</v>
      </c>
      <c r="AQ32">
        <v>148</v>
      </c>
      <c r="AR32">
        <v>151</v>
      </c>
      <c r="AS32">
        <v>147</v>
      </c>
      <c r="AT32">
        <v>154</v>
      </c>
      <c r="AU32">
        <v>144</v>
      </c>
      <c r="AV32">
        <v>200</v>
      </c>
      <c r="AW32">
        <v>245</v>
      </c>
      <c r="AX32">
        <v>155</v>
      </c>
      <c r="AY32">
        <v>142</v>
      </c>
      <c r="AZ32">
        <v>139</v>
      </c>
      <c r="BQ32" s="10">
        <v>1312</v>
      </c>
      <c r="BR32" s="10">
        <v>2687</v>
      </c>
      <c r="BS32" s="4">
        <f t="shared" si="17"/>
        <v>6003</v>
      </c>
      <c r="BT32">
        <f t="shared" si="4"/>
        <v>678</v>
      </c>
      <c r="BU32">
        <f t="shared" si="27"/>
        <v>645</v>
      </c>
      <c r="BV32">
        <f t="shared" si="6"/>
        <v>681</v>
      </c>
      <c r="BW32">
        <f t="shared" si="7"/>
        <v>0</v>
      </c>
      <c r="BX32">
        <f t="shared" si="8"/>
        <v>0</v>
      </c>
      <c r="BY32">
        <f t="shared" si="9"/>
        <v>0</v>
      </c>
      <c r="BZ32">
        <f t="shared" si="10"/>
        <v>0</v>
      </c>
    </row>
    <row r="33" spans="1:78" ht="14.25">
      <c r="A33" t="s">
        <v>39</v>
      </c>
      <c r="B33">
        <v>33</v>
      </c>
      <c r="C33">
        <v>33</v>
      </c>
      <c r="D33">
        <f t="shared" si="30"/>
        <v>0</v>
      </c>
      <c r="E33" t="s">
        <v>51</v>
      </c>
      <c r="F33" s="3" t="e">
        <f t="shared" si="28"/>
        <v>#DIV/0!</v>
      </c>
      <c r="G33" s="3">
        <f t="shared" si="12"/>
        <v>186.5</v>
      </c>
      <c r="H33" s="3" t="e">
        <f t="shared" si="13"/>
        <v>#DIV/0!</v>
      </c>
      <c r="I33" s="3">
        <f t="shared" si="29"/>
        <v>186.5</v>
      </c>
      <c r="J33" s="13">
        <f>'[1]Sheet1'!$V$74</f>
        <v>175.40200000000002</v>
      </c>
      <c r="K33" s="10">
        <v>0</v>
      </c>
      <c r="L33" s="10">
        <v>4</v>
      </c>
      <c r="M33" s="10">
        <f t="shared" si="15"/>
        <v>0</v>
      </c>
      <c r="N33" s="15">
        <f t="shared" si="16"/>
        <v>4</v>
      </c>
      <c r="O33" s="17">
        <f>SUM(1002+N33)</f>
        <v>1006</v>
      </c>
      <c r="P33">
        <v>255</v>
      </c>
      <c r="Q33">
        <v>236</v>
      </c>
      <c r="R33">
        <v>255</v>
      </c>
      <c r="S33">
        <v>216</v>
      </c>
      <c r="T33">
        <v>237</v>
      </c>
      <c r="U33">
        <v>247</v>
      </c>
      <c r="V33">
        <v>224</v>
      </c>
      <c r="W33">
        <v>235</v>
      </c>
      <c r="X33">
        <v>258</v>
      </c>
      <c r="Y33">
        <v>0</v>
      </c>
      <c r="Z33">
        <v>221</v>
      </c>
      <c r="AA33" s="10">
        <f t="shared" si="1"/>
        <v>0</v>
      </c>
      <c r="AB33" s="4">
        <f t="shared" si="22"/>
        <v>258</v>
      </c>
      <c r="AC33">
        <v>779</v>
      </c>
      <c r="AD33">
        <v>894</v>
      </c>
      <c r="AE33">
        <v>805</v>
      </c>
      <c r="AF33">
        <v>801</v>
      </c>
      <c r="AG33">
        <v>856</v>
      </c>
      <c r="AH33">
        <v>793</v>
      </c>
      <c r="AI33">
        <v>765</v>
      </c>
      <c r="AJ33">
        <v>885</v>
      </c>
      <c r="AK33">
        <v>0</v>
      </c>
      <c r="AL33">
        <v>746</v>
      </c>
      <c r="AM33" s="10">
        <f t="shared" si="3"/>
        <v>0</v>
      </c>
      <c r="AN33" s="4">
        <f t="shared" si="23"/>
        <v>894</v>
      </c>
      <c r="BQ33" s="10">
        <v>0</v>
      </c>
      <c r="BR33" s="10">
        <v>746</v>
      </c>
      <c r="BS33" s="4">
        <f t="shared" si="17"/>
        <v>746</v>
      </c>
      <c r="BT33">
        <f t="shared" si="4"/>
        <v>0</v>
      </c>
      <c r="BU33">
        <f t="shared" si="27"/>
        <v>0</v>
      </c>
      <c r="BV33">
        <f t="shared" si="6"/>
        <v>0</v>
      </c>
      <c r="BW33">
        <f t="shared" si="7"/>
        <v>0</v>
      </c>
      <c r="BX33">
        <f t="shared" si="8"/>
        <v>0</v>
      </c>
      <c r="BY33">
        <f t="shared" si="9"/>
        <v>0</v>
      </c>
      <c r="BZ33">
        <f t="shared" si="10"/>
        <v>0</v>
      </c>
    </row>
    <row r="34" spans="1:78" ht="14.25">
      <c r="A34" t="s">
        <v>23</v>
      </c>
      <c r="B34">
        <v>34</v>
      </c>
      <c r="C34">
        <v>34</v>
      </c>
      <c r="D34">
        <f t="shared" si="30"/>
        <v>0</v>
      </c>
      <c r="E34" t="s">
        <v>91</v>
      </c>
      <c r="F34" s="3" t="e">
        <f t="shared" si="28"/>
        <v>#DIV/0!</v>
      </c>
      <c r="G34" s="3" t="e">
        <f t="shared" si="12"/>
        <v>#DIV/0!</v>
      </c>
      <c r="H34" s="3">
        <f t="shared" si="13"/>
        <v>177</v>
      </c>
      <c r="I34" s="3">
        <f t="shared" si="29"/>
        <v>177</v>
      </c>
      <c r="J34" s="13">
        <f>'[1]Sheet1'!$V$529</f>
        <v>177</v>
      </c>
      <c r="K34" s="10">
        <v>0</v>
      </c>
      <c r="L34" s="10">
        <v>0</v>
      </c>
      <c r="M34" s="10">
        <f t="shared" si="15"/>
        <v>4</v>
      </c>
      <c r="N34" s="15">
        <f t="shared" si="16"/>
        <v>4</v>
      </c>
      <c r="O34" s="17">
        <f>SUM(0+N34)</f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0">
        <f t="shared" si="1"/>
        <v>208</v>
      </c>
      <c r="AB34" s="4">
        <f t="shared" si="22"/>
        <v>208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 s="10">
        <f t="shared" si="3"/>
        <v>708</v>
      </c>
      <c r="AN34" s="4">
        <f t="shared" si="23"/>
        <v>708</v>
      </c>
      <c r="AS34">
        <v>155</v>
      </c>
      <c r="AT34">
        <v>208</v>
      </c>
      <c r="AU34">
        <v>197</v>
      </c>
      <c r="AV34">
        <v>148</v>
      </c>
      <c r="BQ34" s="10">
        <v>0</v>
      </c>
      <c r="BR34" s="10">
        <v>0</v>
      </c>
      <c r="BS34" s="4">
        <f t="shared" si="17"/>
        <v>708</v>
      </c>
      <c r="BT34">
        <f t="shared" si="4"/>
        <v>0</v>
      </c>
      <c r="BU34">
        <f t="shared" si="27"/>
        <v>708</v>
      </c>
      <c r="BV34">
        <f t="shared" si="6"/>
        <v>0</v>
      </c>
      <c r="BW34">
        <f t="shared" si="7"/>
        <v>0</v>
      </c>
      <c r="BX34">
        <f t="shared" si="8"/>
        <v>0</v>
      </c>
      <c r="BY34">
        <f t="shared" si="9"/>
        <v>0</v>
      </c>
      <c r="BZ34">
        <f t="shared" si="1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14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14</v>
      </c>
    </row>
    <row r="2" spans="1:15" ht="14.25">
      <c r="A2">
        <v>1</v>
      </c>
      <c r="B2" t="s">
        <v>22</v>
      </c>
      <c r="C2" t="s">
        <v>19</v>
      </c>
      <c r="D2">
        <v>225</v>
      </c>
      <c r="E2">
        <v>237</v>
      </c>
      <c r="F2">
        <v>268</v>
      </c>
      <c r="H2" s="4">
        <f>MAX(D2:G2)</f>
        <v>268</v>
      </c>
      <c r="I2" s="7">
        <v>279</v>
      </c>
      <c r="J2">
        <v>764</v>
      </c>
      <c r="K2">
        <v>873</v>
      </c>
      <c r="L2">
        <v>777</v>
      </c>
      <c r="N2" s="4">
        <f>MAX(J2:M2)</f>
        <v>873</v>
      </c>
      <c r="O2" s="7">
        <v>886</v>
      </c>
    </row>
    <row r="3" spans="1:15" ht="14.25">
      <c r="A3">
        <v>2</v>
      </c>
      <c r="B3" t="s">
        <v>22</v>
      </c>
      <c r="C3" t="s">
        <v>20</v>
      </c>
      <c r="D3">
        <v>259</v>
      </c>
      <c r="E3">
        <v>235</v>
      </c>
      <c r="F3">
        <v>0</v>
      </c>
      <c r="H3" s="4">
        <f aca="true" t="shared" si="0" ref="H3:H34">MAX(D3:G3)</f>
        <v>259</v>
      </c>
      <c r="I3" s="7">
        <v>278</v>
      </c>
      <c r="J3">
        <v>820</v>
      </c>
      <c r="K3">
        <v>824</v>
      </c>
      <c r="L3">
        <v>0</v>
      </c>
      <c r="N3" s="4">
        <f aca="true" t="shared" si="1" ref="N3:N34">MAX(J3:M3)</f>
        <v>824</v>
      </c>
      <c r="O3" s="7">
        <v>848</v>
      </c>
    </row>
    <row r="4" spans="1:15" ht="14.25">
      <c r="A4">
        <v>3</v>
      </c>
      <c r="B4" t="s">
        <v>22</v>
      </c>
      <c r="C4" t="s">
        <v>21</v>
      </c>
      <c r="D4">
        <v>238</v>
      </c>
      <c r="E4">
        <v>258</v>
      </c>
      <c r="F4">
        <v>196</v>
      </c>
      <c r="H4" s="4">
        <f t="shared" si="0"/>
        <v>258</v>
      </c>
      <c r="I4" s="7">
        <v>276</v>
      </c>
      <c r="J4">
        <v>839</v>
      </c>
      <c r="K4">
        <v>880</v>
      </c>
      <c r="L4">
        <v>654</v>
      </c>
      <c r="N4" s="4">
        <f t="shared" si="1"/>
        <v>880</v>
      </c>
      <c r="O4" s="7">
        <v>880</v>
      </c>
    </row>
    <row r="5" spans="1:15" ht="14.25">
      <c r="A5">
        <v>4</v>
      </c>
      <c r="B5" t="s">
        <v>23</v>
      </c>
      <c r="C5" t="s">
        <v>24</v>
      </c>
      <c r="D5">
        <v>236</v>
      </c>
      <c r="E5">
        <v>234</v>
      </c>
      <c r="F5">
        <v>204</v>
      </c>
      <c r="H5" s="4">
        <f t="shared" si="0"/>
        <v>236</v>
      </c>
      <c r="I5" s="7">
        <v>276</v>
      </c>
      <c r="J5">
        <v>849</v>
      </c>
      <c r="K5">
        <v>812</v>
      </c>
      <c r="L5">
        <v>735</v>
      </c>
      <c r="N5" s="4">
        <f t="shared" si="1"/>
        <v>849</v>
      </c>
      <c r="O5" s="7">
        <v>852</v>
      </c>
    </row>
    <row r="6" spans="1:15" ht="14.25">
      <c r="A6">
        <v>5</v>
      </c>
      <c r="B6" t="s">
        <v>29</v>
      </c>
      <c r="C6" t="s">
        <v>25</v>
      </c>
      <c r="D6">
        <v>212</v>
      </c>
      <c r="E6">
        <v>245</v>
      </c>
      <c r="F6">
        <v>191</v>
      </c>
      <c r="H6" s="4">
        <f t="shared" si="0"/>
        <v>245</v>
      </c>
      <c r="I6" s="7">
        <v>289</v>
      </c>
      <c r="J6">
        <v>756</v>
      </c>
      <c r="K6">
        <v>742</v>
      </c>
      <c r="L6">
        <v>695</v>
      </c>
      <c r="N6" s="4">
        <f t="shared" si="1"/>
        <v>756</v>
      </c>
      <c r="O6" s="7">
        <v>828</v>
      </c>
    </row>
    <row r="7" spans="1:15" ht="14.25">
      <c r="A7">
        <v>6</v>
      </c>
      <c r="B7" t="s">
        <v>29</v>
      </c>
      <c r="C7" t="s">
        <v>26</v>
      </c>
      <c r="D7">
        <v>227</v>
      </c>
      <c r="E7">
        <v>227</v>
      </c>
      <c r="F7">
        <v>215</v>
      </c>
      <c r="H7" s="4">
        <f t="shared" si="0"/>
        <v>227</v>
      </c>
      <c r="I7" s="7">
        <v>264</v>
      </c>
      <c r="J7">
        <v>774</v>
      </c>
      <c r="K7">
        <v>797</v>
      </c>
      <c r="L7">
        <v>734</v>
      </c>
      <c r="N7" s="4">
        <f t="shared" si="1"/>
        <v>797</v>
      </c>
      <c r="O7" s="7">
        <v>837</v>
      </c>
    </row>
    <row r="8" spans="1:15" ht="14.25">
      <c r="A8">
        <v>7</v>
      </c>
      <c r="B8" t="s">
        <v>29</v>
      </c>
      <c r="C8" t="s">
        <v>27</v>
      </c>
      <c r="D8">
        <v>243</v>
      </c>
      <c r="E8">
        <v>231</v>
      </c>
      <c r="F8">
        <v>233</v>
      </c>
      <c r="H8" s="4">
        <f t="shared" si="0"/>
        <v>243</v>
      </c>
      <c r="I8" s="7">
        <v>243</v>
      </c>
      <c r="J8">
        <v>856</v>
      </c>
      <c r="K8">
        <v>787</v>
      </c>
      <c r="L8">
        <v>733</v>
      </c>
      <c r="N8" s="4">
        <f t="shared" si="1"/>
        <v>856</v>
      </c>
      <c r="O8" s="7">
        <v>856</v>
      </c>
    </row>
    <row r="9" spans="1:15" ht="14.25">
      <c r="A9">
        <v>8</v>
      </c>
      <c r="B9" t="s">
        <v>23</v>
      </c>
      <c r="C9" t="s">
        <v>31</v>
      </c>
      <c r="D9">
        <v>219</v>
      </c>
      <c r="E9">
        <v>254</v>
      </c>
      <c r="F9">
        <v>208</v>
      </c>
      <c r="H9" s="4">
        <f t="shared" si="0"/>
        <v>254</v>
      </c>
      <c r="I9" s="7">
        <v>254</v>
      </c>
      <c r="J9">
        <v>758</v>
      </c>
      <c r="K9">
        <v>755</v>
      </c>
      <c r="L9">
        <v>744</v>
      </c>
      <c r="N9" s="4">
        <f t="shared" si="1"/>
        <v>758</v>
      </c>
      <c r="O9" s="7">
        <v>874</v>
      </c>
    </row>
    <row r="10" spans="1:15" ht="14.25">
      <c r="A10">
        <v>9</v>
      </c>
      <c r="B10" t="s">
        <v>39</v>
      </c>
      <c r="C10" t="s">
        <v>52</v>
      </c>
      <c r="D10">
        <v>194</v>
      </c>
      <c r="E10">
        <v>247</v>
      </c>
      <c r="F10">
        <v>223</v>
      </c>
      <c r="H10" s="4">
        <f t="shared" si="0"/>
        <v>247</v>
      </c>
      <c r="I10" s="7">
        <v>247</v>
      </c>
      <c r="J10">
        <v>706</v>
      </c>
      <c r="K10">
        <v>833</v>
      </c>
      <c r="L10">
        <v>736</v>
      </c>
      <c r="N10" s="4">
        <f t="shared" si="1"/>
        <v>833</v>
      </c>
      <c r="O10" s="7">
        <v>833</v>
      </c>
    </row>
    <row r="11" spans="1:15" ht="14.25">
      <c r="A11">
        <v>10</v>
      </c>
      <c r="B11" t="s">
        <v>23</v>
      </c>
      <c r="C11" t="s">
        <v>37</v>
      </c>
      <c r="D11">
        <v>199</v>
      </c>
      <c r="E11">
        <v>235</v>
      </c>
      <c r="F11">
        <v>176</v>
      </c>
      <c r="H11" s="4">
        <f t="shared" si="0"/>
        <v>235</v>
      </c>
      <c r="I11" s="7">
        <v>235</v>
      </c>
      <c r="J11">
        <v>719</v>
      </c>
      <c r="K11">
        <v>813</v>
      </c>
      <c r="L11">
        <v>660</v>
      </c>
      <c r="N11" s="4">
        <f t="shared" si="1"/>
        <v>813</v>
      </c>
      <c r="O11" s="7">
        <v>813</v>
      </c>
    </row>
    <row r="12" spans="1:15" ht="14.25">
      <c r="A12">
        <v>11</v>
      </c>
      <c r="B12" t="s">
        <v>39</v>
      </c>
      <c r="C12" t="s">
        <v>40</v>
      </c>
      <c r="D12">
        <v>242</v>
      </c>
      <c r="E12">
        <v>234</v>
      </c>
      <c r="F12">
        <v>215</v>
      </c>
      <c r="H12" s="4">
        <f t="shared" si="0"/>
        <v>242</v>
      </c>
      <c r="I12" s="7">
        <v>259</v>
      </c>
      <c r="J12">
        <v>797</v>
      </c>
      <c r="K12">
        <v>868</v>
      </c>
      <c r="L12">
        <v>726</v>
      </c>
      <c r="N12" s="4">
        <f t="shared" si="1"/>
        <v>868</v>
      </c>
      <c r="O12" s="7">
        <v>868</v>
      </c>
    </row>
    <row r="13" spans="1:15" ht="14.25">
      <c r="A13">
        <v>12</v>
      </c>
      <c r="B13" t="s">
        <v>39</v>
      </c>
      <c r="C13" t="s">
        <v>41</v>
      </c>
      <c r="D13">
        <v>230</v>
      </c>
      <c r="E13">
        <v>268</v>
      </c>
      <c r="F13">
        <v>227</v>
      </c>
      <c r="H13" s="4">
        <f t="shared" si="0"/>
        <v>268</v>
      </c>
      <c r="I13" s="7">
        <v>290</v>
      </c>
      <c r="J13">
        <v>761</v>
      </c>
      <c r="K13">
        <v>837</v>
      </c>
      <c r="L13">
        <v>778</v>
      </c>
      <c r="N13" s="4">
        <f t="shared" si="1"/>
        <v>837</v>
      </c>
      <c r="O13" s="7">
        <v>931</v>
      </c>
    </row>
    <row r="14" spans="1:15" ht="14.25">
      <c r="A14">
        <v>13</v>
      </c>
      <c r="B14" t="s">
        <v>39</v>
      </c>
      <c r="C14" t="s">
        <v>42</v>
      </c>
      <c r="D14">
        <v>0</v>
      </c>
      <c r="E14">
        <v>0</v>
      </c>
      <c r="F14">
        <v>0</v>
      </c>
      <c r="H14" s="4">
        <f t="shared" si="0"/>
        <v>0</v>
      </c>
      <c r="I14" s="7">
        <v>247</v>
      </c>
      <c r="J14">
        <v>0</v>
      </c>
      <c r="K14">
        <v>0</v>
      </c>
      <c r="L14">
        <v>0</v>
      </c>
      <c r="N14" s="4">
        <f t="shared" si="1"/>
        <v>0</v>
      </c>
      <c r="O14" s="7">
        <v>778</v>
      </c>
    </row>
    <row r="15" spans="1:15" ht="14.25">
      <c r="A15">
        <v>14</v>
      </c>
      <c r="B15" t="s">
        <v>39</v>
      </c>
      <c r="C15" t="s">
        <v>43</v>
      </c>
      <c r="D15">
        <v>162</v>
      </c>
      <c r="E15">
        <v>0</v>
      </c>
      <c r="F15">
        <v>0</v>
      </c>
      <c r="H15" s="4">
        <f t="shared" si="0"/>
        <v>162</v>
      </c>
      <c r="I15" s="7">
        <v>257</v>
      </c>
      <c r="J15">
        <v>542</v>
      </c>
      <c r="K15">
        <v>0</v>
      </c>
      <c r="L15">
        <v>0</v>
      </c>
      <c r="N15" s="4">
        <f t="shared" si="1"/>
        <v>542</v>
      </c>
      <c r="O15" s="7">
        <v>895</v>
      </c>
    </row>
    <row r="16" spans="1:15" ht="14.25">
      <c r="A16">
        <v>15</v>
      </c>
      <c r="B16" t="s">
        <v>39</v>
      </c>
      <c r="C16" t="s">
        <v>44</v>
      </c>
      <c r="D16">
        <v>0</v>
      </c>
      <c r="E16">
        <v>0</v>
      </c>
      <c r="F16">
        <v>0</v>
      </c>
      <c r="H16" s="4">
        <f t="shared" si="0"/>
        <v>0</v>
      </c>
      <c r="I16" s="7">
        <v>216</v>
      </c>
      <c r="J16">
        <v>0</v>
      </c>
      <c r="K16">
        <v>0</v>
      </c>
      <c r="L16">
        <v>0</v>
      </c>
      <c r="N16" s="4">
        <f t="shared" si="1"/>
        <v>0</v>
      </c>
      <c r="O16" s="7">
        <v>692</v>
      </c>
    </row>
    <row r="17" spans="1:15" ht="14.25">
      <c r="A17">
        <v>16</v>
      </c>
      <c r="B17" t="s">
        <v>29</v>
      </c>
      <c r="C17" t="s">
        <v>53</v>
      </c>
      <c r="D17">
        <v>0</v>
      </c>
      <c r="E17">
        <v>222</v>
      </c>
      <c r="F17">
        <v>0</v>
      </c>
      <c r="H17" s="4">
        <f t="shared" si="0"/>
        <v>222</v>
      </c>
      <c r="I17" s="7">
        <v>287</v>
      </c>
      <c r="J17">
        <v>0</v>
      </c>
      <c r="K17">
        <v>756</v>
      </c>
      <c r="L17">
        <v>0</v>
      </c>
      <c r="N17" s="4">
        <f t="shared" si="1"/>
        <v>756</v>
      </c>
      <c r="O17" s="7">
        <v>941</v>
      </c>
    </row>
    <row r="18" spans="1:15" ht="14.25">
      <c r="A18">
        <v>17</v>
      </c>
      <c r="B18" t="s">
        <v>54</v>
      </c>
      <c r="C18" t="s">
        <v>55</v>
      </c>
      <c r="D18">
        <v>253</v>
      </c>
      <c r="E18">
        <v>277</v>
      </c>
      <c r="F18">
        <v>216</v>
      </c>
      <c r="H18" s="4">
        <f t="shared" si="0"/>
        <v>277</v>
      </c>
      <c r="I18" s="7">
        <v>300</v>
      </c>
      <c r="J18">
        <v>884</v>
      </c>
      <c r="K18">
        <v>923</v>
      </c>
      <c r="L18">
        <v>794</v>
      </c>
      <c r="N18" s="4">
        <f t="shared" si="1"/>
        <v>923</v>
      </c>
      <c r="O18" s="7">
        <v>955</v>
      </c>
    </row>
    <row r="19" spans="1:15" ht="14.25">
      <c r="A19">
        <v>18</v>
      </c>
      <c r="B19" t="s">
        <v>56</v>
      </c>
      <c r="C19" t="s">
        <v>57</v>
      </c>
      <c r="D19">
        <v>231</v>
      </c>
      <c r="E19">
        <v>279</v>
      </c>
      <c r="F19">
        <v>279</v>
      </c>
      <c r="H19" s="4">
        <f t="shared" si="0"/>
        <v>279</v>
      </c>
      <c r="I19" s="7">
        <v>290</v>
      </c>
      <c r="J19">
        <v>799</v>
      </c>
      <c r="K19">
        <v>929</v>
      </c>
      <c r="L19">
        <v>957</v>
      </c>
      <c r="N19" s="4">
        <f t="shared" si="1"/>
        <v>957</v>
      </c>
      <c r="O19" s="7">
        <v>957</v>
      </c>
    </row>
    <row r="20" spans="1:15" ht="14.25">
      <c r="A20">
        <v>19</v>
      </c>
      <c r="B20" t="s">
        <v>56</v>
      </c>
      <c r="C20" t="s">
        <v>58</v>
      </c>
      <c r="D20">
        <v>243</v>
      </c>
      <c r="E20">
        <v>236</v>
      </c>
      <c r="F20">
        <v>246</v>
      </c>
      <c r="H20" s="4">
        <f t="shared" si="0"/>
        <v>246</v>
      </c>
      <c r="I20" s="7">
        <v>265</v>
      </c>
      <c r="J20">
        <v>705</v>
      </c>
      <c r="K20">
        <v>756</v>
      </c>
      <c r="L20">
        <v>832</v>
      </c>
      <c r="N20" s="4">
        <f t="shared" si="1"/>
        <v>832</v>
      </c>
      <c r="O20" s="7">
        <v>907</v>
      </c>
    </row>
    <row r="21" spans="1:15" ht="14.25">
      <c r="A21">
        <v>20</v>
      </c>
      <c r="B21" t="s">
        <v>56</v>
      </c>
      <c r="C21" t="s">
        <v>59</v>
      </c>
      <c r="D21">
        <v>245</v>
      </c>
      <c r="E21">
        <v>229</v>
      </c>
      <c r="F21">
        <v>223</v>
      </c>
      <c r="H21" s="4">
        <f t="shared" si="0"/>
        <v>245</v>
      </c>
      <c r="I21" s="7">
        <v>278</v>
      </c>
      <c r="J21">
        <v>851</v>
      </c>
      <c r="K21">
        <v>709</v>
      </c>
      <c r="L21">
        <v>726</v>
      </c>
      <c r="N21" s="4">
        <f t="shared" si="1"/>
        <v>851</v>
      </c>
      <c r="O21" s="7">
        <v>914</v>
      </c>
    </row>
    <row r="22" spans="1:15" ht="14.25">
      <c r="A22">
        <v>21</v>
      </c>
      <c r="B22" t="s">
        <v>56</v>
      </c>
      <c r="C22" t="s">
        <v>60</v>
      </c>
      <c r="D22">
        <v>212</v>
      </c>
      <c r="E22">
        <v>212</v>
      </c>
      <c r="F22">
        <v>158</v>
      </c>
      <c r="H22" s="4">
        <f t="shared" si="0"/>
        <v>212</v>
      </c>
      <c r="I22" s="7">
        <v>276</v>
      </c>
      <c r="J22">
        <v>721</v>
      </c>
      <c r="K22">
        <v>717</v>
      </c>
      <c r="L22">
        <v>302</v>
      </c>
      <c r="N22" s="4">
        <f t="shared" si="1"/>
        <v>721</v>
      </c>
      <c r="O22" s="7">
        <v>815</v>
      </c>
    </row>
    <row r="23" spans="1:15" ht="14.25">
      <c r="A23">
        <v>22</v>
      </c>
      <c r="B23" t="s">
        <v>54</v>
      </c>
      <c r="C23" t="s">
        <v>61</v>
      </c>
      <c r="D23">
        <v>256</v>
      </c>
      <c r="E23">
        <v>243</v>
      </c>
      <c r="F23">
        <v>221</v>
      </c>
      <c r="H23" s="4">
        <f t="shared" si="0"/>
        <v>256</v>
      </c>
      <c r="I23" s="7">
        <v>278</v>
      </c>
      <c r="J23">
        <v>878</v>
      </c>
      <c r="K23">
        <v>856</v>
      </c>
      <c r="L23">
        <v>804</v>
      </c>
      <c r="N23" s="4">
        <f t="shared" si="1"/>
        <v>878</v>
      </c>
      <c r="O23" s="7">
        <v>925</v>
      </c>
    </row>
    <row r="24" spans="1:15" ht="14.25">
      <c r="A24">
        <v>23</v>
      </c>
      <c r="B24" t="s">
        <v>54</v>
      </c>
      <c r="C24" t="s">
        <v>62</v>
      </c>
      <c r="D24">
        <v>202</v>
      </c>
      <c r="E24">
        <v>0</v>
      </c>
      <c r="F24">
        <v>0</v>
      </c>
      <c r="H24" s="4">
        <f t="shared" si="0"/>
        <v>202</v>
      </c>
      <c r="I24" s="7">
        <v>300</v>
      </c>
      <c r="J24">
        <v>726</v>
      </c>
      <c r="K24">
        <v>0</v>
      </c>
      <c r="L24">
        <v>0</v>
      </c>
      <c r="N24" s="4">
        <f t="shared" si="1"/>
        <v>726</v>
      </c>
      <c r="O24" s="7">
        <v>974</v>
      </c>
    </row>
    <row r="25" spans="1:15" ht="14.25">
      <c r="A25">
        <v>24</v>
      </c>
      <c r="B25" t="s">
        <v>54</v>
      </c>
      <c r="C25" t="s">
        <v>63</v>
      </c>
      <c r="D25">
        <v>203</v>
      </c>
      <c r="E25">
        <v>245</v>
      </c>
      <c r="F25">
        <v>232</v>
      </c>
      <c r="H25" s="4">
        <f t="shared" si="0"/>
        <v>245</v>
      </c>
      <c r="I25" s="7">
        <v>289</v>
      </c>
      <c r="J25">
        <v>755</v>
      </c>
      <c r="K25">
        <v>839</v>
      </c>
      <c r="L25">
        <v>829</v>
      </c>
      <c r="N25" s="4">
        <f t="shared" si="1"/>
        <v>839</v>
      </c>
      <c r="O25" s="7">
        <v>979</v>
      </c>
    </row>
    <row r="26" spans="1:15" ht="14.25">
      <c r="A26">
        <v>25</v>
      </c>
      <c r="B26" t="s">
        <v>64</v>
      </c>
      <c r="C26" t="s">
        <v>65</v>
      </c>
      <c r="D26">
        <v>212</v>
      </c>
      <c r="E26">
        <v>227</v>
      </c>
      <c r="F26">
        <v>225</v>
      </c>
      <c r="H26" s="4">
        <f t="shared" si="0"/>
        <v>227</v>
      </c>
      <c r="I26" s="7">
        <v>257</v>
      </c>
      <c r="J26">
        <v>716</v>
      </c>
      <c r="K26">
        <v>757</v>
      </c>
      <c r="L26">
        <v>771</v>
      </c>
      <c r="N26" s="4">
        <f t="shared" si="1"/>
        <v>771</v>
      </c>
      <c r="O26" s="7">
        <v>798</v>
      </c>
    </row>
    <row r="27" spans="1:15" ht="14.25">
      <c r="A27">
        <v>26</v>
      </c>
      <c r="B27" t="s">
        <v>64</v>
      </c>
      <c r="C27" t="s">
        <v>67</v>
      </c>
      <c r="D27">
        <v>230</v>
      </c>
      <c r="E27">
        <v>289</v>
      </c>
      <c r="F27">
        <v>232</v>
      </c>
      <c r="H27" s="4">
        <f t="shared" si="0"/>
        <v>289</v>
      </c>
      <c r="I27" s="7">
        <v>289</v>
      </c>
      <c r="J27">
        <v>769</v>
      </c>
      <c r="K27">
        <v>877</v>
      </c>
      <c r="L27">
        <v>788</v>
      </c>
      <c r="N27" s="4">
        <f t="shared" si="1"/>
        <v>877</v>
      </c>
      <c r="O27" s="7">
        <v>879</v>
      </c>
    </row>
    <row r="28" spans="1:15" ht="14.25">
      <c r="A28">
        <v>27</v>
      </c>
      <c r="B28" t="s">
        <v>64</v>
      </c>
      <c r="C28" t="s">
        <v>69</v>
      </c>
      <c r="D28">
        <v>202</v>
      </c>
      <c r="E28">
        <v>240</v>
      </c>
      <c r="F28">
        <v>218</v>
      </c>
      <c r="H28" s="4">
        <f t="shared" si="0"/>
        <v>240</v>
      </c>
      <c r="I28" s="7">
        <v>240</v>
      </c>
      <c r="J28">
        <v>736</v>
      </c>
      <c r="K28">
        <v>787</v>
      </c>
      <c r="L28">
        <v>722</v>
      </c>
      <c r="N28" s="4">
        <f t="shared" si="1"/>
        <v>787</v>
      </c>
      <c r="O28" s="7">
        <v>787</v>
      </c>
    </row>
    <row r="29" spans="1:15" ht="14.25">
      <c r="A29">
        <v>28</v>
      </c>
      <c r="B29" t="s">
        <v>70</v>
      </c>
      <c r="C29" t="s">
        <v>66</v>
      </c>
      <c r="D29">
        <v>191</v>
      </c>
      <c r="E29">
        <v>230</v>
      </c>
      <c r="F29">
        <v>197</v>
      </c>
      <c r="H29" s="4">
        <f t="shared" si="0"/>
        <v>230</v>
      </c>
      <c r="I29" s="7">
        <v>257</v>
      </c>
      <c r="J29">
        <v>691</v>
      </c>
      <c r="K29">
        <v>772</v>
      </c>
      <c r="L29">
        <v>689</v>
      </c>
      <c r="N29" s="4">
        <f t="shared" si="1"/>
        <v>772</v>
      </c>
      <c r="O29" s="7">
        <v>772</v>
      </c>
    </row>
    <row r="30" spans="1:15" ht="14.25">
      <c r="A30">
        <v>29</v>
      </c>
      <c r="B30" t="s">
        <v>70</v>
      </c>
      <c r="C30" t="s">
        <v>68</v>
      </c>
      <c r="D30">
        <v>0</v>
      </c>
      <c r="E30">
        <v>0</v>
      </c>
      <c r="F30">
        <v>0</v>
      </c>
      <c r="H30" s="4">
        <f t="shared" si="0"/>
        <v>0</v>
      </c>
      <c r="I30" s="7">
        <v>211</v>
      </c>
      <c r="J30">
        <v>0</v>
      </c>
      <c r="K30">
        <v>0</v>
      </c>
      <c r="L30">
        <v>0</v>
      </c>
      <c r="N30" s="4">
        <f t="shared" si="1"/>
        <v>0</v>
      </c>
      <c r="O30" s="7">
        <v>711</v>
      </c>
    </row>
    <row r="31" spans="1:15" ht="14.25">
      <c r="A31">
        <v>30</v>
      </c>
      <c r="B31" t="s">
        <v>70</v>
      </c>
      <c r="C31" t="s">
        <v>71</v>
      </c>
      <c r="D31">
        <v>190</v>
      </c>
      <c r="E31">
        <v>231</v>
      </c>
      <c r="F31">
        <v>214</v>
      </c>
      <c r="H31" s="4">
        <f t="shared" si="0"/>
        <v>231</v>
      </c>
      <c r="I31" s="7">
        <v>258</v>
      </c>
      <c r="J31">
        <v>670</v>
      </c>
      <c r="K31">
        <v>635</v>
      </c>
      <c r="L31">
        <v>689</v>
      </c>
      <c r="N31" s="4">
        <f t="shared" si="1"/>
        <v>689</v>
      </c>
      <c r="O31" s="7">
        <v>849</v>
      </c>
    </row>
    <row r="32" spans="1:15" ht="14.25">
      <c r="A32">
        <v>31</v>
      </c>
      <c r="B32" t="s">
        <v>70</v>
      </c>
      <c r="C32" t="s">
        <v>72</v>
      </c>
      <c r="D32">
        <v>231</v>
      </c>
      <c r="E32">
        <v>204</v>
      </c>
      <c r="F32">
        <v>245</v>
      </c>
      <c r="H32" s="4">
        <f t="shared" si="0"/>
        <v>245</v>
      </c>
      <c r="I32" s="7">
        <v>268</v>
      </c>
      <c r="J32">
        <v>680</v>
      </c>
      <c r="K32">
        <v>756</v>
      </c>
      <c r="L32">
        <v>681</v>
      </c>
      <c r="N32" s="4">
        <f t="shared" si="1"/>
        <v>756</v>
      </c>
      <c r="O32" s="7">
        <v>832</v>
      </c>
    </row>
    <row r="33" spans="1:15" ht="14.25">
      <c r="A33">
        <v>32</v>
      </c>
      <c r="B33" t="s">
        <v>39</v>
      </c>
      <c r="C33" t="s">
        <v>51</v>
      </c>
      <c r="D33">
        <v>0</v>
      </c>
      <c r="E33">
        <v>221</v>
      </c>
      <c r="F33">
        <v>0</v>
      </c>
      <c r="H33" s="4">
        <f t="shared" si="0"/>
        <v>221</v>
      </c>
      <c r="I33" s="7">
        <v>258</v>
      </c>
      <c r="J33">
        <v>0</v>
      </c>
      <c r="K33">
        <v>746</v>
      </c>
      <c r="L33">
        <v>0</v>
      </c>
      <c r="N33" s="4">
        <f t="shared" si="1"/>
        <v>746</v>
      </c>
      <c r="O33" s="7">
        <v>894</v>
      </c>
    </row>
    <row r="34" spans="1:15" ht="14.25">
      <c r="A34">
        <v>33</v>
      </c>
      <c r="B34" t="s">
        <v>23</v>
      </c>
      <c r="C34" t="s">
        <v>91</v>
      </c>
      <c r="D34">
        <v>0</v>
      </c>
      <c r="E34">
        <v>0</v>
      </c>
      <c r="F34">
        <v>208</v>
      </c>
      <c r="H34" s="4">
        <f t="shared" si="0"/>
        <v>208</v>
      </c>
      <c r="I34" s="7">
        <v>208</v>
      </c>
      <c r="J34">
        <v>0</v>
      </c>
      <c r="K34">
        <v>0</v>
      </c>
      <c r="L34">
        <v>708</v>
      </c>
      <c r="N34" s="4">
        <f t="shared" si="1"/>
        <v>708</v>
      </c>
      <c r="O34" s="7">
        <v>708</v>
      </c>
    </row>
    <row r="35" spans="8:15" ht="14.25">
      <c r="H35" s="4"/>
      <c r="I35" s="7"/>
      <c r="N35" s="4"/>
      <c r="O35" s="7"/>
    </row>
    <row r="36" spans="8:15" ht="14.25">
      <c r="H36" s="4"/>
      <c r="I36" s="7"/>
      <c r="N36" s="4"/>
      <c r="O36" s="7"/>
    </row>
    <row r="37" spans="8:15" ht="14.25">
      <c r="H37" s="4"/>
      <c r="I37" s="7"/>
      <c r="N37" s="4"/>
      <c r="O37" s="7"/>
    </row>
    <row r="38" spans="8:15" ht="14.25">
      <c r="H38" s="4"/>
      <c r="I38" s="7"/>
      <c r="N38" s="4"/>
      <c r="O38" s="7"/>
    </row>
    <row r="39" spans="8:15" ht="14.25">
      <c r="H39" s="4"/>
      <c r="I39" s="7"/>
      <c r="N39" s="4"/>
      <c r="O39" s="7"/>
    </row>
    <row r="40" spans="8:15" ht="14.25">
      <c r="H40" s="4"/>
      <c r="I40" s="7"/>
      <c r="N40" s="4"/>
      <c r="O40" s="7"/>
    </row>
    <row r="41" spans="8:15" ht="14.25">
      <c r="H41" s="4"/>
      <c r="I41" s="8"/>
      <c r="N41" s="4"/>
      <c r="O41" s="7"/>
    </row>
    <row r="42" spans="8:15" ht="14.25">
      <c r="H42" s="4"/>
      <c r="I42" s="8"/>
      <c r="N42" s="4"/>
      <c r="O4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2023-01-24T09:54:58Z</dcterms:modified>
  <cp:category/>
  <cp:version/>
  <cp:contentType/>
  <cp:contentStatus/>
</cp:coreProperties>
</file>