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44" windowHeight="6516" tabRatio="592" activeTab="0"/>
  </bookViews>
  <sheets>
    <sheet name="PLATINUM vir reit" sheetId="1" r:id="rId1"/>
    <sheet name="Labākais 1,4 spēl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<sst xmlns="http://schemas.openxmlformats.org/spreadsheetml/2006/main" count="233" uniqueCount="94">
  <si>
    <t>Vieta</t>
  </si>
  <si>
    <t>I.T.V.</t>
  </si>
  <si>
    <t>K./KR.</t>
  </si>
  <si>
    <t>Vārds, Uzvārds</t>
  </si>
  <si>
    <t>Vidējais bez handikapa</t>
  </si>
  <si>
    <t>Spēles</t>
  </si>
  <si>
    <t>Labākais 1.spēles rezultāts</t>
  </si>
  <si>
    <t>Labākā summa (4.spēles)</t>
  </si>
  <si>
    <t>Summa (bez handikapa)</t>
  </si>
  <si>
    <t>Komanda</t>
  </si>
  <si>
    <t>(9.ABL)</t>
  </si>
  <si>
    <t>(10.ABL)</t>
  </si>
  <si>
    <t>Ten Pin</t>
  </si>
  <si>
    <t>Artemijs Hudjakovs</t>
  </si>
  <si>
    <t>(8.ABL)</t>
  </si>
  <si>
    <t>Ints Krievkalns</t>
  </si>
  <si>
    <t>Ivars Vinters</t>
  </si>
  <si>
    <t>(11.ABL)</t>
  </si>
  <si>
    <t>Rekords</t>
  </si>
  <si>
    <t>Jaunie Buki</t>
  </si>
  <si>
    <t>Mārtiņš Vilnis</t>
  </si>
  <si>
    <t>Toms Pultraks</t>
  </si>
  <si>
    <t>(12.ABL)</t>
  </si>
  <si>
    <t>Gints Aksiks</t>
  </si>
  <si>
    <t>(13.ABL)</t>
  </si>
  <si>
    <t>RR Dziednieks</t>
  </si>
  <si>
    <t>Jānis Zemītis</t>
  </si>
  <si>
    <t>Aivars Belickis</t>
  </si>
  <si>
    <t>Raimonds Zemītis</t>
  </si>
  <si>
    <t>Rihards Kovaļenko</t>
  </si>
  <si>
    <t>Igors Plade</t>
  </si>
  <si>
    <t>Edmunds Jansons</t>
  </si>
  <si>
    <t>Jānis Dzalbs</t>
  </si>
  <si>
    <t>Arvils Sproģis</t>
  </si>
  <si>
    <t>(14.ABL)</t>
  </si>
  <si>
    <t>Andis Dārziņš</t>
  </si>
  <si>
    <t>Artūrs Ļevikins</t>
  </si>
  <si>
    <t>Dmitrijs Maščenko</t>
  </si>
  <si>
    <t>(15.ABL)</t>
  </si>
  <si>
    <t>Tomass Dārziņš</t>
  </si>
  <si>
    <t>Sergejs Ļeonovs</t>
  </si>
  <si>
    <t>Pēteris Cimdiņš</t>
  </si>
  <si>
    <t>Aleksandrs Tjuļins</t>
  </si>
  <si>
    <t>Kirils Kaverzņevs</t>
  </si>
  <si>
    <t>Toms Burkovskis</t>
  </si>
  <si>
    <t>Deep Purple</t>
  </si>
  <si>
    <t>Ax Group</t>
  </si>
  <si>
    <t>Sergejs Kravcovs</t>
  </si>
  <si>
    <t>Fanatic</t>
  </si>
  <si>
    <t>(16.ABL)</t>
  </si>
  <si>
    <t>Elvijs Udo Dimpers</t>
  </si>
  <si>
    <t>Arvīds Ermans</t>
  </si>
  <si>
    <t>Spēles ABL</t>
  </si>
  <si>
    <t>(17.ABL 1.K.)</t>
  </si>
  <si>
    <t>(17.ABL 2.K.)</t>
  </si>
  <si>
    <t>(17.ABL 3.K.)</t>
  </si>
  <si>
    <t>(17.ABL 4.K.)</t>
  </si>
  <si>
    <t>(17.ABL labākais)</t>
  </si>
  <si>
    <t>Kopējais vidējais ABL</t>
  </si>
  <si>
    <t>Vidējais bez handikapa 2.kārta</t>
  </si>
  <si>
    <t>Spēles 1.kārta</t>
  </si>
  <si>
    <t>Spēles 2.kārta</t>
  </si>
  <si>
    <t>(17.ABL 1.k.)</t>
  </si>
  <si>
    <t>Summa (pēc 1.kārtas)</t>
  </si>
  <si>
    <t>Vidējais bez handikapa 1.kārta</t>
  </si>
  <si>
    <t>Wolfpack</t>
  </si>
  <si>
    <t>Dmitrijs Dumcevs</t>
  </si>
  <si>
    <t>Artūrs Zavjalovs</t>
  </si>
  <si>
    <t>Tomass Teresčenko</t>
  </si>
  <si>
    <t>Deivids Červinskis Bušs</t>
  </si>
  <si>
    <t>Rags</t>
  </si>
  <si>
    <t>Jānis Štokmanis</t>
  </si>
  <si>
    <t>Aleksis Štokmanis</t>
  </si>
  <si>
    <t>Dāvis Šipkēvičs</t>
  </si>
  <si>
    <t>Māris Štokmanis</t>
  </si>
  <si>
    <t>(17.ABL 2.k.)</t>
  </si>
  <si>
    <t>Summa (pēc 2.kārtas)</t>
  </si>
  <si>
    <t>Spēles 3.kārta</t>
  </si>
  <si>
    <t>Vidējais bez handikapa 3.kārta</t>
  </si>
  <si>
    <t>09.01.</t>
  </si>
  <si>
    <t>16.01.</t>
  </si>
  <si>
    <t>23.01.</t>
  </si>
  <si>
    <t>30.01.</t>
  </si>
  <si>
    <t>06.02.</t>
  </si>
  <si>
    <t>13.02.</t>
  </si>
  <si>
    <t>20.02.</t>
  </si>
  <si>
    <t>Summa 20.02.(4.spēles)</t>
  </si>
  <si>
    <t>Summa 13.02.(4.spēles)</t>
  </si>
  <si>
    <t>Summa 06.02.(4.spēles)</t>
  </si>
  <si>
    <t>Summa 30.01.(4.spēles)</t>
  </si>
  <si>
    <t>Summa 23.01.(4.spēles)</t>
  </si>
  <si>
    <t>Summa 16.01.(4.spēles)</t>
  </si>
  <si>
    <t>Summa 09.01.(4.spēles)</t>
  </si>
  <si>
    <t>Dmitrijs Čebotarjovs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</si>
</sst>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 dd"/>
    <numFmt numFmtId="171" formatCode="0.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"/>
    <numFmt numFmtId="178" formatCode="0.00000"/>
    <numFmt numFmtId="179" formatCode="0.00000000"/>
    <numFmt numFmtId="180" formatCode="0.0000000"/>
    <numFmt numFmtId="181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0" fontId="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2" fontId="0" fillId="5" borderId="0" xfId="0" applyNumberFormat="1" applyFont="1" applyFill="1" applyAlignment="1">
      <alignment/>
    </xf>
    <xf numFmtId="0" fontId="0" fillId="5" borderId="0" xfId="0" applyFill="1" applyAlignment="1">
      <alignment/>
    </xf>
    <xf numFmtId="1" fontId="0" fillId="17" borderId="0" xfId="0" applyNumberFormat="1" applyFill="1" applyAlignment="1">
      <alignment/>
    </xf>
    <xf numFmtId="1" fontId="0" fillId="17" borderId="0" xfId="0" applyNumberFormat="1" applyFont="1" applyFill="1" applyAlignment="1">
      <alignment/>
    </xf>
    <xf numFmtId="1" fontId="0" fillId="34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L\Vid&#275;jais%20rezult&#257;ts%20v&#299;rie&#353;iem%20%20www.VissParBoulingu.l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V2">
            <v>223.39258928571428</v>
          </cell>
        </row>
        <row r="5">
          <cell r="V5">
            <v>212.86625</v>
          </cell>
        </row>
        <row r="6">
          <cell r="V6">
            <v>209.61326797385624</v>
          </cell>
        </row>
        <row r="7">
          <cell r="V7">
            <v>211.194375</v>
          </cell>
        </row>
        <row r="8">
          <cell r="V8">
            <v>205.85809523809522</v>
          </cell>
        </row>
        <row r="9">
          <cell r="V9">
            <v>207.31352941176468</v>
          </cell>
        </row>
        <row r="11">
          <cell r="V11">
            <v>203.3415873015873</v>
          </cell>
        </row>
        <row r="12">
          <cell r="V12">
            <v>201.78400000000002</v>
          </cell>
        </row>
        <row r="13">
          <cell r="V13">
            <v>200.93208333333334</v>
          </cell>
        </row>
        <row r="14">
          <cell r="V14">
            <v>199.62750000000003</v>
          </cell>
        </row>
        <row r="15">
          <cell r="V15">
            <v>197.17</v>
          </cell>
        </row>
        <row r="16">
          <cell r="V16">
            <v>195.99666666666667</v>
          </cell>
        </row>
        <row r="26">
          <cell r="V26">
            <v>189.58078124999997</v>
          </cell>
        </row>
        <row r="29">
          <cell r="V29">
            <v>186.82151785714285</v>
          </cell>
        </row>
        <row r="31">
          <cell r="V31">
            <v>186.34888888888887</v>
          </cell>
        </row>
        <row r="36">
          <cell r="V36">
            <v>186.04416666666668</v>
          </cell>
        </row>
        <row r="50">
          <cell r="V50">
            <v>181.4420415224913</v>
          </cell>
        </row>
        <row r="52">
          <cell r="V52">
            <v>182.78852941176473</v>
          </cell>
        </row>
        <row r="54">
          <cell r="V54">
            <v>184.5697076023392</v>
          </cell>
        </row>
        <row r="57">
          <cell r="V57">
            <v>182.6222222222222</v>
          </cell>
        </row>
        <row r="59">
          <cell r="V59">
            <v>180.71252380952382</v>
          </cell>
        </row>
        <row r="60">
          <cell r="V60">
            <v>180.76541666666668</v>
          </cell>
        </row>
        <row r="64">
          <cell r="V64">
            <v>179.72773809523812</v>
          </cell>
        </row>
        <row r="68">
          <cell r="V68">
            <v>183.58133333333333</v>
          </cell>
        </row>
        <row r="71">
          <cell r="V71">
            <v>174.93888888888887</v>
          </cell>
        </row>
        <row r="79">
          <cell r="V79">
            <v>176.0087878787879</v>
          </cell>
        </row>
        <row r="84">
          <cell r="V84">
            <v>173.11166666666668</v>
          </cell>
        </row>
        <row r="89">
          <cell r="V89">
            <v>171.985</v>
          </cell>
        </row>
        <row r="104">
          <cell r="V104">
            <v>171.45253968253965</v>
          </cell>
        </row>
        <row r="118">
          <cell r="V118">
            <v>177.8061616161616</v>
          </cell>
        </row>
        <row r="448">
          <cell r="V448">
            <v>161.2</v>
          </cell>
        </row>
        <row r="481">
          <cell r="V481" t="e">
            <v>#DIV/0!</v>
          </cell>
        </row>
        <row r="512">
          <cell r="V512">
            <v>180.60294117647058</v>
          </cell>
        </row>
        <row r="513">
          <cell r="V513" t="e">
            <v>#DIV/0!</v>
          </cell>
        </row>
        <row r="514">
          <cell r="V51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36"/>
  <sheetViews>
    <sheetView tabSelected="1" zoomScalePageLayoutView="0" workbookViewId="0" topLeftCell="A1">
      <selection activeCell="E3" sqref="E3"/>
    </sheetView>
  </sheetViews>
  <sheetFormatPr defaultColWidth="0" defaultRowHeight="15"/>
  <cols>
    <col min="1" max="1" width="11.57421875" style="0" customWidth="1"/>
    <col min="2" max="4" width="9.28125" style="0" customWidth="1"/>
    <col min="5" max="5" width="23.00390625" style="0" customWidth="1"/>
    <col min="6" max="9" width="15.421875" style="4" customWidth="1"/>
    <col min="10" max="10" width="15.421875" style="12" customWidth="1"/>
    <col min="11" max="13" width="15.421875" style="8" customWidth="1"/>
    <col min="14" max="14" width="10.00390625" style="8" customWidth="1"/>
    <col min="15" max="15" width="10.00390625" style="5" customWidth="1"/>
    <col min="16" max="16" width="10.00390625" style="0" customWidth="1"/>
    <col min="17" max="26" width="13.28125" style="0" customWidth="1"/>
    <col min="27" max="27" width="16.00390625" style="8" customWidth="1"/>
    <col min="28" max="28" width="16.00390625" style="4" customWidth="1"/>
    <col min="29" max="38" width="11.28125" style="0" customWidth="1"/>
    <col min="39" max="39" width="13.57421875" style="8" customWidth="1"/>
    <col min="40" max="40" width="13.57421875" style="4" customWidth="1"/>
    <col min="41" max="68" width="8.8515625" style="0" customWidth="1"/>
    <col min="69" max="70" width="8.8515625" style="8" customWidth="1"/>
    <col min="71" max="71" width="8.8515625" style="4" customWidth="1"/>
    <col min="72" max="77" width="8.8515625" style="0" customWidth="1"/>
    <col min="78" max="78" width="8.7109375" style="0" customWidth="1"/>
    <col min="79" max="16384" width="0" style="0" hidden="1" customWidth="1"/>
  </cols>
  <sheetData>
    <row r="1" spans="1:78" ht="14.25">
      <c r="A1" s="1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64</v>
      </c>
      <c r="G1" s="2" t="s">
        <v>59</v>
      </c>
      <c r="H1" s="2" t="s">
        <v>78</v>
      </c>
      <c r="I1" s="2" t="s">
        <v>4</v>
      </c>
      <c r="J1" s="9" t="s">
        <v>58</v>
      </c>
      <c r="K1" s="7" t="s">
        <v>60</v>
      </c>
      <c r="L1" s="7" t="s">
        <v>61</v>
      </c>
      <c r="M1" s="7" t="s">
        <v>77</v>
      </c>
      <c r="N1" s="7" t="s">
        <v>5</v>
      </c>
      <c r="O1" s="6" t="s">
        <v>52</v>
      </c>
      <c r="P1" s="1" t="s">
        <v>14</v>
      </c>
      <c r="Q1" s="1" t="s">
        <v>10</v>
      </c>
      <c r="R1" s="1" t="s">
        <v>11</v>
      </c>
      <c r="S1" s="1" t="s">
        <v>17</v>
      </c>
      <c r="T1" s="1" t="s">
        <v>22</v>
      </c>
      <c r="U1" s="1" t="s">
        <v>24</v>
      </c>
      <c r="V1" s="1" t="s">
        <v>34</v>
      </c>
      <c r="W1" s="1" t="s">
        <v>38</v>
      </c>
      <c r="X1" s="1" t="s">
        <v>49</v>
      </c>
      <c r="Y1" s="1" t="s">
        <v>62</v>
      </c>
      <c r="Z1" s="1" t="s">
        <v>75</v>
      </c>
      <c r="AA1" s="7" t="s">
        <v>6</v>
      </c>
      <c r="AB1" s="2" t="s">
        <v>18</v>
      </c>
      <c r="AC1" s="1" t="s">
        <v>10</v>
      </c>
      <c r="AD1" s="1" t="s">
        <v>11</v>
      </c>
      <c r="AE1" s="1" t="s">
        <v>17</v>
      </c>
      <c r="AF1" s="1" t="s">
        <v>22</v>
      </c>
      <c r="AG1" s="1" t="s">
        <v>24</v>
      </c>
      <c r="AH1" s="1" t="s">
        <v>34</v>
      </c>
      <c r="AI1" s="1" t="s">
        <v>38</v>
      </c>
      <c r="AJ1" s="1" t="s">
        <v>49</v>
      </c>
      <c r="AK1" s="1" t="s">
        <v>62</v>
      </c>
      <c r="AL1" s="1" t="s">
        <v>75</v>
      </c>
      <c r="AM1" s="7" t="s">
        <v>7</v>
      </c>
      <c r="AN1" s="2" t="s">
        <v>18</v>
      </c>
      <c r="AO1" s="1" t="s">
        <v>79</v>
      </c>
      <c r="AP1" s="1" t="s">
        <v>79</v>
      </c>
      <c r="AQ1" s="1" t="s">
        <v>79</v>
      </c>
      <c r="AR1" s="1" t="s">
        <v>79</v>
      </c>
      <c r="AS1" s="1" t="s">
        <v>80</v>
      </c>
      <c r="AT1" s="1" t="s">
        <v>80</v>
      </c>
      <c r="AU1" s="1" t="s">
        <v>80</v>
      </c>
      <c r="AV1" s="1" t="s">
        <v>80</v>
      </c>
      <c r="AW1" s="1" t="s">
        <v>81</v>
      </c>
      <c r="AX1" s="1" t="s">
        <v>81</v>
      </c>
      <c r="AY1" s="1" t="s">
        <v>81</v>
      </c>
      <c r="AZ1" s="1" t="s">
        <v>81</v>
      </c>
      <c r="BA1" s="1" t="s">
        <v>82</v>
      </c>
      <c r="BB1" s="1" t="s">
        <v>82</v>
      </c>
      <c r="BC1" s="1" t="s">
        <v>82</v>
      </c>
      <c r="BD1" s="1" t="s">
        <v>82</v>
      </c>
      <c r="BE1" s="1" t="s">
        <v>83</v>
      </c>
      <c r="BF1" s="1" t="s">
        <v>83</v>
      </c>
      <c r="BG1" s="1" t="s">
        <v>83</v>
      </c>
      <c r="BH1" s="1" t="s">
        <v>83</v>
      </c>
      <c r="BI1" s="1" t="s">
        <v>84</v>
      </c>
      <c r="BJ1" s="1" t="s">
        <v>84</v>
      </c>
      <c r="BK1" s="1" t="s">
        <v>84</v>
      </c>
      <c r="BL1" s="1" t="s">
        <v>84</v>
      </c>
      <c r="BM1" s="1" t="s">
        <v>85</v>
      </c>
      <c r="BN1" s="1" t="s">
        <v>85</v>
      </c>
      <c r="BO1" s="1" t="s">
        <v>85</v>
      </c>
      <c r="BP1" s="1" t="s">
        <v>85</v>
      </c>
      <c r="BQ1" s="7" t="s">
        <v>63</v>
      </c>
      <c r="BR1" s="7" t="s">
        <v>76</v>
      </c>
      <c r="BS1" s="2" t="s">
        <v>8</v>
      </c>
      <c r="BT1" s="1" t="s">
        <v>92</v>
      </c>
      <c r="BU1" s="1" t="s">
        <v>91</v>
      </c>
      <c r="BV1" s="1" t="s">
        <v>90</v>
      </c>
      <c r="BW1" s="1" t="s">
        <v>89</v>
      </c>
      <c r="BX1" s="1" t="s">
        <v>88</v>
      </c>
      <c r="BY1" s="1" t="s">
        <v>87</v>
      </c>
      <c r="BZ1" s="1" t="s">
        <v>86</v>
      </c>
    </row>
    <row r="2" spans="1:78" ht="14.25">
      <c r="A2" t="s">
        <v>12</v>
      </c>
      <c r="B2">
        <v>1</v>
      </c>
      <c r="C2">
        <v>1</v>
      </c>
      <c r="D2">
        <f aca="true" t="shared" si="0" ref="D2:D31">SUM(C2-B2)</f>
        <v>0</v>
      </c>
      <c r="E2" t="s">
        <v>36</v>
      </c>
      <c r="F2" s="3">
        <f>SUM(BQ2)/(K2)</f>
        <v>228.7</v>
      </c>
      <c r="G2" s="3">
        <f>SUM(BR2)/(L2)</f>
        <v>227.20833333333334</v>
      </c>
      <c r="H2" s="3">
        <f>SUM(AO2:BP2)/(M2)</f>
        <v>212.83333333333334</v>
      </c>
      <c r="I2" s="3">
        <f>SUM(BS2)/(N2)</f>
        <v>224.66071428571428</v>
      </c>
      <c r="J2" s="10">
        <f>'[1]Sheet1'!$V$2</f>
        <v>223.39258928571428</v>
      </c>
      <c r="K2" s="13">
        <v>20</v>
      </c>
      <c r="L2" s="8">
        <v>24</v>
      </c>
      <c r="M2" s="8">
        <f>COUNT(AO2:BP2)</f>
        <v>12</v>
      </c>
      <c r="N2" s="13">
        <f>SUM(K2:M2)</f>
        <v>56</v>
      </c>
      <c r="O2" s="5">
        <f>SUM(522+N2)</f>
        <v>578</v>
      </c>
      <c r="P2">
        <v>0</v>
      </c>
      <c r="Q2">
        <v>288</v>
      </c>
      <c r="R2">
        <v>289</v>
      </c>
      <c r="S2">
        <v>289</v>
      </c>
      <c r="T2">
        <v>300</v>
      </c>
      <c r="U2">
        <v>290</v>
      </c>
      <c r="V2">
        <v>0</v>
      </c>
      <c r="W2">
        <v>278</v>
      </c>
      <c r="X2">
        <v>300</v>
      </c>
      <c r="Y2">
        <v>267</v>
      </c>
      <c r="Z2">
        <v>269</v>
      </c>
      <c r="AA2" s="8">
        <f aca="true" t="shared" si="1" ref="AA2:AA36">MAX(AO2:BP2)</f>
        <v>263</v>
      </c>
      <c r="AB2" s="4">
        <f aca="true" t="shared" si="2" ref="AB2:AB36">MAX(P2:AA2)</f>
        <v>300</v>
      </c>
      <c r="AC2">
        <v>997</v>
      </c>
      <c r="AD2">
        <v>1012</v>
      </c>
      <c r="AE2">
        <v>949</v>
      </c>
      <c r="AF2">
        <v>1101</v>
      </c>
      <c r="AG2">
        <v>0</v>
      </c>
      <c r="AH2">
        <v>0</v>
      </c>
      <c r="AI2">
        <v>981</v>
      </c>
      <c r="AJ2">
        <v>1059</v>
      </c>
      <c r="AK2">
        <v>937</v>
      </c>
      <c r="AL2">
        <v>987</v>
      </c>
      <c r="AM2" s="8">
        <f aca="true" t="shared" si="3" ref="AM2:AM36">MAX(BT2:BZ2)</f>
        <v>867</v>
      </c>
      <c r="AN2" s="4">
        <f>MAX(AC2:AM2)</f>
        <v>1101</v>
      </c>
      <c r="AO2">
        <v>227</v>
      </c>
      <c r="AP2">
        <v>205</v>
      </c>
      <c r="AQ2">
        <v>216</v>
      </c>
      <c r="AR2">
        <v>206</v>
      </c>
      <c r="AS2">
        <v>197</v>
      </c>
      <c r="AT2">
        <v>263</v>
      </c>
      <c r="AU2">
        <v>211</v>
      </c>
      <c r="AV2">
        <v>196</v>
      </c>
      <c r="AW2">
        <v>172</v>
      </c>
      <c r="AX2">
        <v>215</v>
      </c>
      <c r="AY2">
        <v>215</v>
      </c>
      <c r="AZ2">
        <v>231</v>
      </c>
      <c r="BQ2" s="8">
        <v>4574</v>
      </c>
      <c r="BR2" s="8">
        <v>5453</v>
      </c>
      <c r="BS2" s="4">
        <f>SUM(AO2:BR2)</f>
        <v>12581</v>
      </c>
      <c r="BT2">
        <f aca="true" t="shared" si="4" ref="BT2:BT36">SUM(AO2:AR2)</f>
        <v>854</v>
      </c>
      <c r="BU2">
        <f aca="true" t="shared" si="5" ref="BU2:BU31">SUM(AS2:AV2)</f>
        <v>867</v>
      </c>
      <c r="BV2">
        <f aca="true" t="shared" si="6" ref="BV2:BV36">SUM(AW2:AZ2)</f>
        <v>833</v>
      </c>
      <c r="BW2">
        <f aca="true" t="shared" si="7" ref="BW2:BW36">SUM(BA2:BD2)</f>
        <v>0</v>
      </c>
      <c r="BX2">
        <f aca="true" t="shared" si="8" ref="BX2:BX36">SUM(BE2:BH2)</f>
        <v>0</v>
      </c>
      <c r="BY2">
        <f aca="true" t="shared" si="9" ref="BY2:BY36">SUM(BI2:BL2)</f>
        <v>0</v>
      </c>
      <c r="BZ2">
        <f aca="true" t="shared" si="10" ref="BZ2:BZ36">SUM(BM2:BP2)</f>
        <v>0</v>
      </c>
    </row>
    <row r="3" spans="1:78" ht="14.25">
      <c r="A3" t="s">
        <v>46</v>
      </c>
      <c r="B3">
        <v>2</v>
      </c>
      <c r="C3">
        <v>2</v>
      </c>
      <c r="D3">
        <f t="shared" si="0"/>
        <v>0</v>
      </c>
      <c r="E3" t="s">
        <v>13</v>
      </c>
      <c r="F3" s="3">
        <f aca="true" t="shared" si="11" ref="F3:F36">SUM(BQ3)/(K3)</f>
        <v>199.83333333333334</v>
      </c>
      <c r="G3" s="3">
        <f aca="true" t="shared" si="12" ref="G3:G36">SUM(BR3)/(L3)</f>
        <v>220.45</v>
      </c>
      <c r="H3" s="3">
        <f aca="true" t="shared" si="13" ref="H3:H36">SUM(AO3:BP3)/(M3)</f>
        <v>212.41666666666666</v>
      </c>
      <c r="I3" s="3">
        <f aca="true" t="shared" si="14" ref="I3:I36">SUM(BS3)/(N3)</f>
        <v>209.89285714285714</v>
      </c>
      <c r="J3" s="10">
        <f>'[1]Sheet1'!$V$8</f>
        <v>205.85809523809522</v>
      </c>
      <c r="K3" s="13">
        <v>24</v>
      </c>
      <c r="L3" s="8">
        <v>20</v>
      </c>
      <c r="M3" s="8">
        <f aca="true" t="shared" si="15" ref="M3:M36">COUNT(AO3:BP3)</f>
        <v>12</v>
      </c>
      <c r="N3" s="13">
        <f aca="true" t="shared" si="16" ref="N3:N36">SUM(K3:M3)</f>
        <v>56</v>
      </c>
      <c r="O3" s="5">
        <f>SUM(595+N3)</f>
        <v>651</v>
      </c>
      <c r="P3">
        <v>0</v>
      </c>
      <c r="Q3">
        <v>247</v>
      </c>
      <c r="R3">
        <v>269</v>
      </c>
      <c r="S3">
        <v>259</v>
      </c>
      <c r="T3">
        <v>298</v>
      </c>
      <c r="U3">
        <v>289</v>
      </c>
      <c r="V3">
        <v>300</v>
      </c>
      <c r="W3">
        <v>278</v>
      </c>
      <c r="X3">
        <v>288</v>
      </c>
      <c r="Y3">
        <v>268</v>
      </c>
      <c r="Z3">
        <v>300</v>
      </c>
      <c r="AA3" s="8">
        <f t="shared" si="1"/>
        <v>265</v>
      </c>
      <c r="AB3" s="4">
        <f t="shared" si="2"/>
        <v>300</v>
      </c>
      <c r="AC3">
        <v>825</v>
      </c>
      <c r="AD3">
        <v>932</v>
      </c>
      <c r="AE3">
        <v>917</v>
      </c>
      <c r="AF3">
        <v>962</v>
      </c>
      <c r="AG3">
        <v>1005</v>
      </c>
      <c r="AH3">
        <v>1023</v>
      </c>
      <c r="AI3">
        <v>1019</v>
      </c>
      <c r="AJ3">
        <v>986</v>
      </c>
      <c r="AK3">
        <v>920</v>
      </c>
      <c r="AL3">
        <v>971</v>
      </c>
      <c r="AM3" s="8">
        <f t="shared" si="3"/>
        <v>901</v>
      </c>
      <c r="AN3" s="4">
        <f aca="true" t="shared" si="17" ref="AN3:AN17">MAX(AC3:AM3)</f>
        <v>1023</v>
      </c>
      <c r="AO3">
        <v>225</v>
      </c>
      <c r="AP3">
        <v>176</v>
      </c>
      <c r="AQ3">
        <v>235</v>
      </c>
      <c r="AR3">
        <v>170</v>
      </c>
      <c r="AS3">
        <v>265</v>
      </c>
      <c r="AT3">
        <v>216</v>
      </c>
      <c r="AU3">
        <v>206</v>
      </c>
      <c r="AV3">
        <v>214</v>
      </c>
      <c r="AW3">
        <v>207</v>
      </c>
      <c r="AX3">
        <v>243</v>
      </c>
      <c r="AY3">
        <v>198</v>
      </c>
      <c r="AZ3">
        <v>194</v>
      </c>
      <c r="BQ3" s="8">
        <v>4796</v>
      </c>
      <c r="BR3" s="8">
        <v>4409</v>
      </c>
      <c r="BS3" s="4">
        <f aca="true" t="shared" si="18" ref="BS3:BS36">SUM(AO3:BR3)</f>
        <v>11754</v>
      </c>
      <c r="BT3">
        <f t="shared" si="4"/>
        <v>806</v>
      </c>
      <c r="BU3">
        <f t="shared" si="5"/>
        <v>901</v>
      </c>
      <c r="BV3">
        <f t="shared" si="6"/>
        <v>842</v>
      </c>
      <c r="BW3">
        <f t="shared" si="7"/>
        <v>0</v>
      </c>
      <c r="BX3">
        <f t="shared" si="8"/>
        <v>0</v>
      </c>
      <c r="BY3">
        <f t="shared" si="9"/>
        <v>0</v>
      </c>
      <c r="BZ3">
        <f t="shared" si="10"/>
        <v>0</v>
      </c>
    </row>
    <row r="4" spans="1:78" ht="14.25">
      <c r="A4" t="s">
        <v>45</v>
      </c>
      <c r="B4">
        <v>3</v>
      </c>
      <c r="C4">
        <v>3</v>
      </c>
      <c r="D4">
        <f t="shared" si="0"/>
        <v>0</v>
      </c>
      <c r="E4" t="s">
        <v>41</v>
      </c>
      <c r="F4" s="3">
        <f t="shared" si="11"/>
        <v>198.10714285714286</v>
      </c>
      <c r="G4" s="3">
        <f t="shared" si="12"/>
        <v>215.57142857142858</v>
      </c>
      <c r="H4" s="3">
        <f t="shared" si="13"/>
        <v>213.58333333333334</v>
      </c>
      <c r="I4" s="3">
        <f t="shared" si="14"/>
        <v>208.02941176470588</v>
      </c>
      <c r="J4" s="10">
        <f>'[1]Sheet1'!$V$6</f>
        <v>209.61326797385624</v>
      </c>
      <c r="K4" s="13">
        <v>28</v>
      </c>
      <c r="L4" s="8">
        <v>28</v>
      </c>
      <c r="M4" s="8">
        <f t="shared" si="15"/>
        <v>12</v>
      </c>
      <c r="N4" s="13">
        <f t="shared" si="16"/>
        <v>68</v>
      </c>
      <c r="O4" s="5">
        <f>SUM(680+N4)</f>
        <v>748</v>
      </c>
      <c r="P4">
        <v>0</v>
      </c>
      <c r="Q4">
        <v>286</v>
      </c>
      <c r="R4">
        <v>300</v>
      </c>
      <c r="S4">
        <v>279</v>
      </c>
      <c r="T4">
        <v>269</v>
      </c>
      <c r="U4">
        <v>289</v>
      </c>
      <c r="V4">
        <v>297</v>
      </c>
      <c r="W4">
        <v>278</v>
      </c>
      <c r="X4">
        <v>279</v>
      </c>
      <c r="Y4">
        <v>259</v>
      </c>
      <c r="Z4">
        <v>257</v>
      </c>
      <c r="AA4" s="8">
        <f t="shared" si="1"/>
        <v>259</v>
      </c>
      <c r="AB4" s="4">
        <f t="shared" si="2"/>
        <v>300</v>
      </c>
      <c r="AC4">
        <v>993</v>
      </c>
      <c r="AD4">
        <v>976</v>
      </c>
      <c r="AE4">
        <v>994</v>
      </c>
      <c r="AF4">
        <v>935</v>
      </c>
      <c r="AG4">
        <v>989</v>
      </c>
      <c r="AH4">
        <v>959</v>
      </c>
      <c r="AI4">
        <v>968</v>
      </c>
      <c r="AJ4">
        <v>1008</v>
      </c>
      <c r="AK4">
        <v>918</v>
      </c>
      <c r="AL4">
        <v>906</v>
      </c>
      <c r="AM4" s="8">
        <f t="shared" si="3"/>
        <v>932</v>
      </c>
      <c r="AN4" s="4">
        <f t="shared" si="17"/>
        <v>1008</v>
      </c>
      <c r="AO4">
        <v>234</v>
      </c>
      <c r="AP4">
        <v>165</v>
      </c>
      <c r="AQ4">
        <v>223</v>
      </c>
      <c r="AR4">
        <v>257</v>
      </c>
      <c r="AS4">
        <v>215</v>
      </c>
      <c r="AT4">
        <v>259</v>
      </c>
      <c r="AU4">
        <v>213</v>
      </c>
      <c r="AV4">
        <v>245</v>
      </c>
      <c r="AW4">
        <v>188</v>
      </c>
      <c r="AX4">
        <v>198</v>
      </c>
      <c r="AY4">
        <v>207</v>
      </c>
      <c r="AZ4">
        <v>159</v>
      </c>
      <c r="BQ4" s="8">
        <v>5547</v>
      </c>
      <c r="BR4" s="8">
        <v>6036</v>
      </c>
      <c r="BS4" s="4">
        <f t="shared" si="18"/>
        <v>14146</v>
      </c>
      <c r="BT4">
        <f t="shared" si="4"/>
        <v>879</v>
      </c>
      <c r="BU4">
        <f t="shared" si="5"/>
        <v>932</v>
      </c>
      <c r="BV4">
        <f t="shared" si="6"/>
        <v>752</v>
      </c>
      <c r="BW4">
        <f t="shared" si="7"/>
        <v>0</v>
      </c>
      <c r="BX4">
        <f t="shared" si="8"/>
        <v>0</v>
      </c>
      <c r="BY4">
        <f t="shared" si="9"/>
        <v>0</v>
      </c>
      <c r="BZ4">
        <f t="shared" si="10"/>
        <v>0</v>
      </c>
    </row>
    <row r="5" spans="1:78" ht="14.25">
      <c r="A5" t="s">
        <v>25</v>
      </c>
      <c r="B5">
        <v>4</v>
      </c>
      <c r="C5">
        <v>4</v>
      </c>
      <c r="D5">
        <f t="shared" si="0"/>
        <v>0</v>
      </c>
      <c r="E5" t="s">
        <v>26</v>
      </c>
      <c r="F5" s="3" t="e">
        <f t="shared" si="11"/>
        <v>#DIV/0!</v>
      </c>
      <c r="G5" s="3">
        <f t="shared" si="12"/>
        <v>219.82142857142858</v>
      </c>
      <c r="H5" s="3">
        <f t="shared" si="13"/>
        <v>221.41666666666666</v>
      </c>
      <c r="I5" s="3">
        <f t="shared" si="14"/>
        <v>220.3</v>
      </c>
      <c r="J5" s="10">
        <f>'[1]Sheet1'!$V$5</f>
        <v>212.86625</v>
      </c>
      <c r="K5" s="13">
        <v>0</v>
      </c>
      <c r="L5" s="8">
        <v>28</v>
      </c>
      <c r="M5" s="8">
        <f t="shared" si="15"/>
        <v>12</v>
      </c>
      <c r="N5" s="13">
        <f t="shared" si="16"/>
        <v>40</v>
      </c>
      <c r="O5" s="5">
        <f>SUM(517+N5)</f>
        <v>557</v>
      </c>
      <c r="P5">
        <v>0</v>
      </c>
      <c r="Q5">
        <v>278</v>
      </c>
      <c r="R5">
        <v>278</v>
      </c>
      <c r="S5">
        <v>289</v>
      </c>
      <c r="T5">
        <v>275</v>
      </c>
      <c r="U5">
        <v>0</v>
      </c>
      <c r="V5">
        <v>290</v>
      </c>
      <c r="W5">
        <v>279</v>
      </c>
      <c r="X5">
        <v>290</v>
      </c>
      <c r="Y5">
        <v>0</v>
      </c>
      <c r="Z5">
        <v>264</v>
      </c>
      <c r="AA5" s="8">
        <f t="shared" si="1"/>
        <v>244</v>
      </c>
      <c r="AB5" s="4">
        <f t="shared" si="2"/>
        <v>290</v>
      </c>
      <c r="AC5">
        <v>951</v>
      </c>
      <c r="AD5">
        <v>1003</v>
      </c>
      <c r="AE5">
        <v>995</v>
      </c>
      <c r="AF5">
        <v>917</v>
      </c>
      <c r="AG5">
        <v>0</v>
      </c>
      <c r="AH5">
        <v>978</v>
      </c>
      <c r="AI5">
        <v>1017</v>
      </c>
      <c r="AJ5">
        <v>990</v>
      </c>
      <c r="AK5">
        <v>0</v>
      </c>
      <c r="AL5">
        <v>979</v>
      </c>
      <c r="AM5" s="8">
        <f t="shared" si="3"/>
        <v>910</v>
      </c>
      <c r="AN5" s="4">
        <f t="shared" si="17"/>
        <v>1017</v>
      </c>
      <c r="AO5">
        <v>213</v>
      </c>
      <c r="AP5">
        <v>237</v>
      </c>
      <c r="AQ5">
        <v>236</v>
      </c>
      <c r="AR5">
        <v>224</v>
      </c>
      <c r="AS5">
        <v>215</v>
      </c>
      <c r="AT5">
        <v>220</v>
      </c>
      <c r="AU5">
        <v>196</v>
      </c>
      <c r="AV5">
        <v>244</v>
      </c>
      <c r="AW5">
        <v>242</v>
      </c>
      <c r="AX5">
        <v>204</v>
      </c>
      <c r="AY5">
        <v>206</v>
      </c>
      <c r="AZ5">
        <v>220</v>
      </c>
      <c r="BQ5" s="8">
        <v>0</v>
      </c>
      <c r="BR5" s="8">
        <v>6155</v>
      </c>
      <c r="BS5" s="4">
        <f t="shared" si="18"/>
        <v>8812</v>
      </c>
      <c r="BT5">
        <f t="shared" si="4"/>
        <v>910</v>
      </c>
      <c r="BU5">
        <f t="shared" si="5"/>
        <v>875</v>
      </c>
      <c r="BV5">
        <f t="shared" si="6"/>
        <v>872</v>
      </c>
      <c r="BW5">
        <f t="shared" si="7"/>
        <v>0</v>
      </c>
      <c r="BX5">
        <f t="shared" si="8"/>
        <v>0</v>
      </c>
      <c r="BY5">
        <f t="shared" si="9"/>
        <v>0</v>
      </c>
      <c r="BZ5">
        <f t="shared" si="10"/>
        <v>0</v>
      </c>
    </row>
    <row r="6" spans="1:78" ht="14.25">
      <c r="A6" t="s">
        <v>46</v>
      </c>
      <c r="B6">
        <v>5</v>
      </c>
      <c r="C6">
        <v>5</v>
      </c>
      <c r="D6">
        <f t="shared" si="0"/>
        <v>0</v>
      </c>
      <c r="E6" t="s">
        <v>31</v>
      </c>
      <c r="F6" s="3">
        <f t="shared" si="11"/>
        <v>205.65</v>
      </c>
      <c r="G6" s="3">
        <f t="shared" si="12"/>
        <v>231.3</v>
      </c>
      <c r="H6" s="3">
        <f t="shared" si="13"/>
        <v>200.25</v>
      </c>
      <c r="I6" s="3">
        <f t="shared" si="14"/>
        <v>215.4375</v>
      </c>
      <c r="J6" s="10">
        <f>'[1]Sheet1'!$V$7</f>
        <v>211.194375</v>
      </c>
      <c r="K6" s="13">
        <v>20</v>
      </c>
      <c r="L6" s="8">
        <v>20</v>
      </c>
      <c r="M6" s="8">
        <f t="shared" si="15"/>
        <v>8</v>
      </c>
      <c r="N6" s="13">
        <f t="shared" si="16"/>
        <v>48</v>
      </c>
      <c r="O6" s="5">
        <f>SUM(120+N6)</f>
        <v>168</v>
      </c>
      <c r="P6">
        <v>0</v>
      </c>
      <c r="Q6">
        <v>0</v>
      </c>
      <c r="R6">
        <v>278</v>
      </c>
      <c r="S6">
        <v>0</v>
      </c>
      <c r="T6">
        <v>246</v>
      </c>
      <c r="U6">
        <v>244</v>
      </c>
      <c r="V6">
        <v>247</v>
      </c>
      <c r="W6">
        <v>0</v>
      </c>
      <c r="X6">
        <v>278</v>
      </c>
      <c r="Y6">
        <v>246</v>
      </c>
      <c r="Z6">
        <v>298</v>
      </c>
      <c r="AA6" s="8">
        <f t="shared" si="1"/>
        <v>225</v>
      </c>
      <c r="AB6" s="4">
        <f t="shared" si="2"/>
        <v>298</v>
      </c>
      <c r="AC6">
        <v>0</v>
      </c>
      <c r="AD6">
        <v>1009</v>
      </c>
      <c r="AE6">
        <v>0</v>
      </c>
      <c r="AF6">
        <v>793</v>
      </c>
      <c r="AG6">
        <v>0</v>
      </c>
      <c r="AH6">
        <v>799</v>
      </c>
      <c r="AI6">
        <v>0</v>
      </c>
      <c r="AJ6">
        <v>931</v>
      </c>
      <c r="AK6">
        <v>903</v>
      </c>
      <c r="AL6">
        <v>970</v>
      </c>
      <c r="AM6" s="8">
        <f t="shared" si="3"/>
        <v>804</v>
      </c>
      <c r="AN6" s="4">
        <f t="shared" si="17"/>
        <v>1009</v>
      </c>
      <c r="AO6">
        <v>214</v>
      </c>
      <c r="AP6">
        <v>189</v>
      </c>
      <c r="AQ6">
        <v>203</v>
      </c>
      <c r="AR6">
        <v>192</v>
      </c>
      <c r="AS6">
        <v>213</v>
      </c>
      <c r="AT6">
        <v>169</v>
      </c>
      <c r="AU6">
        <v>225</v>
      </c>
      <c r="AV6">
        <v>197</v>
      </c>
      <c r="BQ6" s="8">
        <v>4113</v>
      </c>
      <c r="BR6" s="8">
        <v>4626</v>
      </c>
      <c r="BS6" s="4">
        <f t="shared" si="18"/>
        <v>10341</v>
      </c>
      <c r="BT6">
        <f t="shared" si="4"/>
        <v>798</v>
      </c>
      <c r="BU6">
        <f t="shared" si="5"/>
        <v>804</v>
      </c>
      <c r="BV6">
        <f t="shared" si="6"/>
        <v>0</v>
      </c>
      <c r="BW6">
        <f t="shared" si="7"/>
        <v>0</v>
      </c>
      <c r="BX6">
        <f t="shared" si="8"/>
        <v>0</v>
      </c>
      <c r="BY6">
        <f t="shared" si="9"/>
        <v>0</v>
      </c>
      <c r="BZ6">
        <f t="shared" si="10"/>
        <v>0</v>
      </c>
    </row>
    <row r="7" spans="1:78" ht="14.25">
      <c r="A7" t="s">
        <v>19</v>
      </c>
      <c r="B7">
        <v>6</v>
      </c>
      <c r="C7">
        <v>6</v>
      </c>
      <c r="D7">
        <f t="shared" si="0"/>
        <v>0</v>
      </c>
      <c r="E7" t="s">
        <v>16</v>
      </c>
      <c r="F7" s="3">
        <f t="shared" si="11"/>
        <v>202.17857142857142</v>
      </c>
      <c r="G7" s="3">
        <f t="shared" si="12"/>
        <v>212.35</v>
      </c>
      <c r="H7" s="3">
        <f t="shared" si="13"/>
        <v>194.66666666666666</v>
      </c>
      <c r="I7" s="3">
        <f t="shared" si="14"/>
        <v>204.06666666666666</v>
      </c>
      <c r="J7" s="10">
        <f>'[1]Sheet1'!$V$13</f>
        <v>200.93208333333334</v>
      </c>
      <c r="K7" s="13">
        <v>28</v>
      </c>
      <c r="L7" s="8">
        <v>20</v>
      </c>
      <c r="M7" s="8">
        <f t="shared" si="15"/>
        <v>12</v>
      </c>
      <c r="N7" s="13">
        <f t="shared" si="16"/>
        <v>60</v>
      </c>
      <c r="O7" s="5">
        <f>SUM(597+N7)</f>
        <v>657</v>
      </c>
      <c r="P7">
        <v>0</v>
      </c>
      <c r="Q7">
        <v>288</v>
      </c>
      <c r="R7">
        <v>258</v>
      </c>
      <c r="S7">
        <v>236</v>
      </c>
      <c r="T7">
        <v>267</v>
      </c>
      <c r="U7">
        <v>274</v>
      </c>
      <c r="V7">
        <v>257</v>
      </c>
      <c r="W7">
        <v>258</v>
      </c>
      <c r="X7">
        <v>299</v>
      </c>
      <c r="Y7">
        <v>267</v>
      </c>
      <c r="Z7">
        <v>268</v>
      </c>
      <c r="AA7" s="8">
        <f t="shared" si="1"/>
        <v>238</v>
      </c>
      <c r="AB7" s="4">
        <f t="shared" si="2"/>
        <v>299</v>
      </c>
      <c r="AC7">
        <v>977</v>
      </c>
      <c r="AD7">
        <v>884</v>
      </c>
      <c r="AE7">
        <v>881</v>
      </c>
      <c r="AF7">
        <v>922</v>
      </c>
      <c r="AG7">
        <v>921</v>
      </c>
      <c r="AH7">
        <v>853</v>
      </c>
      <c r="AI7">
        <v>925</v>
      </c>
      <c r="AJ7">
        <v>919</v>
      </c>
      <c r="AK7">
        <v>865</v>
      </c>
      <c r="AL7">
        <v>923</v>
      </c>
      <c r="AM7" s="8">
        <f t="shared" si="3"/>
        <v>852</v>
      </c>
      <c r="AN7" s="4">
        <f t="shared" si="17"/>
        <v>977</v>
      </c>
      <c r="AO7">
        <v>182</v>
      </c>
      <c r="AP7">
        <v>188</v>
      </c>
      <c r="AQ7">
        <v>234</v>
      </c>
      <c r="AR7">
        <v>217</v>
      </c>
      <c r="AS7">
        <v>201</v>
      </c>
      <c r="AT7">
        <v>222</v>
      </c>
      <c r="AU7">
        <v>238</v>
      </c>
      <c r="AV7">
        <v>191</v>
      </c>
      <c r="AW7">
        <v>162</v>
      </c>
      <c r="AX7">
        <v>190</v>
      </c>
      <c r="AY7">
        <v>141</v>
      </c>
      <c r="AZ7">
        <v>170</v>
      </c>
      <c r="BQ7" s="8">
        <v>5661</v>
      </c>
      <c r="BR7" s="8">
        <v>4247</v>
      </c>
      <c r="BS7" s="4">
        <f t="shared" si="18"/>
        <v>12244</v>
      </c>
      <c r="BT7">
        <f t="shared" si="4"/>
        <v>821</v>
      </c>
      <c r="BU7">
        <f t="shared" si="5"/>
        <v>852</v>
      </c>
      <c r="BV7">
        <f t="shared" si="6"/>
        <v>663</v>
      </c>
      <c r="BW7">
        <f t="shared" si="7"/>
        <v>0</v>
      </c>
      <c r="BX7">
        <f t="shared" si="8"/>
        <v>0</v>
      </c>
      <c r="BY7">
        <f t="shared" si="9"/>
        <v>0</v>
      </c>
      <c r="BZ7">
        <f t="shared" si="10"/>
        <v>0</v>
      </c>
    </row>
    <row r="8" spans="1:78" ht="14.25">
      <c r="A8" t="s">
        <v>25</v>
      </c>
      <c r="B8">
        <v>7</v>
      </c>
      <c r="C8">
        <v>7</v>
      </c>
      <c r="D8">
        <f t="shared" si="0"/>
        <v>0</v>
      </c>
      <c r="E8" t="s">
        <v>35</v>
      </c>
      <c r="F8" s="3">
        <f t="shared" si="11"/>
        <v>202</v>
      </c>
      <c r="G8" s="3">
        <f t="shared" si="12"/>
        <v>206.32142857142858</v>
      </c>
      <c r="H8" s="3">
        <f t="shared" si="13"/>
        <v>223.25</v>
      </c>
      <c r="I8" s="3">
        <f t="shared" si="14"/>
        <v>208.71428571428572</v>
      </c>
      <c r="J8" s="10">
        <f>'[1]Sheet1'!$V$11</f>
        <v>203.3415873015873</v>
      </c>
      <c r="K8" s="13">
        <v>16</v>
      </c>
      <c r="L8" s="8">
        <v>28</v>
      </c>
      <c r="M8" s="8">
        <f t="shared" si="15"/>
        <v>12</v>
      </c>
      <c r="N8" s="13">
        <f t="shared" si="16"/>
        <v>56</v>
      </c>
      <c r="O8" s="5">
        <f>SUM(596+N8)</f>
        <v>652</v>
      </c>
      <c r="P8">
        <v>0</v>
      </c>
      <c r="Q8">
        <v>266</v>
      </c>
      <c r="R8">
        <v>298</v>
      </c>
      <c r="S8">
        <v>278</v>
      </c>
      <c r="T8">
        <v>258</v>
      </c>
      <c r="U8">
        <v>247</v>
      </c>
      <c r="V8">
        <v>266</v>
      </c>
      <c r="W8">
        <v>267</v>
      </c>
      <c r="X8">
        <v>289</v>
      </c>
      <c r="Y8">
        <v>248</v>
      </c>
      <c r="Z8">
        <v>255</v>
      </c>
      <c r="AA8" s="8">
        <f t="shared" si="1"/>
        <v>254</v>
      </c>
      <c r="AB8" s="4">
        <f t="shared" si="2"/>
        <v>298</v>
      </c>
      <c r="AC8">
        <v>896</v>
      </c>
      <c r="AD8">
        <v>1003</v>
      </c>
      <c r="AE8">
        <v>909</v>
      </c>
      <c r="AF8">
        <v>943</v>
      </c>
      <c r="AG8">
        <v>873</v>
      </c>
      <c r="AH8">
        <v>932</v>
      </c>
      <c r="AI8">
        <v>900</v>
      </c>
      <c r="AJ8">
        <v>975</v>
      </c>
      <c r="AK8">
        <v>832</v>
      </c>
      <c r="AL8">
        <v>877</v>
      </c>
      <c r="AM8" s="8">
        <f>MAX(BT8:BZ8)</f>
        <v>915</v>
      </c>
      <c r="AN8" s="4">
        <f t="shared" si="17"/>
        <v>1003</v>
      </c>
      <c r="AO8">
        <v>223</v>
      </c>
      <c r="AP8">
        <v>243</v>
      </c>
      <c r="AQ8">
        <v>205</v>
      </c>
      <c r="AR8">
        <v>205</v>
      </c>
      <c r="AS8">
        <v>206</v>
      </c>
      <c r="AT8">
        <v>220</v>
      </c>
      <c r="AU8">
        <v>235</v>
      </c>
      <c r="AV8">
        <v>254</v>
      </c>
      <c r="AW8">
        <v>222</v>
      </c>
      <c r="AX8">
        <v>213</v>
      </c>
      <c r="AY8">
        <v>216</v>
      </c>
      <c r="AZ8">
        <v>237</v>
      </c>
      <c r="BQ8" s="8">
        <v>3232</v>
      </c>
      <c r="BR8" s="8">
        <v>5777</v>
      </c>
      <c r="BS8" s="4">
        <f t="shared" si="18"/>
        <v>11688</v>
      </c>
      <c r="BT8">
        <f t="shared" si="4"/>
        <v>876</v>
      </c>
      <c r="BU8">
        <f t="shared" si="5"/>
        <v>915</v>
      </c>
      <c r="BV8">
        <f t="shared" si="6"/>
        <v>888</v>
      </c>
      <c r="BW8">
        <f t="shared" si="7"/>
        <v>0</v>
      </c>
      <c r="BX8">
        <f t="shared" si="8"/>
        <v>0</v>
      </c>
      <c r="BY8">
        <f t="shared" si="9"/>
        <v>0</v>
      </c>
      <c r="BZ8">
        <f t="shared" si="10"/>
        <v>0</v>
      </c>
    </row>
    <row r="9" spans="1:78" ht="14.25">
      <c r="A9" t="s">
        <v>12</v>
      </c>
      <c r="B9">
        <v>8</v>
      </c>
      <c r="C9">
        <v>8</v>
      </c>
      <c r="D9">
        <f t="shared" si="0"/>
        <v>0</v>
      </c>
      <c r="E9" t="s">
        <v>29</v>
      </c>
      <c r="F9" s="3">
        <f t="shared" si="11"/>
        <v>213.64285714285714</v>
      </c>
      <c r="G9" s="3">
        <f t="shared" si="12"/>
        <v>214.64285714285714</v>
      </c>
      <c r="H9" s="3">
        <f t="shared" si="13"/>
        <v>213.58333333333334</v>
      </c>
      <c r="I9" s="3">
        <f t="shared" si="14"/>
        <v>214.0441176470588</v>
      </c>
      <c r="J9" s="10">
        <f>'[1]Sheet1'!$V$9</f>
        <v>207.31352941176468</v>
      </c>
      <c r="K9" s="13">
        <v>28</v>
      </c>
      <c r="L9" s="8">
        <v>28</v>
      </c>
      <c r="M9" s="8">
        <f t="shared" si="15"/>
        <v>12</v>
      </c>
      <c r="N9" s="13">
        <f t="shared" si="16"/>
        <v>68</v>
      </c>
      <c r="O9" s="5">
        <f>SUM(261+N9)</f>
        <v>329</v>
      </c>
      <c r="P9">
        <v>0</v>
      </c>
      <c r="Q9">
        <v>0</v>
      </c>
      <c r="R9">
        <v>0</v>
      </c>
      <c r="S9">
        <v>0</v>
      </c>
      <c r="T9">
        <v>0</v>
      </c>
      <c r="U9">
        <v>245</v>
      </c>
      <c r="V9">
        <v>275</v>
      </c>
      <c r="W9">
        <v>279</v>
      </c>
      <c r="X9">
        <v>276</v>
      </c>
      <c r="Y9">
        <v>277</v>
      </c>
      <c r="Z9">
        <v>290</v>
      </c>
      <c r="AA9" s="8">
        <f t="shared" si="1"/>
        <v>276</v>
      </c>
      <c r="AB9" s="4">
        <f t="shared" si="2"/>
        <v>290</v>
      </c>
      <c r="AC9">
        <v>0</v>
      </c>
      <c r="AD9">
        <v>0</v>
      </c>
      <c r="AE9">
        <v>0</v>
      </c>
      <c r="AF9">
        <v>0</v>
      </c>
      <c r="AG9">
        <v>862</v>
      </c>
      <c r="AH9">
        <v>952</v>
      </c>
      <c r="AI9">
        <v>1011</v>
      </c>
      <c r="AJ9">
        <v>933</v>
      </c>
      <c r="AK9">
        <v>955</v>
      </c>
      <c r="AL9">
        <v>977</v>
      </c>
      <c r="AM9" s="8">
        <f t="shared" si="3"/>
        <v>903</v>
      </c>
      <c r="AN9" s="4">
        <f t="shared" si="17"/>
        <v>1011</v>
      </c>
      <c r="AO9">
        <v>226</v>
      </c>
      <c r="AP9">
        <v>211</v>
      </c>
      <c r="AQ9">
        <v>246</v>
      </c>
      <c r="AR9">
        <v>202</v>
      </c>
      <c r="AS9">
        <v>246</v>
      </c>
      <c r="AT9">
        <v>276</v>
      </c>
      <c r="AU9">
        <v>235</v>
      </c>
      <c r="AV9">
        <v>146</v>
      </c>
      <c r="AW9">
        <v>189</v>
      </c>
      <c r="AX9">
        <v>181</v>
      </c>
      <c r="AY9">
        <v>213</v>
      </c>
      <c r="AZ9">
        <v>192</v>
      </c>
      <c r="BQ9" s="8">
        <v>5982</v>
      </c>
      <c r="BR9" s="8">
        <v>6010</v>
      </c>
      <c r="BS9" s="4">
        <f t="shared" si="18"/>
        <v>14555</v>
      </c>
      <c r="BT9">
        <f t="shared" si="4"/>
        <v>885</v>
      </c>
      <c r="BU9">
        <f t="shared" si="5"/>
        <v>903</v>
      </c>
      <c r="BV9">
        <f t="shared" si="6"/>
        <v>775</v>
      </c>
      <c r="BW9">
        <f t="shared" si="7"/>
        <v>0</v>
      </c>
      <c r="BX9">
        <f t="shared" si="8"/>
        <v>0</v>
      </c>
      <c r="BY9">
        <f t="shared" si="9"/>
        <v>0</v>
      </c>
      <c r="BZ9">
        <f t="shared" si="10"/>
        <v>0</v>
      </c>
    </row>
    <row r="10" spans="1:78" ht="14.25">
      <c r="A10" t="s">
        <v>19</v>
      </c>
      <c r="B10">
        <v>9</v>
      </c>
      <c r="C10">
        <v>9</v>
      </c>
      <c r="D10">
        <f t="shared" si="0"/>
        <v>0</v>
      </c>
      <c r="E10" t="s">
        <v>21</v>
      </c>
      <c r="F10" s="3">
        <f t="shared" si="11"/>
        <v>195.85714285714286</v>
      </c>
      <c r="G10" s="3">
        <f t="shared" si="12"/>
        <v>192.25</v>
      </c>
      <c r="H10" s="3">
        <f t="shared" si="13"/>
        <v>183.91666666666666</v>
      </c>
      <c r="I10" s="3">
        <f t="shared" si="14"/>
        <v>192.26470588235293</v>
      </c>
      <c r="J10" s="10">
        <f>'[1]Sheet1'!$V$50</f>
        <v>181.4420415224913</v>
      </c>
      <c r="K10" s="13">
        <v>28</v>
      </c>
      <c r="L10" s="8">
        <v>28</v>
      </c>
      <c r="M10" s="8">
        <f t="shared" si="15"/>
        <v>12</v>
      </c>
      <c r="N10" s="13">
        <f t="shared" si="16"/>
        <v>68</v>
      </c>
      <c r="O10" s="5">
        <f>SUM(1117+N10)</f>
        <v>1185</v>
      </c>
      <c r="P10">
        <v>223</v>
      </c>
      <c r="Q10">
        <v>247</v>
      </c>
      <c r="R10">
        <v>249</v>
      </c>
      <c r="S10">
        <v>251</v>
      </c>
      <c r="T10">
        <v>280</v>
      </c>
      <c r="U10">
        <v>299</v>
      </c>
      <c r="V10">
        <v>277</v>
      </c>
      <c r="W10">
        <v>237</v>
      </c>
      <c r="X10">
        <v>289</v>
      </c>
      <c r="Y10">
        <v>254</v>
      </c>
      <c r="Z10">
        <v>244</v>
      </c>
      <c r="AA10" s="8">
        <f t="shared" si="1"/>
        <v>223</v>
      </c>
      <c r="AB10" s="4">
        <f t="shared" si="2"/>
        <v>299</v>
      </c>
      <c r="AC10">
        <v>784</v>
      </c>
      <c r="AD10">
        <v>813</v>
      </c>
      <c r="AE10">
        <v>849</v>
      </c>
      <c r="AF10">
        <v>963</v>
      </c>
      <c r="AG10">
        <v>986</v>
      </c>
      <c r="AH10">
        <v>898</v>
      </c>
      <c r="AI10">
        <v>833</v>
      </c>
      <c r="AJ10">
        <v>1011</v>
      </c>
      <c r="AK10">
        <v>887</v>
      </c>
      <c r="AL10">
        <v>812</v>
      </c>
      <c r="AM10" s="8">
        <f t="shared" si="3"/>
        <v>774</v>
      </c>
      <c r="AN10" s="4">
        <f t="shared" si="17"/>
        <v>1011</v>
      </c>
      <c r="AO10">
        <v>154</v>
      </c>
      <c r="AP10">
        <v>210</v>
      </c>
      <c r="AQ10">
        <v>154</v>
      </c>
      <c r="AR10">
        <v>200</v>
      </c>
      <c r="AS10">
        <v>179</v>
      </c>
      <c r="AT10">
        <v>209</v>
      </c>
      <c r="AU10">
        <v>160</v>
      </c>
      <c r="AV10">
        <v>167</v>
      </c>
      <c r="AW10">
        <v>201</v>
      </c>
      <c r="AX10">
        <v>184</v>
      </c>
      <c r="AY10">
        <v>166</v>
      </c>
      <c r="AZ10">
        <v>223</v>
      </c>
      <c r="BQ10" s="8">
        <v>5484</v>
      </c>
      <c r="BR10" s="8">
        <v>5383</v>
      </c>
      <c r="BS10" s="4">
        <f t="shared" si="18"/>
        <v>13074</v>
      </c>
      <c r="BT10">
        <f t="shared" si="4"/>
        <v>718</v>
      </c>
      <c r="BU10">
        <f t="shared" si="5"/>
        <v>715</v>
      </c>
      <c r="BV10">
        <f t="shared" si="6"/>
        <v>774</v>
      </c>
      <c r="BW10">
        <f t="shared" si="7"/>
        <v>0</v>
      </c>
      <c r="BX10">
        <f t="shared" si="8"/>
        <v>0</v>
      </c>
      <c r="BY10">
        <f t="shared" si="9"/>
        <v>0</v>
      </c>
      <c r="BZ10">
        <f t="shared" si="10"/>
        <v>0</v>
      </c>
    </row>
    <row r="11" spans="1:78" ht="14.25">
      <c r="A11" t="s">
        <v>45</v>
      </c>
      <c r="B11">
        <v>10</v>
      </c>
      <c r="C11">
        <v>10</v>
      </c>
      <c r="D11">
        <f t="shared" si="0"/>
        <v>0</v>
      </c>
      <c r="E11" t="s">
        <v>42</v>
      </c>
      <c r="F11" s="3">
        <f t="shared" si="11"/>
        <v>194.35714285714286</v>
      </c>
      <c r="G11" s="3">
        <f t="shared" si="12"/>
        <v>205.08333333333334</v>
      </c>
      <c r="H11" s="3">
        <f t="shared" si="13"/>
        <v>196.16666666666666</v>
      </c>
      <c r="I11" s="3">
        <f t="shared" si="14"/>
        <v>198.71875</v>
      </c>
      <c r="J11" s="10">
        <f>'[1]Sheet1'!$V$60</f>
        <v>180.76541666666668</v>
      </c>
      <c r="K11" s="13">
        <v>28</v>
      </c>
      <c r="L11" s="8">
        <v>24</v>
      </c>
      <c r="M11" s="8">
        <f t="shared" si="15"/>
        <v>12</v>
      </c>
      <c r="N11" s="13">
        <f t="shared" si="16"/>
        <v>64</v>
      </c>
      <c r="O11" s="5">
        <f>SUM(730+N11)</f>
        <v>794</v>
      </c>
      <c r="P11">
        <v>203</v>
      </c>
      <c r="Q11">
        <v>223</v>
      </c>
      <c r="R11">
        <v>212</v>
      </c>
      <c r="S11">
        <v>259</v>
      </c>
      <c r="T11">
        <v>255</v>
      </c>
      <c r="U11">
        <v>268</v>
      </c>
      <c r="V11">
        <v>237</v>
      </c>
      <c r="W11">
        <v>248</v>
      </c>
      <c r="X11">
        <v>278</v>
      </c>
      <c r="Y11">
        <v>256</v>
      </c>
      <c r="Z11">
        <v>245</v>
      </c>
      <c r="AA11" s="8">
        <f t="shared" si="1"/>
        <v>249</v>
      </c>
      <c r="AB11" s="4">
        <f t="shared" si="2"/>
        <v>278</v>
      </c>
      <c r="AC11">
        <v>711</v>
      </c>
      <c r="AD11">
        <v>747</v>
      </c>
      <c r="AE11">
        <v>876</v>
      </c>
      <c r="AF11">
        <v>867</v>
      </c>
      <c r="AG11">
        <v>953</v>
      </c>
      <c r="AH11">
        <v>810</v>
      </c>
      <c r="AI11">
        <v>812</v>
      </c>
      <c r="AJ11">
        <v>899</v>
      </c>
      <c r="AK11">
        <v>923</v>
      </c>
      <c r="AL11">
        <v>887</v>
      </c>
      <c r="AM11" s="8">
        <f>MAX(BT11:BZ11)</f>
        <v>819</v>
      </c>
      <c r="AN11" s="4">
        <f t="shared" si="17"/>
        <v>953</v>
      </c>
      <c r="AO11">
        <v>182</v>
      </c>
      <c r="AP11">
        <v>201</v>
      </c>
      <c r="AQ11">
        <v>236</v>
      </c>
      <c r="AR11">
        <v>200</v>
      </c>
      <c r="AS11">
        <v>195</v>
      </c>
      <c r="AT11">
        <v>184</v>
      </c>
      <c r="AU11">
        <v>212</v>
      </c>
      <c r="AV11">
        <v>183</v>
      </c>
      <c r="AW11">
        <v>170</v>
      </c>
      <c r="AX11">
        <v>169</v>
      </c>
      <c r="AY11">
        <v>173</v>
      </c>
      <c r="AZ11">
        <v>249</v>
      </c>
      <c r="BQ11" s="8">
        <v>5442</v>
      </c>
      <c r="BR11" s="8">
        <v>4922</v>
      </c>
      <c r="BS11" s="4">
        <f t="shared" si="18"/>
        <v>12718</v>
      </c>
      <c r="BT11">
        <f t="shared" si="4"/>
        <v>819</v>
      </c>
      <c r="BU11">
        <f t="shared" si="5"/>
        <v>774</v>
      </c>
      <c r="BV11">
        <f t="shared" si="6"/>
        <v>761</v>
      </c>
      <c r="BW11">
        <f t="shared" si="7"/>
        <v>0</v>
      </c>
      <c r="BX11">
        <f t="shared" si="8"/>
        <v>0</v>
      </c>
      <c r="BY11">
        <f t="shared" si="9"/>
        <v>0</v>
      </c>
      <c r="BZ11">
        <f t="shared" si="10"/>
        <v>0</v>
      </c>
    </row>
    <row r="12" spans="1:78" ht="14.25">
      <c r="A12" t="s">
        <v>46</v>
      </c>
      <c r="B12">
        <v>11</v>
      </c>
      <c r="C12">
        <v>11</v>
      </c>
      <c r="D12">
        <f t="shared" si="0"/>
        <v>0</v>
      </c>
      <c r="E12" t="s">
        <v>32</v>
      </c>
      <c r="F12" s="3" t="e">
        <f t="shared" si="11"/>
        <v>#DIV/0!</v>
      </c>
      <c r="G12" s="3" t="e">
        <f t="shared" si="12"/>
        <v>#DIV/0!</v>
      </c>
      <c r="H12" s="3" t="e">
        <f t="shared" si="13"/>
        <v>#DIV/0!</v>
      </c>
      <c r="I12" s="3" t="e">
        <f t="shared" si="14"/>
        <v>#DIV/0!</v>
      </c>
      <c r="J12" s="10">
        <f>'[1]Sheet1'!$V$16</f>
        <v>195.99666666666667</v>
      </c>
      <c r="K12" s="13">
        <v>0</v>
      </c>
      <c r="L12" s="8">
        <v>0</v>
      </c>
      <c r="M12" s="8">
        <f t="shared" si="15"/>
        <v>0</v>
      </c>
      <c r="N12" s="13">
        <f t="shared" si="16"/>
        <v>0</v>
      </c>
      <c r="O12" s="5">
        <f>SUM(410+N12)</f>
        <v>410</v>
      </c>
      <c r="P12">
        <v>0</v>
      </c>
      <c r="Q12">
        <v>299</v>
      </c>
      <c r="R12">
        <v>289</v>
      </c>
      <c r="S12">
        <v>278</v>
      </c>
      <c r="T12">
        <v>269</v>
      </c>
      <c r="U12">
        <v>0</v>
      </c>
      <c r="V12">
        <v>266</v>
      </c>
      <c r="W12">
        <v>279</v>
      </c>
      <c r="X12">
        <v>289</v>
      </c>
      <c r="Y12">
        <v>0</v>
      </c>
      <c r="Z12">
        <v>0</v>
      </c>
      <c r="AA12" s="8">
        <f t="shared" si="1"/>
        <v>0</v>
      </c>
      <c r="AB12" s="4">
        <f t="shared" si="2"/>
        <v>299</v>
      </c>
      <c r="AC12">
        <v>1019</v>
      </c>
      <c r="AD12">
        <v>983</v>
      </c>
      <c r="AE12">
        <v>858</v>
      </c>
      <c r="AF12">
        <v>901</v>
      </c>
      <c r="AG12">
        <v>0</v>
      </c>
      <c r="AH12">
        <v>836</v>
      </c>
      <c r="AI12">
        <v>921</v>
      </c>
      <c r="AJ12">
        <v>887</v>
      </c>
      <c r="AK12">
        <v>0</v>
      </c>
      <c r="AL12">
        <v>0</v>
      </c>
      <c r="AM12" s="8">
        <f t="shared" si="3"/>
        <v>0</v>
      </c>
      <c r="AN12" s="4">
        <f t="shared" si="17"/>
        <v>1019</v>
      </c>
      <c r="BQ12" s="8">
        <v>0</v>
      </c>
      <c r="BR12" s="8">
        <v>0</v>
      </c>
      <c r="BS12" s="4">
        <f t="shared" si="18"/>
        <v>0</v>
      </c>
      <c r="BT12">
        <f t="shared" si="4"/>
        <v>0</v>
      </c>
      <c r="BU12">
        <f t="shared" si="5"/>
        <v>0</v>
      </c>
      <c r="BV12">
        <f t="shared" si="6"/>
        <v>0</v>
      </c>
      <c r="BW12">
        <f t="shared" si="7"/>
        <v>0</v>
      </c>
      <c r="BX12">
        <f t="shared" si="8"/>
        <v>0</v>
      </c>
      <c r="BY12">
        <f t="shared" si="9"/>
        <v>0</v>
      </c>
      <c r="BZ12">
        <f t="shared" si="10"/>
        <v>0</v>
      </c>
    </row>
    <row r="13" spans="1:78" ht="14.25">
      <c r="A13" t="s">
        <v>19</v>
      </c>
      <c r="B13">
        <v>12</v>
      </c>
      <c r="C13">
        <v>12</v>
      </c>
      <c r="D13">
        <f t="shared" si="0"/>
        <v>0</v>
      </c>
      <c r="E13" t="s">
        <v>20</v>
      </c>
      <c r="F13" s="3">
        <f t="shared" si="11"/>
        <v>211.9</v>
      </c>
      <c r="G13" s="3">
        <f t="shared" si="12"/>
        <v>209.875</v>
      </c>
      <c r="H13" s="3">
        <f t="shared" si="13"/>
        <v>194.33333333333334</v>
      </c>
      <c r="I13" s="3">
        <f t="shared" si="14"/>
        <v>207.26785714285714</v>
      </c>
      <c r="J13" s="10">
        <f>'[1]Sheet1'!$V$59</f>
        <v>180.71252380952382</v>
      </c>
      <c r="K13" s="13">
        <v>20</v>
      </c>
      <c r="L13" s="8">
        <v>24</v>
      </c>
      <c r="M13" s="8">
        <f t="shared" si="15"/>
        <v>12</v>
      </c>
      <c r="N13" s="13">
        <f t="shared" si="16"/>
        <v>56</v>
      </c>
      <c r="O13" s="5">
        <f>SUM(901+N13)</f>
        <v>957</v>
      </c>
      <c r="P13">
        <v>279</v>
      </c>
      <c r="Q13">
        <v>258</v>
      </c>
      <c r="R13">
        <v>244</v>
      </c>
      <c r="S13">
        <v>254</v>
      </c>
      <c r="T13">
        <v>290</v>
      </c>
      <c r="U13">
        <v>279</v>
      </c>
      <c r="V13">
        <v>234</v>
      </c>
      <c r="W13">
        <v>234</v>
      </c>
      <c r="X13">
        <v>248</v>
      </c>
      <c r="Y13">
        <v>256</v>
      </c>
      <c r="Z13">
        <v>256</v>
      </c>
      <c r="AA13" s="8">
        <f t="shared" si="1"/>
        <v>237</v>
      </c>
      <c r="AB13" s="4">
        <f t="shared" si="2"/>
        <v>290</v>
      </c>
      <c r="AC13">
        <v>873</v>
      </c>
      <c r="AD13">
        <v>850</v>
      </c>
      <c r="AE13">
        <v>800</v>
      </c>
      <c r="AF13">
        <v>988</v>
      </c>
      <c r="AG13">
        <v>977</v>
      </c>
      <c r="AH13">
        <v>848</v>
      </c>
      <c r="AI13">
        <v>876</v>
      </c>
      <c r="AJ13">
        <v>872</v>
      </c>
      <c r="AK13">
        <v>896</v>
      </c>
      <c r="AL13">
        <v>952</v>
      </c>
      <c r="AM13" s="8">
        <f t="shared" si="3"/>
        <v>853</v>
      </c>
      <c r="AN13" s="4">
        <f t="shared" si="17"/>
        <v>988</v>
      </c>
      <c r="AO13">
        <v>176</v>
      </c>
      <c r="AP13">
        <v>157</v>
      </c>
      <c r="AQ13">
        <v>202</v>
      </c>
      <c r="AR13">
        <v>146</v>
      </c>
      <c r="AS13">
        <v>237</v>
      </c>
      <c r="AT13">
        <v>222</v>
      </c>
      <c r="AU13">
        <v>170</v>
      </c>
      <c r="AV13">
        <v>224</v>
      </c>
      <c r="AW13">
        <v>209</v>
      </c>
      <c r="AX13">
        <v>183</v>
      </c>
      <c r="AY13">
        <v>206</v>
      </c>
      <c r="AZ13">
        <v>200</v>
      </c>
      <c r="BQ13" s="8">
        <v>4238</v>
      </c>
      <c r="BR13" s="8">
        <v>5037</v>
      </c>
      <c r="BS13" s="4">
        <f t="shared" si="18"/>
        <v>11607</v>
      </c>
      <c r="BT13">
        <f t="shared" si="4"/>
        <v>681</v>
      </c>
      <c r="BU13">
        <f t="shared" si="5"/>
        <v>853</v>
      </c>
      <c r="BV13">
        <f t="shared" si="6"/>
        <v>798</v>
      </c>
      <c r="BW13">
        <f t="shared" si="7"/>
        <v>0</v>
      </c>
      <c r="BX13">
        <f t="shared" si="8"/>
        <v>0</v>
      </c>
      <c r="BY13">
        <f t="shared" si="9"/>
        <v>0</v>
      </c>
      <c r="BZ13">
        <f t="shared" si="10"/>
        <v>0</v>
      </c>
    </row>
    <row r="14" spans="1:78" ht="14.25">
      <c r="A14" t="s">
        <v>12</v>
      </c>
      <c r="B14">
        <v>13</v>
      </c>
      <c r="C14">
        <v>13</v>
      </c>
      <c r="D14">
        <f t="shared" si="0"/>
        <v>0</v>
      </c>
      <c r="E14" t="s">
        <v>15</v>
      </c>
      <c r="F14" s="3">
        <f t="shared" si="11"/>
        <v>189.66666666666666</v>
      </c>
      <c r="G14" s="3">
        <f t="shared" si="12"/>
        <v>199.89285714285714</v>
      </c>
      <c r="H14" s="3">
        <f t="shared" si="13"/>
        <v>187.58333333333334</v>
      </c>
      <c r="I14" s="3">
        <f t="shared" si="14"/>
        <v>193.75</v>
      </c>
      <c r="J14" s="11">
        <f>'[1]Sheet1'!$V$36</f>
        <v>186.04416666666668</v>
      </c>
      <c r="K14" s="14">
        <v>24</v>
      </c>
      <c r="L14" s="8">
        <v>28</v>
      </c>
      <c r="M14" s="8">
        <f t="shared" si="15"/>
        <v>12</v>
      </c>
      <c r="N14" s="13">
        <f t="shared" si="16"/>
        <v>64</v>
      </c>
      <c r="O14" s="5">
        <f>SUM(734+N14)</f>
        <v>798</v>
      </c>
      <c r="P14">
        <v>300</v>
      </c>
      <c r="Q14">
        <v>243</v>
      </c>
      <c r="R14">
        <v>296</v>
      </c>
      <c r="S14">
        <v>256</v>
      </c>
      <c r="T14">
        <v>249</v>
      </c>
      <c r="U14">
        <v>259</v>
      </c>
      <c r="V14">
        <v>245</v>
      </c>
      <c r="W14">
        <v>231</v>
      </c>
      <c r="X14">
        <v>237</v>
      </c>
      <c r="Y14">
        <v>236</v>
      </c>
      <c r="Z14">
        <v>269</v>
      </c>
      <c r="AA14" s="8">
        <f t="shared" si="1"/>
        <v>236</v>
      </c>
      <c r="AB14" s="4">
        <f t="shared" si="2"/>
        <v>300</v>
      </c>
      <c r="AC14">
        <v>840</v>
      </c>
      <c r="AD14">
        <v>983</v>
      </c>
      <c r="AE14">
        <v>850</v>
      </c>
      <c r="AF14">
        <v>886</v>
      </c>
      <c r="AG14">
        <v>913</v>
      </c>
      <c r="AH14">
        <v>811</v>
      </c>
      <c r="AI14">
        <v>782</v>
      </c>
      <c r="AJ14">
        <v>823</v>
      </c>
      <c r="AK14">
        <v>814</v>
      </c>
      <c r="AL14">
        <v>891</v>
      </c>
      <c r="AM14" s="8">
        <f t="shared" si="3"/>
        <v>816</v>
      </c>
      <c r="AN14" s="4">
        <f t="shared" si="17"/>
        <v>983</v>
      </c>
      <c r="AO14">
        <v>236</v>
      </c>
      <c r="AP14">
        <v>173</v>
      </c>
      <c r="AQ14">
        <v>212</v>
      </c>
      <c r="AR14">
        <v>195</v>
      </c>
      <c r="AS14">
        <v>189</v>
      </c>
      <c r="AT14">
        <v>202</v>
      </c>
      <c r="AU14">
        <v>180</v>
      </c>
      <c r="AV14">
        <v>171</v>
      </c>
      <c r="AW14">
        <v>146</v>
      </c>
      <c r="AX14">
        <v>174</v>
      </c>
      <c r="AY14">
        <v>151</v>
      </c>
      <c r="AZ14">
        <v>222</v>
      </c>
      <c r="BQ14" s="8">
        <v>4552</v>
      </c>
      <c r="BR14" s="8">
        <v>5597</v>
      </c>
      <c r="BS14" s="4">
        <f t="shared" si="18"/>
        <v>12400</v>
      </c>
      <c r="BT14">
        <f t="shared" si="4"/>
        <v>816</v>
      </c>
      <c r="BU14">
        <f t="shared" si="5"/>
        <v>742</v>
      </c>
      <c r="BV14">
        <f t="shared" si="6"/>
        <v>693</v>
      </c>
      <c r="BW14">
        <f t="shared" si="7"/>
        <v>0</v>
      </c>
      <c r="BX14">
        <f t="shared" si="8"/>
        <v>0</v>
      </c>
      <c r="BY14">
        <f t="shared" si="9"/>
        <v>0</v>
      </c>
      <c r="BZ14">
        <f t="shared" si="10"/>
        <v>0</v>
      </c>
    </row>
    <row r="15" spans="1:78" ht="14.25">
      <c r="A15" t="s">
        <v>25</v>
      </c>
      <c r="B15">
        <v>14</v>
      </c>
      <c r="C15">
        <v>14</v>
      </c>
      <c r="D15">
        <f t="shared" si="0"/>
        <v>0</v>
      </c>
      <c r="E15" t="s">
        <v>33</v>
      </c>
      <c r="F15" s="3">
        <f t="shared" si="11"/>
        <v>178.75</v>
      </c>
      <c r="G15" s="3">
        <f t="shared" si="12"/>
        <v>193.25</v>
      </c>
      <c r="H15" s="3">
        <f t="shared" si="13"/>
        <v>211</v>
      </c>
      <c r="I15" s="3">
        <f t="shared" si="14"/>
        <v>187.16666666666666</v>
      </c>
      <c r="J15" s="11">
        <f>'[1]Sheet1'!$V$31</f>
        <v>186.34888888888887</v>
      </c>
      <c r="K15" s="14">
        <v>20</v>
      </c>
      <c r="L15" s="8">
        <v>12</v>
      </c>
      <c r="M15" s="8">
        <f t="shared" si="15"/>
        <v>4</v>
      </c>
      <c r="N15" s="13">
        <f t="shared" si="16"/>
        <v>36</v>
      </c>
      <c r="O15" s="5">
        <f>SUM(167+N15)</f>
        <v>203</v>
      </c>
      <c r="P15">
        <v>0</v>
      </c>
      <c r="Q15">
        <v>267</v>
      </c>
      <c r="R15">
        <v>246</v>
      </c>
      <c r="S15">
        <v>222</v>
      </c>
      <c r="T15">
        <v>237</v>
      </c>
      <c r="U15">
        <v>192</v>
      </c>
      <c r="V15">
        <v>211</v>
      </c>
      <c r="W15">
        <v>0</v>
      </c>
      <c r="X15">
        <v>276</v>
      </c>
      <c r="Y15">
        <v>232</v>
      </c>
      <c r="Z15">
        <v>258</v>
      </c>
      <c r="AA15" s="8">
        <f t="shared" si="1"/>
        <v>246</v>
      </c>
      <c r="AB15" s="4">
        <f t="shared" si="2"/>
        <v>276</v>
      </c>
      <c r="AC15">
        <v>847</v>
      </c>
      <c r="AD15">
        <v>791</v>
      </c>
      <c r="AE15">
        <v>760</v>
      </c>
      <c r="AF15">
        <v>801</v>
      </c>
      <c r="AG15">
        <v>720</v>
      </c>
      <c r="AH15">
        <v>731</v>
      </c>
      <c r="AI15">
        <v>0</v>
      </c>
      <c r="AJ15">
        <v>917</v>
      </c>
      <c r="AK15">
        <v>779</v>
      </c>
      <c r="AL15">
        <v>819</v>
      </c>
      <c r="AM15" s="8">
        <f>MAX(BT15:BZ15)</f>
        <v>844</v>
      </c>
      <c r="AN15" s="4">
        <f t="shared" si="17"/>
        <v>917</v>
      </c>
      <c r="AO15">
        <v>200</v>
      </c>
      <c r="AP15">
        <v>246</v>
      </c>
      <c r="AQ15">
        <v>201</v>
      </c>
      <c r="AR15">
        <v>197</v>
      </c>
      <c r="BQ15" s="8">
        <v>3575</v>
      </c>
      <c r="BR15" s="8">
        <v>2319</v>
      </c>
      <c r="BS15" s="4">
        <f t="shared" si="18"/>
        <v>6738</v>
      </c>
      <c r="BT15">
        <f t="shared" si="4"/>
        <v>844</v>
      </c>
      <c r="BU15">
        <f t="shared" si="5"/>
        <v>0</v>
      </c>
      <c r="BV15">
        <f t="shared" si="6"/>
        <v>0</v>
      </c>
      <c r="BW15">
        <f t="shared" si="7"/>
        <v>0</v>
      </c>
      <c r="BX15">
        <f t="shared" si="8"/>
        <v>0</v>
      </c>
      <c r="BY15">
        <f t="shared" si="9"/>
        <v>0</v>
      </c>
      <c r="BZ15">
        <f t="shared" si="10"/>
        <v>0</v>
      </c>
    </row>
    <row r="16" spans="1:78" ht="14.25">
      <c r="A16" t="s">
        <v>25</v>
      </c>
      <c r="B16">
        <v>15</v>
      </c>
      <c r="C16">
        <v>15</v>
      </c>
      <c r="D16">
        <f t="shared" si="0"/>
        <v>0</v>
      </c>
      <c r="E16" t="s">
        <v>28</v>
      </c>
      <c r="F16" s="3" t="e">
        <f t="shared" si="11"/>
        <v>#DIV/0!</v>
      </c>
      <c r="G16" s="3">
        <f t="shared" si="12"/>
        <v>200.75</v>
      </c>
      <c r="H16" s="3">
        <f t="shared" si="13"/>
        <v>198.25</v>
      </c>
      <c r="I16" s="3">
        <f t="shared" si="14"/>
        <v>199.75</v>
      </c>
      <c r="J16" s="11">
        <f>'[1]Sheet1'!$V$15</f>
        <v>197.17</v>
      </c>
      <c r="K16" s="14">
        <v>0</v>
      </c>
      <c r="L16" s="8">
        <v>12</v>
      </c>
      <c r="M16" s="8">
        <f t="shared" si="15"/>
        <v>8</v>
      </c>
      <c r="N16" s="13">
        <f t="shared" si="16"/>
        <v>20</v>
      </c>
      <c r="O16" s="5">
        <f>SUM(344+N16)</f>
        <v>364</v>
      </c>
      <c r="P16">
        <v>0</v>
      </c>
      <c r="Q16">
        <v>295</v>
      </c>
      <c r="R16">
        <v>265</v>
      </c>
      <c r="S16">
        <v>257</v>
      </c>
      <c r="T16">
        <v>256</v>
      </c>
      <c r="U16">
        <v>0</v>
      </c>
      <c r="V16">
        <v>255</v>
      </c>
      <c r="W16">
        <v>223</v>
      </c>
      <c r="X16">
        <v>241</v>
      </c>
      <c r="Y16">
        <v>0</v>
      </c>
      <c r="Z16">
        <v>262</v>
      </c>
      <c r="AA16" s="8">
        <f t="shared" si="1"/>
        <v>223</v>
      </c>
      <c r="AB16" s="4">
        <f t="shared" si="2"/>
        <v>295</v>
      </c>
      <c r="AC16">
        <v>977</v>
      </c>
      <c r="AD16">
        <v>867</v>
      </c>
      <c r="AE16">
        <v>848</v>
      </c>
      <c r="AF16">
        <v>888</v>
      </c>
      <c r="AG16">
        <v>0</v>
      </c>
      <c r="AH16">
        <v>863</v>
      </c>
      <c r="AI16">
        <v>798</v>
      </c>
      <c r="AJ16">
        <v>847</v>
      </c>
      <c r="AK16">
        <v>0</v>
      </c>
      <c r="AL16">
        <v>860</v>
      </c>
      <c r="AM16" s="8">
        <f t="shared" si="3"/>
        <v>796</v>
      </c>
      <c r="AN16" s="4">
        <f t="shared" si="17"/>
        <v>977</v>
      </c>
      <c r="AS16">
        <v>212</v>
      </c>
      <c r="AT16">
        <v>179</v>
      </c>
      <c r="AU16">
        <v>177</v>
      </c>
      <c r="AV16">
        <v>222</v>
      </c>
      <c r="AW16">
        <v>194</v>
      </c>
      <c r="AX16">
        <v>223</v>
      </c>
      <c r="AY16">
        <v>175</v>
      </c>
      <c r="AZ16">
        <v>204</v>
      </c>
      <c r="BQ16" s="8">
        <v>0</v>
      </c>
      <c r="BR16" s="8">
        <v>2409</v>
      </c>
      <c r="BS16" s="4">
        <f t="shared" si="18"/>
        <v>3995</v>
      </c>
      <c r="BT16">
        <f t="shared" si="4"/>
        <v>0</v>
      </c>
      <c r="BU16">
        <f t="shared" si="5"/>
        <v>790</v>
      </c>
      <c r="BV16">
        <f t="shared" si="6"/>
        <v>796</v>
      </c>
      <c r="BW16">
        <f t="shared" si="7"/>
        <v>0</v>
      </c>
      <c r="BX16">
        <f t="shared" si="8"/>
        <v>0</v>
      </c>
      <c r="BY16">
        <f t="shared" si="9"/>
        <v>0</v>
      </c>
      <c r="BZ16">
        <f t="shared" si="10"/>
        <v>0</v>
      </c>
    </row>
    <row r="17" spans="1:78" ht="14.25">
      <c r="A17" t="s">
        <v>19</v>
      </c>
      <c r="B17">
        <v>16</v>
      </c>
      <c r="C17">
        <v>16</v>
      </c>
      <c r="D17">
        <f t="shared" si="0"/>
        <v>0</v>
      </c>
      <c r="E17" t="s">
        <v>50</v>
      </c>
      <c r="F17" s="3">
        <f t="shared" si="11"/>
        <v>201.625</v>
      </c>
      <c r="G17" s="3">
        <f t="shared" si="12"/>
        <v>217.75</v>
      </c>
      <c r="H17" s="3" t="e">
        <f t="shared" si="13"/>
        <v>#DIV/0!</v>
      </c>
      <c r="I17" s="3">
        <f t="shared" si="14"/>
        <v>211.3</v>
      </c>
      <c r="J17" s="11">
        <f>'[1]Sheet1'!$V$57</f>
        <v>182.6222222222222</v>
      </c>
      <c r="K17" s="14">
        <v>8</v>
      </c>
      <c r="L17" s="8">
        <v>12</v>
      </c>
      <c r="M17" s="8">
        <f t="shared" si="15"/>
        <v>0</v>
      </c>
      <c r="N17" s="13">
        <f t="shared" si="16"/>
        <v>20</v>
      </c>
      <c r="O17" s="5">
        <f>SUM(674+N17)</f>
        <v>694</v>
      </c>
      <c r="P17">
        <v>224</v>
      </c>
      <c r="Q17">
        <v>224</v>
      </c>
      <c r="R17">
        <v>246</v>
      </c>
      <c r="S17">
        <v>259</v>
      </c>
      <c r="T17">
        <v>257</v>
      </c>
      <c r="U17">
        <v>276</v>
      </c>
      <c r="V17">
        <v>268</v>
      </c>
      <c r="W17">
        <v>300</v>
      </c>
      <c r="X17">
        <v>232</v>
      </c>
      <c r="Y17">
        <v>237</v>
      </c>
      <c r="Z17">
        <v>248</v>
      </c>
      <c r="AA17" s="8">
        <f t="shared" si="1"/>
        <v>0</v>
      </c>
      <c r="AB17" s="4">
        <f t="shared" si="2"/>
        <v>300</v>
      </c>
      <c r="AC17">
        <v>727</v>
      </c>
      <c r="AD17">
        <v>810</v>
      </c>
      <c r="AE17">
        <v>826</v>
      </c>
      <c r="AF17">
        <v>858</v>
      </c>
      <c r="AG17">
        <v>978</v>
      </c>
      <c r="AH17">
        <v>895</v>
      </c>
      <c r="AI17">
        <v>879</v>
      </c>
      <c r="AJ17">
        <v>764</v>
      </c>
      <c r="AK17">
        <v>828</v>
      </c>
      <c r="AL17">
        <v>917</v>
      </c>
      <c r="AM17" s="8">
        <f t="shared" si="3"/>
        <v>0</v>
      </c>
      <c r="AN17" s="4">
        <f t="shared" si="17"/>
        <v>978</v>
      </c>
      <c r="BQ17" s="8">
        <v>1613</v>
      </c>
      <c r="BR17" s="8">
        <v>2613</v>
      </c>
      <c r="BS17" s="4">
        <f t="shared" si="18"/>
        <v>4226</v>
      </c>
      <c r="BT17">
        <f t="shared" si="4"/>
        <v>0</v>
      </c>
      <c r="BU17">
        <f t="shared" si="5"/>
        <v>0</v>
      </c>
      <c r="BV17">
        <f t="shared" si="6"/>
        <v>0</v>
      </c>
      <c r="BW17">
        <f t="shared" si="7"/>
        <v>0</v>
      </c>
      <c r="BX17">
        <f t="shared" si="8"/>
        <v>0</v>
      </c>
      <c r="BY17">
        <f t="shared" si="9"/>
        <v>0</v>
      </c>
      <c r="BZ17">
        <f t="shared" si="10"/>
        <v>0</v>
      </c>
    </row>
    <row r="18" spans="1:78" ht="14.25">
      <c r="A18" t="s">
        <v>45</v>
      </c>
      <c r="B18">
        <v>17</v>
      </c>
      <c r="C18">
        <v>17</v>
      </c>
      <c r="D18">
        <f t="shared" si="0"/>
        <v>0</v>
      </c>
      <c r="E18" t="s">
        <v>44</v>
      </c>
      <c r="F18" s="3">
        <f t="shared" si="11"/>
        <v>185.64285714285714</v>
      </c>
      <c r="G18" s="3">
        <f t="shared" si="12"/>
        <v>181.10714285714286</v>
      </c>
      <c r="H18" s="3">
        <f t="shared" si="13"/>
        <v>167.66666666666666</v>
      </c>
      <c r="I18" s="3">
        <f t="shared" si="14"/>
        <v>180.60294117647058</v>
      </c>
      <c r="J18" s="11">
        <f>'[1]Sheet1'!$V$512</f>
        <v>180.60294117647058</v>
      </c>
      <c r="K18" s="14">
        <v>28</v>
      </c>
      <c r="L18" s="8">
        <v>28</v>
      </c>
      <c r="M18" s="8">
        <f t="shared" si="15"/>
        <v>12</v>
      </c>
      <c r="N18" s="13">
        <f t="shared" si="16"/>
        <v>68</v>
      </c>
      <c r="O18" s="5">
        <f>SUM(31+N18)</f>
        <v>99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247</v>
      </c>
      <c r="Y18">
        <v>257</v>
      </c>
      <c r="Z18">
        <v>226</v>
      </c>
      <c r="AA18" s="8">
        <f t="shared" si="1"/>
        <v>211</v>
      </c>
      <c r="AB18" s="4">
        <f t="shared" si="2"/>
        <v>257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745</v>
      </c>
      <c r="AK18">
        <v>828</v>
      </c>
      <c r="AL18">
        <v>784</v>
      </c>
      <c r="AM18" s="8">
        <f t="shared" si="3"/>
        <v>719</v>
      </c>
      <c r="AN18" s="4">
        <v>835</v>
      </c>
      <c r="AO18">
        <v>114</v>
      </c>
      <c r="AP18">
        <v>154</v>
      </c>
      <c r="AQ18">
        <v>167</v>
      </c>
      <c r="AR18">
        <v>171</v>
      </c>
      <c r="AS18">
        <v>194</v>
      </c>
      <c r="AT18">
        <v>159</v>
      </c>
      <c r="AU18">
        <v>211</v>
      </c>
      <c r="AV18">
        <v>155</v>
      </c>
      <c r="AW18">
        <v>150</v>
      </c>
      <c r="AX18">
        <v>203</v>
      </c>
      <c r="AY18">
        <v>159</v>
      </c>
      <c r="AZ18">
        <v>175</v>
      </c>
      <c r="BQ18" s="8">
        <v>5198</v>
      </c>
      <c r="BR18" s="8">
        <v>5071</v>
      </c>
      <c r="BS18" s="4">
        <f t="shared" si="18"/>
        <v>12281</v>
      </c>
      <c r="BT18">
        <f t="shared" si="4"/>
        <v>606</v>
      </c>
      <c r="BU18">
        <f t="shared" si="5"/>
        <v>719</v>
      </c>
      <c r="BV18">
        <f t="shared" si="6"/>
        <v>687</v>
      </c>
      <c r="BW18">
        <f t="shared" si="7"/>
        <v>0</v>
      </c>
      <c r="BX18">
        <f t="shared" si="8"/>
        <v>0</v>
      </c>
      <c r="BY18">
        <f t="shared" si="9"/>
        <v>0</v>
      </c>
      <c r="BZ18">
        <f t="shared" si="10"/>
        <v>0</v>
      </c>
    </row>
    <row r="19" spans="1:78" ht="14.25">
      <c r="A19" t="s">
        <v>46</v>
      </c>
      <c r="B19">
        <v>18</v>
      </c>
      <c r="C19">
        <v>18</v>
      </c>
      <c r="D19">
        <f t="shared" si="0"/>
        <v>0</v>
      </c>
      <c r="E19" t="s">
        <v>40</v>
      </c>
      <c r="F19" s="3" t="e">
        <f t="shared" si="11"/>
        <v>#DIV/0!</v>
      </c>
      <c r="G19" s="3" t="e">
        <f t="shared" si="12"/>
        <v>#DIV/0!</v>
      </c>
      <c r="H19" s="3" t="e">
        <f t="shared" si="13"/>
        <v>#DIV/0!</v>
      </c>
      <c r="I19" s="3" t="e">
        <f t="shared" si="14"/>
        <v>#DIV/0!</v>
      </c>
      <c r="J19" s="11">
        <f>'[1]Sheet1'!$V$84</f>
        <v>173.11166666666668</v>
      </c>
      <c r="K19" s="14">
        <v>0</v>
      </c>
      <c r="L19" s="8">
        <v>0</v>
      </c>
      <c r="M19" s="8">
        <f t="shared" si="15"/>
        <v>0</v>
      </c>
      <c r="N19" s="13">
        <f t="shared" si="16"/>
        <v>0</v>
      </c>
      <c r="O19" s="5">
        <f>SUM(765+N19)</f>
        <v>765</v>
      </c>
      <c r="P19">
        <v>279</v>
      </c>
      <c r="Q19">
        <v>246</v>
      </c>
      <c r="R19">
        <v>246</v>
      </c>
      <c r="S19">
        <v>267</v>
      </c>
      <c r="T19">
        <v>228</v>
      </c>
      <c r="U19">
        <v>212</v>
      </c>
      <c r="V19">
        <v>210</v>
      </c>
      <c r="W19">
        <v>0</v>
      </c>
      <c r="X19">
        <v>202</v>
      </c>
      <c r="Y19">
        <v>0</v>
      </c>
      <c r="Z19">
        <v>0</v>
      </c>
      <c r="AA19" s="8">
        <f t="shared" si="1"/>
        <v>0</v>
      </c>
      <c r="AB19" s="4">
        <f t="shared" si="2"/>
        <v>279</v>
      </c>
      <c r="AC19">
        <v>801</v>
      </c>
      <c r="AD19">
        <v>790</v>
      </c>
      <c r="AE19">
        <v>917</v>
      </c>
      <c r="AF19">
        <v>808</v>
      </c>
      <c r="AG19">
        <v>750</v>
      </c>
      <c r="AH19">
        <v>702</v>
      </c>
      <c r="AI19">
        <v>0</v>
      </c>
      <c r="AJ19">
        <v>730</v>
      </c>
      <c r="AK19">
        <v>0</v>
      </c>
      <c r="AL19">
        <v>0</v>
      </c>
      <c r="AM19" s="8">
        <f t="shared" si="3"/>
        <v>0</v>
      </c>
      <c r="AN19" s="4">
        <f>MAX(AC19:AM19)</f>
        <v>917</v>
      </c>
      <c r="BQ19" s="8">
        <v>0</v>
      </c>
      <c r="BR19" s="8">
        <v>0</v>
      </c>
      <c r="BS19" s="4">
        <f t="shared" si="18"/>
        <v>0</v>
      </c>
      <c r="BT19">
        <f t="shared" si="4"/>
        <v>0</v>
      </c>
      <c r="BU19">
        <f t="shared" si="5"/>
        <v>0</v>
      </c>
      <c r="BV19">
        <f t="shared" si="6"/>
        <v>0</v>
      </c>
      <c r="BW19">
        <f t="shared" si="7"/>
        <v>0</v>
      </c>
      <c r="BX19">
        <f t="shared" si="8"/>
        <v>0</v>
      </c>
      <c r="BY19">
        <f t="shared" si="9"/>
        <v>0</v>
      </c>
      <c r="BZ19">
        <f t="shared" si="10"/>
        <v>0</v>
      </c>
    </row>
    <row r="20" spans="1:78" ht="14.25">
      <c r="A20" t="s">
        <v>46</v>
      </c>
      <c r="B20">
        <v>19</v>
      </c>
      <c r="C20">
        <v>19</v>
      </c>
      <c r="D20">
        <f t="shared" si="0"/>
        <v>0</v>
      </c>
      <c r="E20" t="s">
        <v>23</v>
      </c>
      <c r="F20" s="3">
        <f t="shared" si="11"/>
        <v>186.35714285714286</v>
      </c>
      <c r="G20" s="3">
        <f t="shared" si="12"/>
        <v>204.125</v>
      </c>
      <c r="H20" s="3">
        <f t="shared" si="13"/>
        <v>161.5</v>
      </c>
      <c r="I20" s="3">
        <f t="shared" si="14"/>
        <v>192.19642857142858</v>
      </c>
      <c r="J20" s="11">
        <f>'[1]Sheet1'!$V$64</f>
        <v>179.72773809523812</v>
      </c>
      <c r="K20" s="14">
        <v>28</v>
      </c>
      <c r="L20" s="8">
        <v>24</v>
      </c>
      <c r="M20" s="8">
        <f t="shared" si="15"/>
        <v>4</v>
      </c>
      <c r="N20" s="13">
        <f t="shared" si="16"/>
        <v>56</v>
      </c>
      <c r="O20" s="5">
        <f>SUM(429+N20)</f>
        <v>485</v>
      </c>
      <c r="P20">
        <v>0</v>
      </c>
      <c r="Q20">
        <v>0</v>
      </c>
      <c r="R20">
        <v>237</v>
      </c>
      <c r="S20">
        <v>257</v>
      </c>
      <c r="T20">
        <v>244</v>
      </c>
      <c r="U20">
        <v>265</v>
      </c>
      <c r="V20">
        <v>220</v>
      </c>
      <c r="W20">
        <v>184</v>
      </c>
      <c r="X20">
        <v>259</v>
      </c>
      <c r="Y20">
        <v>223</v>
      </c>
      <c r="Z20">
        <v>265</v>
      </c>
      <c r="AA20" s="8">
        <f t="shared" si="1"/>
        <v>177</v>
      </c>
      <c r="AB20" s="4">
        <f t="shared" si="2"/>
        <v>265</v>
      </c>
      <c r="AC20">
        <v>0</v>
      </c>
      <c r="AD20">
        <v>799</v>
      </c>
      <c r="AE20">
        <v>835</v>
      </c>
      <c r="AF20">
        <v>888</v>
      </c>
      <c r="AG20">
        <v>800</v>
      </c>
      <c r="AH20">
        <v>734</v>
      </c>
      <c r="AI20">
        <v>688</v>
      </c>
      <c r="AJ20">
        <v>873</v>
      </c>
      <c r="AK20">
        <v>810</v>
      </c>
      <c r="AL20">
        <v>894</v>
      </c>
      <c r="AM20" s="8">
        <f t="shared" si="3"/>
        <v>646</v>
      </c>
      <c r="AN20" s="4">
        <f>MAX(AC20:AM20)</f>
        <v>894</v>
      </c>
      <c r="AW20">
        <v>161</v>
      </c>
      <c r="AX20">
        <v>149</v>
      </c>
      <c r="AY20">
        <v>159</v>
      </c>
      <c r="AZ20">
        <v>177</v>
      </c>
      <c r="BQ20" s="8">
        <v>5218</v>
      </c>
      <c r="BR20" s="8">
        <v>4899</v>
      </c>
      <c r="BS20" s="4">
        <f t="shared" si="18"/>
        <v>10763</v>
      </c>
      <c r="BT20">
        <f t="shared" si="4"/>
        <v>0</v>
      </c>
      <c r="BU20">
        <f t="shared" si="5"/>
        <v>0</v>
      </c>
      <c r="BV20">
        <f t="shared" si="6"/>
        <v>646</v>
      </c>
      <c r="BW20">
        <f t="shared" si="7"/>
        <v>0</v>
      </c>
      <c r="BX20">
        <f t="shared" si="8"/>
        <v>0</v>
      </c>
      <c r="BY20">
        <f t="shared" si="9"/>
        <v>0</v>
      </c>
      <c r="BZ20">
        <f t="shared" si="10"/>
        <v>0</v>
      </c>
    </row>
    <row r="21" spans="1:78" ht="14.25">
      <c r="A21" t="s">
        <v>25</v>
      </c>
      <c r="B21">
        <v>20</v>
      </c>
      <c r="C21">
        <v>20</v>
      </c>
      <c r="D21">
        <f t="shared" si="0"/>
        <v>0</v>
      </c>
      <c r="E21" t="s">
        <v>39</v>
      </c>
      <c r="F21" s="3" t="e">
        <f t="shared" si="11"/>
        <v>#DIV/0!</v>
      </c>
      <c r="G21" s="3" t="e">
        <f t="shared" si="12"/>
        <v>#DIV/0!</v>
      </c>
      <c r="H21" s="3" t="e">
        <f t="shared" si="13"/>
        <v>#DIV/0!</v>
      </c>
      <c r="I21" s="3" t="e">
        <f t="shared" si="14"/>
        <v>#DIV/0!</v>
      </c>
      <c r="J21" s="11" t="e">
        <f>'[1]Sheet1'!$V$513</f>
        <v>#DIV/0!</v>
      </c>
      <c r="K21" s="14">
        <v>0</v>
      </c>
      <c r="L21" s="8">
        <v>0</v>
      </c>
      <c r="M21" s="8">
        <f t="shared" si="15"/>
        <v>0</v>
      </c>
      <c r="N21" s="13">
        <f t="shared" si="16"/>
        <v>0</v>
      </c>
      <c r="O21" s="5">
        <f>SUM(20+N21)</f>
        <v>20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222</v>
      </c>
      <c r="Y21">
        <v>0</v>
      </c>
      <c r="Z21">
        <v>0</v>
      </c>
      <c r="AA21" s="8">
        <f t="shared" si="1"/>
        <v>0</v>
      </c>
      <c r="AB21" s="4">
        <f t="shared" si="2"/>
        <v>222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754</v>
      </c>
      <c r="AK21">
        <v>0</v>
      </c>
      <c r="AL21">
        <v>0</v>
      </c>
      <c r="AM21" s="8">
        <f t="shared" si="3"/>
        <v>0</v>
      </c>
      <c r="AN21" s="4">
        <f>MAX(AC21:AM21)</f>
        <v>754</v>
      </c>
      <c r="BQ21" s="8">
        <v>0</v>
      </c>
      <c r="BR21" s="8">
        <v>0</v>
      </c>
      <c r="BS21" s="4">
        <f t="shared" si="18"/>
        <v>0</v>
      </c>
      <c r="BT21">
        <f t="shared" si="4"/>
        <v>0</v>
      </c>
      <c r="BU21">
        <f t="shared" si="5"/>
        <v>0</v>
      </c>
      <c r="BV21">
        <f t="shared" si="6"/>
        <v>0</v>
      </c>
      <c r="BW21">
        <f t="shared" si="7"/>
        <v>0</v>
      </c>
      <c r="BX21">
        <f t="shared" si="8"/>
        <v>0</v>
      </c>
      <c r="BY21">
        <f t="shared" si="9"/>
        <v>0</v>
      </c>
      <c r="BZ21">
        <f t="shared" si="10"/>
        <v>0</v>
      </c>
    </row>
    <row r="22" spans="1:78" ht="14.25">
      <c r="A22" t="s">
        <v>45</v>
      </c>
      <c r="B22">
        <v>21</v>
      </c>
      <c r="C22">
        <v>21</v>
      </c>
      <c r="D22">
        <f t="shared" si="0"/>
        <v>0</v>
      </c>
      <c r="E22" t="s">
        <v>43</v>
      </c>
      <c r="F22" s="3" t="e">
        <f t="shared" si="11"/>
        <v>#DIV/0!</v>
      </c>
      <c r="G22" s="3" t="e">
        <f t="shared" si="12"/>
        <v>#DIV/0!</v>
      </c>
      <c r="H22" s="3" t="e">
        <f t="shared" si="13"/>
        <v>#DIV/0!</v>
      </c>
      <c r="I22" s="3" t="e">
        <f t="shared" si="14"/>
        <v>#DIV/0!</v>
      </c>
      <c r="J22" s="11" t="e">
        <f>'[1]Sheet1'!$V$514</f>
        <v>#DIV/0!</v>
      </c>
      <c r="K22" s="14">
        <v>0</v>
      </c>
      <c r="L22" s="8">
        <v>0</v>
      </c>
      <c r="M22" s="8">
        <f t="shared" si="15"/>
        <v>0</v>
      </c>
      <c r="N22" s="13">
        <f t="shared" si="16"/>
        <v>0</v>
      </c>
      <c r="O22" s="5">
        <f>SUM(30+N22)</f>
        <v>30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221</v>
      </c>
      <c r="Y22">
        <v>0</v>
      </c>
      <c r="Z22">
        <v>0</v>
      </c>
      <c r="AA22" s="8">
        <f t="shared" si="1"/>
        <v>0</v>
      </c>
      <c r="AB22" s="4">
        <f t="shared" si="2"/>
        <v>221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770</v>
      </c>
      <c r="AK22">
        <v>0</v>
      </c>
      <c r="AL22">
        <v>0</v>
      </c>
      <c r="AM22" s="8">
        <f t="shared" si="3"/>
        <v>0</v>
      </c>
      <c r="AN22" s="4">
        <v>813</v>
      </c>
      <c r="BQ22" s="8">
        <v>0</v>
      </c>
      <c r="BR22" s="8">
        <v>0</v>
      </c>
      <c r="BS22" s="4">
        <f t="shared" si="18"/>
        <v>0</v>
      </c>
      <c r="BT22">
        <f t="shared" si="4"/>
        <v>0</v>
      </c>
      <c r="BU22">
        <f t="shared" si="5"/>
        <v>0</v>
      </c>
      <c r="BV22">
        <f t="shared" si="6"/>
        <v>0</v>
      </c>
      <c r="BW22">
        <f t="shared" si="7"/>
        <v>0</v>
      </c>
      <c r="BX22">
        <f t="shared" si="8"/>
        <v>0</v>
      </c>
      <c r="BY22">
        <f t="shared" si="9"/>
        <v>0</v>
      </c>
      <c r="BZ22">
        <f t="shared" si="10"/>
        <v>0</v>
      </c>
    </row>
    <row r="23" spans="1:78" ht="14.25">
      <c r="A23" t="s">
        <v>19</v>
      </c>
      <c r="B23">
        <v>22</v>
      </c>
      <c r="C23">
        <v>22</v>
      </c>
      <c r="D23">
        <f t="shared" si="0"/>
        <v>0</v>
      </c>
      <c r="E23" t="s">
        <v>51</v>
      </c>
      <c r="F23" s="3" t="e">
        <f t="shared" si="11"/>
        <v>#DIV/0!</v>
      </c>
      <c r="G23" s="3" t="e">
        <f t="shared" si="12"/>
        <v>#DIV/0!</v>
      </c>
      <c r="H23" s="3" t="e">
        <f t="shared" si="13"/>
        <v>#DIV/0!</v>
      </c>
      <c r="I23" s="3" t="e">
        <f t="shared" si="14"/>
        <v>#DIV/0!</v>
      </c>
      <c r="J23" s="11" t="e">
        <f>'[1]Sheet1'!$V$481</f>
        <v>#DIV/0!</v>
      </c>
      <c r="K23" s="14">
        <v>0</v>
      </c>
      <c r="L23" s="8">
        <v>0</v>
      </c>
      <c r="M23" s="8">
        <f t="shared" si="15"/>
        <v>0</v>
      </c>
      <c r="N23" s="13">
        <f t="shared" si="16"/>
        <v>0</v>
      </c>
      <c r="O23" s="5">
        <f>SUM(20+N23)</f>
        <v>20</v>
      </c>
      <c r="P23">
        <v>0</v>
      </c>
      <c r="Q23">
        <v>0</v>
      </c>
      <c r="R23">
        <v>0</v>
      </c>
      <c r="S23">
        <v>0</v>
      </c>
      <c r="T23">
        <v>0</v>
      </c>
      <c r="U23">
        <v>247</v>
      </c>
      <c r="V23">
        <v>0</v>
      </c>
      <c r="W23">
        <v>289</v>
      </c>
      <c r="X23">
        <v>204</v>
      </c>
      <c r="Y23">
        <v>0</v>
      </c>
      <c r="Z23">
        <v>0</v>
      </c>
      <c r="AA23" s="8">
        <f t="shared" si="1"/>
        <v>0</v>
      </c>
      <c r="AB23" s="4">
        <f t="shared" si="2"/>
        <v>289</v>
      </c>
      <c r="AC23">
        <v>0</v>
      </c>
      <c r="AD23">
        <v>0</v>
      </c>
      <c r="AE23">
        <v>0</v>
      </c>
      <c r="AF23">
        <v>0</v>
      </c>
      <c r="AG23">
        <v>854</v>
      </c>
      <c r="AH23">
        <v>0</v>
      </c>
      <c r="AI23">
        <v>962</v>
      </c>
      <c r="AJ23">
        <v>711</v>
      </c>
      <c r="AK23">
        <v>0</v>
      </c>
      <c r="AL23">
        <v>0</v>
      </c>
      <c r="AM23" s="8">
        <f t="shared" si="3"/>
        <v>0</v>
      </c>
      <c r="AN23" s="4">
        <f aca="true" t="shared" si="19" ref="AN23:AN36">MAX(AC23:AM23)</f>
        <v>962</v>
      </c>
      <c r="BQ23" s="8">
        <v>0</v>
      </c>
      <c r="BR23" s="8">
        <v>0</v>
      </c>
      <c r="BS23" s="4">
        <f t="shared" si="18"/>
        <v>0</v>
      </c>
      <c r="BT23">
        <f t="shared" si="4"/>
        <v>0</v>
      </c>
      <c r="BU23">
        <f t="shared" si="5"/>
        <v>0</v>
      </c>
      <c r="BV23">
        <f t="shared" si="6"/>
        <v>0</v>
      </c>
      <c r="BW23">
        <f t="shared" si="7"/>
        <v>0</v>
      </c>
      <c r="BX23">
        <f t="shared" si="8"/>
        <v>0</v>
      </c>
      <c r="BY23">
        <f t="shared" si="9"/>
        <v>0</v>
      </c>
      <c r="BZ23">
        <f t="shared" si="10"/>
        <v>0</v>
      </c>
    </row>
    <row r="24" spans="1:78" ht="14.25">
      <c r="A24" t="s">
        <v>46</v>
      </c>
      <c r="B24">
        <v>23</v>
      </c>
      <c r="C24">
        <v>23</v>
      </c>
      <c r="D24">
        <f t="shared" si="0"/>
        <v>0</v>
      </c>
      <c r="E24" t="s">
        <v>30</v>
      </c>
      <c r="F24" s="3" t="e">
        <f t="shared" si="11"/>
        <v>#DIV/0!</v>
      </c>
      <c r="G24" s="3" t="e">
        <f t="shared" si="12"/>
        <v>#DIV/0!</v>
      </c>
      <c r="H24" s="3" t="e">
        <f t="shared" si="13"/>
        <v>#DIV/0!</v>
      </c>
      <c r="I24" s="3" t="e">
        <f t="shared" si="14"/>
        <v>#DIV/0!</v>
      </c>
      <c r="J24" s="11">
        <f>'[1]Sheet1'!$V$89</f>
        <v>171.985</v>
      </c>
      <c r="K24" s="14">
        <v>0</v>
      </c>
      <c r="L24" s="8">
        <v>0</v>
      </c>
      <c r="M24" s="8">
        <f t="shared" si="15"/>
        <v>0</v>
      </c>
      <c r="N24" s="13">
        <f t="shared" si="16"/>
        <v>0</v>
      </c>
      <c r="O24" s="5">
        <f>SUM(80+N24)</f>
        <v>80</v>
      </c>
      <c r="P24">
        <v>0</v>
      </c>
      <c r="Q24">
        <v>0</v>
      </c>
      <c r="R24">
        <v>0</v>
      </c>
      <c r="S24">
        <v>0</v>
      </c>
      <c r="T24">
        <v>223</v>
      </c>
      <c r="U24">
        <v>0</v>
      </c>
      <c r="V24">
        <v>158</v>
      </c>
      <c r="W24">
        <v>215</v>
      </c>
      <c r="X24">
        <v>0</v>
      </c>
      <c r="Y24">
        <v>0</v>
      </c>
      <c r="Z24">
        <v>0</v>
      </c>
      <c r="AA24" s="8">
        <f t="shared" si="1"/>
        <v>0</v>
      </c>
      <c r="AB24" s="4">
        <f t="shared" si="2"/>
        <v>223</v>
      </c>
      <c r="AC24">
        <v>0</v>
      </c>
      <c r="AD24">
        <v>0</v>
      </c>
      <c r="AE24">
        <v>0</v>
      </c>
      <c r="AF24">
        <v>773</v>
      </c>
      <c r="AG24">
        <v>0</v>
      </c>
      <c r="AH24">
        <v>607</v>
      </c>
      <c r="AI24">
        <v>807</v>
      </c>
      <c r="AJ24">
        <v>0</v>
      </c>
      <c r="AK24">
        <v>0</v>
      </c>
      <c r="AL24">
        <v>0</v>
      </c>
      <c r="AM24" s="8">
        <f t="shared" si="3"/>
        <v>0</v>
      </c>
      <c r="AN24" s="4">
        <f t="shared" si="19"/>
        <v>807</v>
      </c>
      <c r="BQ24" s="8">
        <v>0</v>
      </c>
      <c r="BR24" s="8">
        <v>0</v>
      </c>
      <c r="BS24" s="4">
        <f t="shared" si="18"/>
        <v>0</v>
      </c>
      <c r="BT24">
        <f t="shared" si="4"/>
        <v>0</v>
      </c>
      <c r="BU24">
        <f t="shared" si="5"/>
        <v>0</v>
      </c>
      <c r="BV24">
        <f t="shared" si="6"/>
        <v>0</v>
      </c>
      <c r="BW24">
        <f t="shared" si="7"/>
        <v>0</v>
      </c>
      <c r="BX24">
        <f t="shared" si="8"/>
        <v>0</v>
      </c>
      <c r="BY24">
        <f t="shared" si="9"/>
        <v>0</v>
      </c>
      <c r="BZ24">
        <f t="shared" si="10"/>
        <v>0</v>
      </c>
    </row>
    <row r="25" spans="1:78" ht="14.25">
      <c r="A25" t="s">
        <v>25</v>
      </c>
      <c r="B25">
        <v>24</v>
      </c>
      <c r="C25">
        <v>24</v>
      </c>
      <c r="D25">
        <f t="shared" si="0"/>
        <v>0</v>
      </c>
      <c r="E25" t="s">
        <v>37</v>
      </c>
      <c r="F25" s="3" t="e">
        <f t="shared" si="11"/>
        <v>#DIV/0!</v>
      </c>
      <c r="G25" s="3" t="e">
        <f t="shared" si="12"/>
        <v>#DIV/0!</v>
      </c>
      <c r="H25" s="3" t="e">
        <f t="shared" si="13"/>
        <v>#DIV/0!</v>
      </c>
      <c r="I25" s="3" t="e">
        <f t="shared" si="14"/>
        <v>#DIV/0!</v>
      </c>
      <c r="J25" s="11">
        <f>'[1]Sheet1'!$V$14</f>
        <v>199.62750000000003</v>
      </c>
      <c r="K25" s="14">
        <v>0</v>
      </c>
      <c r="L25" s="8">
        <v>0</v>
      </c>
      <c r="M25" s="8">
        <f t="shared" si="15"/>
        <v>0</v>
      </c>
      <c r="N25" s="13">
        <f t="shared" si="16"/>
        <v>0</v>
      </c>
      <c r="O25" s="5">
        <f>SUM(515+N25)</f>
        <v>515</v>
      </c>
      <c r="P25">
        <v>278</v>
      </c>
      <c r="Q25">
        <v>258</v>
      </c>
      <c r="R25">
        <v>290</v>
      </c>
      <c r="S25">
        <v>276</v>
      </c>
      <c r="T25">
        <v>266</v>
      </c>
      <c r="U25">
        <v>0</v>
      </c>
      <c r="V25">
        <v>278</v>
      </c>
      <c r="W25">
        <v>255</v>
      </c>
      <c r="X25">
        <v>0</v>
      </c>
      <c r="Y25">
        <v>0</v>
      </c>
      <c r="Z25">
        <v>0</v>
      </c>
      <c r="AA25" s="8">
        <f t="shared" si="1"/>
        <v>0</v>
      </c>
      <c r="AB25" s="4">
        <f t="shared" si="2"/>
        <v>290</v>
      </c>
      <c r="AC25">
        <v>922</v>
      </c>
      <c r="AD25">
        <v>911</v>
      </c>
      <c r="AE25">
        <v>884</v>
      </c>
      <c r="AF25">
        <v>926</v>
      </c>
      <c r="AG25">
        <v>0</v>
      </c>
      <c r="AH25">
        <v>961</v>
      </c>
      <c r="AI25">
        <v>913</v>
      </c>
      <c r="AJ25">
        <v>0</v>
      </c>
      <c r="AK25">
        <v>0</v>
      </c>
      <c r="AL25">
        <v>0</v>
      </c>
      <c r="AM25" s="8">
        <f t="shared" si="3"/>
        <v>0</v>
      </c>
      <c r="AN25" s="4">
        <f t="shared" si="19"/>
        <v>961</v>
      </c>
      <c r="BQ25" s="8">
        <v>0</v>
      </c>
      <c r="BR25" s="8">
        <v>0</v>
      </c>
      <c r="BS25" s="4">
        <f t="shared" si="18"/>
        <v>0</v>
      </c>
      <c r="BT25">
        <f t="shared" si="4"/>
        <v>0</v>
      </c>
      <c r="BU25">
        <f t="shared" si="5"/>
        <v>0</v>
      </c>
      <c r="BV25">
        <f t="shared" si="6"/>
        <v>0</v>
      </c>
      <c r="BW25">
        <f t="shared" si="7"/>
        <v>0</v>
      </c>
      <c r="BX25">
        <f t="shared" si="8"/>
        <v>0</v>
      </c>
      <c r="BY25">
        <f t="shared" si="9"/>
        <v>0</v>
      </c>
      <c r="BZ25">
        <f t="shared" si="10"/>
        <v>0</v>
      </c>
    </row>
    <row r="26" spans="1:78" ht="14.25">
      <c r="A26" t="s">
        <v>25</v>
      </c>
      <c r="B26">
        <v>25</v>
      </c>
      <c r="C26">
        <v>25</v>
      </c>
      <c r="D26">
        <f t="shared" si="0"/>
        <v>0</v>
      </c>
      <c r="E26" t="s">
        <v>27</v>
      </c>
      <c r="F26" s="3">
        <f t="shared" si="11"/>
        <v>199.75</v>
      </c>
      <c r="G26" s="3">
        <f t="shared" si="12"/>
        <v>183</v>
      </c>
      <c r="H26" s="3" t="e">
        <f t="shared" si="13"/>
        <v>#DIV/0!</v>
      </c>
      <c r="I26" s="3">
        <f t="shared" si="14"/>
        <v>197.65625</v>
      </c>
      <c r="J26" s="10">
        <f>'[1]Sheet1'!$V$26</f>
        <v>189.58078124999997</v>
      </c>
      <c r="K26" s="13">
        <v>28</v>
      </c>
      <c r="L26" s="8">
        <v>4</v>
      </c>
      <c r="M26" s="8">
        <f t="shared" si="15"/>
        <v>0</v>
      </c>
      <c r="N26" s="13">
        <f t="shared" si="16"/>
        <v>32</v>
      </c>
      <c r="O26" s="5">
        <f>SUM(481+N26)</f>
        <v>513</v>
      </c>
      <c r="P26">
        <v>257</v>
      </c>
      <c r="Q26">
        <v>299</v>
      </c>
      <c r="R26">
        <v>248</v>
      </c>
      <c r="S26">
        <v>247</v>
      </c>
      <c r="T26">
        <v>265</v>
      </c>
      <c r="U26">
        <v>0</v>
      </c>
      <c r="V26">
        <v>233</v>
      </c>
      <c r="W26">
        <v>225</v>
      </c>
      <c r="X26">
        <v>0</v>
      </c>
      <c r="Y26">
        <v>247</v>
      </c>
      <c r="Z26">
        <v>216</v>
      </c>
      <c r="AA26" s="8">
        <f t="shared" si="1"/>
        <v>0</v>
      </c>
      <c r="AB26" s="4">
        <f t="shared" si="2"/>
        <v>299</v>
      </c>
      <c r="AC26">
        <v>299</v>
      </c>
      <c r="AD26">
        <v>1005</v>
      </c>
      <c r="AE26">
        <v>872</v>
      </c>
      <c r="AF26">
        <v>922</v>
      </c>
      <c r="AG26">
        <v>906</v>
      </c>
      <c r="AH26">
        <v>800</v>
      </c>
      <c r="AI26">
        <v>802</v>
      </c>
      <c r="AJ26">
        <v>0</v>
      </c>
      <c r="AK26">
        <v>847</v>
      </c>
      <c r="AL26">
        <v>732</v>
      </c>
      <c r="AM26" s="8">
        <f t="shared" si="3"/>
        <v>0</v>
      </c>
      <c r="AN26" s="4">
        <f t="shared" si="19"/>
        <v>1005</v>
      </c>
      <c r="BQ26" s="8">
        <v>5593</v>
      </c>
      <c r="BR26" s="8">
        <v>732</v>
      </c>
      <c r="BS26" s="4">
        <f t="shared" si="18"/>
        <v>6325</v>
      </c>
      <c r="BT26">
        <f t="shared" si="4"/>
        <v>0</v>
      </c>
      <c r="BU26">
        <f t="shared" si="5"/>
        <v>0</v>
      </c>
      <c r="BV26">
        <f t="shared" si="6"/>
        <v>0</v>
      </c>
      <c r="BW26">
        <f t="shared" si="7"/>
        <v>0</v>
      </c>
      <c r="BX26">
        <f t="shared" si="8"/>
        <v>0</v>
      </c>
      <c r="BY26">
        <f t="shared" si="9"/>
        <v>0</v>
      </c>
      <c r="BZ26">
        <f t="shared" si="10"/>
        <v>0</v>
      </c>
    </row>
    <row r="27" spans="1:88" ht="14.25">
      <c r="A27" t="s">
        <v>48</v>
      </c>
      <c r="B27">
        <v>26</v>
      </c>
      <c r="C27">
        <v>26</v>
      </c>
      <c r="D27">
        <f t="shared" si="0"/>
        <v>0</v>
      </c>
      <c r="E27" t="s">
        <v>47</v>
      </c>
      <c r="F27" s="3">
        <f t="shared" si="11"/>
        <v>175.25</v>
      </c>
      <c r="G27" s="3">
        <f t="shared" si="12"/>
        <v>190.14285714285714</v>
      </c>
      <c r="H27" s="3">
        <f t="shared" si="13"/>
        <v>198</v>
      </c>
      <c r="I27" s="3">
        <f t="shared" si="14"/>
        <v>185.39705882352942</v>
      </c>
      <c r="J27" s="11">
        <f>'[1]Sheet1'!$V$52</f>
        <v>182.78852941176473</v>
      </c>
      <c r="K27" s="14">
        <v>28</v>
      </c>
      <c r="L27" s="8">
        <v>28</v>
      </c>
      <c r="M27" s="8">
        <f t="shared" si="15"/>
        <v>12</v>
      </c>
      <c r="N27" s="13">
        <f t="shared" si="16"/>
        <v>68</v>
      </c>
      <c r="O27" s="5">
        <f>SUM(68+N27)</f>
        <v>136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257</v>
      </c>
      <c r="Y27">
        <v>232</v>
      </c>
      <c r="Z27">
        <v>249</v>
      </c>
      <c r="AA27" s="8">
        <f t="shared" si="1"/>
        <v>225</v>
      </c>
      <c r="AB27" s="4">
        <f t="shared" si="2"/>
        <v>257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831</v>
      </c>
      <c r="AK27">
        <v>807</v>
      </c>
      <c r="AL27">
        <v>844</v>
      </c>
      <c r="AM27" s="8">
        <f t="shared" si="3"/>
        <v>830</v>
      </c>
      <c r="AN27" s="4">
        <f t="shared" si="19"/>
        <v>844</v>
      </c>
      <c r="AO27">
        <v>225</v>
      </c>
      <c r="AP27">
        <v>193</v>
      </c>
      <c r="AQ27">
        <v>221</v>
      </c>
      <c r="AR27">
        <v>182</v>
      </c>
      <c r="AS27">
        <v>154</v>
      </c>
      <c r="AT27">
        <v>224</v>
      </c>
      <c r="AU27">
        <v>170</v>
      </c>
      <c r="AV27">
        <v>177</v>
      </c>
      <c r="AW27">
        <v>192</v>
      </c>
      <c r="AX27">
        <v>208</v>
      </c>
      <c r="AY27">
        <v>225</v>
      </c>
      <c r="AZ27">
        <v>205</v>
      </c>
      <c r="BQ27" s="8">
        <v>4907</v>
      </c>
      <c r="BR27" s="8">
        <v>5324</v>
      </c>
      <c r="BS27" s="4">
        <f t="shared" si="18"/>
        <v>12607</v>
      </c>
      <c r="BT27">
        <f t="shared" si="4"/>
        <v>821</v>
      </c>
      <c r="BU27">
        <f t="shared" si="5"/>
        <v>725</v>
      </c>
      <c r="BV27">
        <f t="shared" si="6"/>
        <v>830</v>
      </c>
      <c r="BW27">
        <f t="shared" si="7"/>
        <v>0</v>
      </c>
      <c r="BX27">
        <f t="shared" si="8"/>
        <v>0</v>
      </c>
      <c r="BY27">
        <f t="shared" si="9"/>
        <v>0</v>
      </c>
      <c r="BZ27">
        <f t="shared" si="10"/>
        <v>0</v>
      </c>
      <c r="CA27">
        <f>SUM(AO27:BZ27)</f>
        <v>27590</v>
      </c>
      <c r="CB27">
        <f>SUM(AO27:AR27)</f>
        <v>821</v>
      </c>
      <c r="CC27">
        <f>SUM(AS27:AV27)</f>
        <v>725</v>
      </c>
      <c r="CD27">
        <f>SUM(AW27:AZ27)</f>
        <v>830</v>
      </c>
      <c r="CE27">
        <f>SUM(BA27:BD27)</f>
        <v>0</v>
      </c>
      <c r="CF27">
        <f>SUM(BE27:BH27)</f>
        <v>0</v>
      </c>
      <c r="CG27">
        <f>SUM(BI27:BL27)</f>
        <v>0</v>
      </c>
      <c r="CH27">
        <f>SUM(BM27:BP27)</f>
        <v>0</v>
      </c>
      <c r="CI27">
        <f>SUM(BS27:BS27)</f>
        <v>12607</v>
      </c>
      <c r="CJ27">
        <f>SUM(BT27:BW27)</f>
        <v>2376</v>
      </c>
    </row>
    <row r="28" spans="1:78" ht="14.25">
      <c r="A28" t="s">
        <v>65</v>
      </c>
      <c r="B28">
        <v>27</v>
      </c>
      <c r="C28">
        <v>27</v>
      </c>
      <c r="D28">
        <f t="shared" si="0"/>
        <v>0</v>
      </c>
      <c r="E28" t="s">
        <v>66</v>
      </c>
      <c r="F28" s="3">
        <f t="shared" si="11"/>
        <v>186.35</v>
      </c>
      <c r="G28" s="3">
        <f t="shared" si="12"/>
        <v>189.95833333333334</v>
      </c>
      <c r="H28" s="3">
        <f t="shared" si="13"/>
        <v>197.16666666666666</v>
      </c>
      <c r="I28" s="3">
        <f t="shared" si="14"/>
        <v>190.21428571428572</v>
      </c>
      <c r="J28" s="10">
        <f>'[1]Sheet1'!$V$29</f>
        <v>186.82151785714285</v>
      </c>
      <c r="K28" s="8">
        <v>20</v>
      </c>
      <c r="L28" s="8">
        <v>24</v>
      </c>
      <c r="M28" s="8">
        <f t="shared" si="15"/>
        <v>12</v>
      </c>
      <c r="N28" s="13">
        <f t="shared" si="16"/>
        <v>56</v>
      </c>
      <c r="O28" s="5">
        <f>SUM(1079+N28)</f>
        <v>1135</v>
      </c>
      <c r="P28">
        <v>266</v>
      </c>
      <c r="Q28">
        <v>247</v>
      </c>
      <c r="R28">
        <v>267</v>
      </c>
      <c r="S28">
        <v>256</v>
      </c>
      <c r="T28">
        <v>300</v>
      </c>
      <c r="U28">
        <v>289</v>
      </c>
      <c r="V28">
        <v>259</v>
      </c>
      <c r="W28">
        <v>257</v>
      </c>
      <c r="X28">
        <v>269</v>
      </c>
      <c r="Y28">
        <v>265</v>
      </c>
      <c r="Z28">
        <v>255</v>
      </c>
      <c r="AA28" s="8">
        <f t="shared" si="1"/>
        <v>255</v>
      </c>
      <c r="AB28" s="4">
        <f t="shared" si="2"/>
        <v>300</v>
      </c>
      <c r="AC28">
        <v>878</v>
      </c>
      <c r="AD28">
        <v>878</v>
      </c>
      <c r="AE28">
        <v>840</v>
      </c>
      <c r="AF28">
        <v>878</v>
      </c>
      <c r="AG28">
        <v>901</v>
      </c>
      <c r="AH28">
        <v>916</v>
      </c>
      <c r="AI28">
        <v>809</v>
      </c>
      <c r="AJ28">
        <v>902</v>
      </c>
      <c r="AK28">
        <v>866</v>
      </c>
      <c r="AL28">
        <v>849</v>
      </c>
      <c r="AM28" s="8">
        <f t="shared" si="3"/>
        <v>885</v>
      </c>
      <c r="AN28" s="4">
        <f t="shared" si="19"/>
        <v>916</v>
      </c>
      <c r="AO28">
        <v>190</v>
      </c>
      <c r="AP28">
        <v>177</v>
      </c>
      <c r="AQ28">
        <v>151</v>
      </c>
      <c r="AR28">
        <v>185</v>
      </c>
      <c r="AS28">
        <v>188</v>
      </c>
      <c r="AT28">
        <v>255</v>
      </c>
      <c r="AU28">
        <v>243</v>
      </c>
      <c r="AV28">
        <v>199</v>
      </c>
      <c r="AW28">
        <v>159</v>
      </c>
      <c r="AX28">
        <v>255</v>
      </c>
      <c r="AY28">
        <v>196</v>
      </c>
      <c r="AZ28">
        <v>168</v>
      </c>
      <c r="BQ28" s="8">
        <v>3727</v>
      </c>
      <c r="BR28" s="8">
        <v>4559</v>
      </c>
      <c r="BS28" s="4">
        <f t="shared" si="18"/>
        <v>10652</v>
      </c>
      <c r="BT28">
        <f t="shared" si="4"/>
        <v>703</v>
      </c>
      <c r="BU28">
        <f t="shared" si="5"/>
        <v>885</v>
      </c>
      <c r="BV28">
        <f t="shared" si="6"/>
        <v>778</v>
      </c>
      <c r="BW28">
        <f t="shared" si="7"/>
        <v>0</v>
      </c>
      <c r="BX28">
        <f t="shared" si="8"/>
        <v>0</v>
      </c>
      <c r="BY28">
        <f t="shared" si="9"/>
        <v>0</v>
      </c>
      <c r="BZ28">
        <f t="shared" si="10"/>
        <v>0</v>
      </c>
    </row>
    <row r="29" spans="1:78" ht="14.25">
      <c r="A29" t="s">
        <v>65</v>
      </c>
      <c r="B29">
        <v>28</v>
      </c>
      <c r="C29">
        <v>28</v>
      </c>
      <c r="D29">
        <f t="shared" si="0"/>
        <v>0</v>
      </c>
      <c r="E29" t="s">
        <v>67</v>
      </c>
      <c r="F29" s="3">
        <f t="shared" si="11"/>
        <v>193.78571428571428</v>
      </c>
      <c r="G29" s="3">
        <f t="shared" si="12"/>
        <v>190.05</v>
      </c>
      <c r="H29" s="3">
        <f t="shared" si="13"/>
        <v>208.66666666666666</v>
      </c>
      <c r="I29" s="3">
        <f t="shared" si="14"/>
        <v>195.51666666666668</v>
      </c>
      <c r="J29" s="10">
        <f>'[1]Sheet1'!$V$79</f>
        <v>176.0087878787879</v>
      </c>
      <c r="K29" s="8">
        <v>28</v>
      </c>
      <c r="L29" s="8">
        <v>20</v>
      </c>
      <c r="M29" s="8">
        <f t="shared" si="15"/>
        <v>12</v>
      </c>
      <c r="N29" s="13">
        <f t="shared" si="16"/>
        <v>60</v>
      </c>
      <c r="O29" s="5">
        <f>SUM(636+N29)</f>
        <v>696</v>
      </c>
      <c r="P29">
        <v>231</v>
      </c>
      <c r="Q29">
        <v>210</v>
      </c>
      <c r="R29">
        <v>0</v>
      </c>
      <c r="S29">
        <v>0</v>
      </c>
      <c r="T29">
        <v>214</v>
      </c>
      <c r="U29">
        <v>255</v>
      </c>
      <c r="V29">
        <v>244</v>
      </c>
      <c r="W29">
        <v>241</v>
      </c>
      <c r="X29">
        <v>235</v>
      </c>
      <c r="Y29">
        <v>251</v>
      </c>
      <c r="Z29">
        <v>239</v>
      </c>
      <c r="AA29" s="8">
        <f t="shared" si="1"/>
        <v>246</v>
      </c>
      <c r="AB29" s="4">
        <f t="shared" si="2"/>
        <v>255</v>
      </c>
      <c r="AC29">
        <v>759</v>
      </c>
      <c r="AD29">
        <v>0</v>
      </c>
      <c r="AE29">
        <v>0</v>
      </c>
      <c r="AF29">
        <v>761</v>
      </c>
      <c r="AG29">
        <v>887</v>
      </c>
      <c r="AH29">
        <v>843</v>
      </c>
      <c r="AI29">
        <v>807</v>
      </c>
      <c r="AJ29">
        <v>804</v>
      </c>
      <c r="AK29">
        <v>809</v>
      </c>
      <c r="AL29">
        <v>814</v>
      </c>
      <c r="AM29" s="8">
        <f t="shared" si="3"/>
        <v>891</v>
      </c>
      <c r="AN29" s="4">
        <f t="shared" si="19"/>
        <v>891</v>
      </c>
      <c r="AO29">
        <v>171</v>
      </c>
      <c r="AP29">
        <v>242</v>
      </c>
      <c r="AQ29">
        <v>151</v>
      </c>
      <c r="AR29">
        <v>214</v>
      </c>
      <c r="AS29">
        <v>246</v>
      </c>
      <c r="AT29">
        <v>237</v>
      </c>
      <c r="AU29">
        <v>172</v>
      </c>
      <c r="AV29">
        <v>236</v>
      </c>
      <c r="AW29">
        <v>212</v>
      </c>
      <c r="AX29">
        <v>210</v>
      </c>
      <c r="AY29">
        <v>203</v>
      </c>
      <c r="AZ29">
        <v>210</v>
      </c>
      <c r="BQ29" s="8">
        <v>5426</v>
      </c>
      <c r="BR29" s="8">
        <v>3801</v>
      </c>
      <c r="BS29" s="4">
        <f t="shared" si="18"/>
        <v>11731</v>
      </c>
      <c r="BT29">
        <f t="shared" si="4"/>
        <v>778</v>
      </c>
      <c r="BU29">
        <f t="shared" si="5"/>
        <v>891</v>
      </c>
      <c r="BV29">
        <f t="shared" si="6"/>
        <v>835</v>
      </c>
      <c r="BW29">
        <f t="shared" si="7"/>
        <v>0</v>
      </c>
      <c r="BX29">
        <f t="shared" si="8"/>
        <v>0</v>
      </c>
      <c r="BY29">
        <f t="shared" si="9"/>
        <v>0</v>
      </c>
      <c r="BZ29">
        <f t="shared" si="10"/>
        <v>0</v>
      </c>
    </row>
    <row r="30" spans="1:78" ht="14.25">
      <c r="A30" t="s">
        <v>65</v>
      </c>
      <c r="B30">
        <v>29</v>
      </c>
      <c r="C30">
        <v>29</v>
      </c>
      <c r="D30">
        <f t="shared" si="0"/>
        <v>0</v>
      </c>
      <c r="E30" t="s">
        <v>68</v>
      </c>
      <c r="F30" s="3">
        <f t="shared" si="11"/>
        <v>215.75</v>
      </c>
      <c r="G30" s="3">
        <f t="shared" si="12"/>
        <v>218.4</v>
      </c>
      <c r="H30" s="3">
        <f t="shared" si="13"/>
        <v>205.91666666666666</v>
      </c>
      <c r="I30" s="3">
        <f t="shared" si="14"/>
        <v>214.66666666666666</v>
      </c>
      <c r="J30" s="10">
        <f>'[1]Sheet1'!$V$68</f>
        <v>183.58133333333333</v>
      </c>
      <c r="K30" s="8">
        <v>28</v>
      </c>
      <c r="L30" s="8">
        <v>20</v>
      </c>
      <c r="M30" s="8">
        <f t="shared" si="15"/>
        <v>12</v>
      </c>
      <c r="N30" s="13">
        <f t="shared" si="16"/>
        <v>60</v>
      </c>
      <c r="O30" s="5">
        <f>SUM(321+N30)</f>
        <v>381</v>
      </c>
      <c r="P30">
        <v>278</v>
      </c>
      <c r="Q30">
        <v>223</v>
      </c>
      <c r="R30">
        <v>202</v>
      </c>
      <c r="S30">
        <v>184</v>
      </c>
      <c r="T30">
        <v>237</v>
      </c>
      <c r="U30">
        <v>278</v>
      </c>
      <c r="V30">
        <v>0</v>
      </c>
      <c r="W30">
        <v>267</v>
      </c>
      <c r="X30">
        <v>267</v>
      </c>
      <c r="Y30">
        <v>299</v>
      </c>
      <c r="Z30">
        <v>266</v>
      </c>
      <c r="AA30" s="8">
        <f t="shared" si="1"/>
        <v>279</v>
      </c>
      <c r="AB30" s="4">
        <f t="shared" si="2"/>
        <v>299</v>
      </c>
      <c r="AC30">
        <v>727</v>
      </c>
      <c r="AD30">
        <v>730</v>
      </c>
      <c r="AE30">
        <v>641</v>
      </c>
      <c r="AF30">
        <v>887</v>
      </c>
      <c r="AG30">
        <v>909</v>
      </c>
      <c r="AH30">
        <v>0</v>
      </c>
      <c r="AI30">
        <v>893</v>
      </c>
      <c r="AJ30">
        <v>972</v>
      </c>
      <c r="AK30">
        <v>972</v>
      </c>
      <c r="AL30">
        <v>911</v>
      </c>
      <c r="AM30" s="8">
        <f t="shared" si="3"/>
        <v>935</v>
      </c>
      <c r="AN30" s="4">
        <f t="shared" si="19"/>
        <v>972</v>
      </c>
      <c r="AO30">
        <v>222</v>
      </c>
      <c r="AP30">
        <v>159</v>
      </c>
      <c r="AQ30">
        <v>222</v>
      </c>
      <c r="AR30">
        <v>202</v>
      </c>
      <c r="AS30">
        <v>258</v>
      </c>
      <c r="AT30">
        <v>189</v>
      </c>
      <c r="AU30">
        <v>279</v>
      </c>
      <c r="AV30">
        <v>209</v>
      </c>
      <c r="AW30">
        <v>179</v>
      </c>
      <c r="AX30">
        <v>190</v>
      </c>
      <c r="AY30">
        <v>171</v>
      </c>
      <c r="AZ30">
        <v>191</v>
      </c>
      <c r="BQ30" s="8">
        <v>6041</v>
      </c>
      <c r="BR30" s="8">
        <v>4368</v>
      </c>
      <c r="BS30" s="4">
        <f t="shared" si="18"/>
        <v>12880</v>
      </c>
      <c r="BT30">
        <f t="shared" si="4"/>
        <v>805</v>
      </c>
      <c r="BU30">
        <f t="shared" si="5"/>
        <v>935</v>
      </c>
      <c r="BV30">
        <f t="shared" si="6"/>
        <v>731</v>
      </c>
      <c r="BW30">
        <f t="shared" si="7"/>
        <v>0</v>
      </c>
      <c r="BX30">
        <f t="shared" si="8"/>
        <v>0</v>
      </c>
      <c r="BY30">
        <f t="shared" si="9"/>
        <v>0</v>
      </c>
      <c r="BZ30">
        <f t="shared" si="10"/>
        <v>0</v>
      </c>
    </row>
    <row r="31" spans="1:78" ht="14.25">
      <c r="A31" t="s">
        <v>65</v>
      </c>
      <c r="B31">
        <v>30</v>
      </c>
      <c r="C31">
        <v>30</v>
      </c>
      <c r="D31">
        <f t="shared" si="0"/>
        <v>0</v>
      </c>
      <c r="E31" t="s">
        <v>69</v>
      </c>
      <c r="F31" s="3" t="e">
        <f t="shared" si="11"/>
        <v>#DIV/0!</v>
      </c>
      <c r="G31" s="3" t="e">
        <f t="shared" si="12"/>
        <v>#DIV/0!</v>
      </c>
      <c r="H31" s="3" t="e">
        <f t="shared" si="13"/>
        <v>#DIV/0!</v>
      </c>
      <c r="I31" s="3" t="e">
        <f t="shared" si="14"/>
        <v>#DIV/0!</v>
      </c>
      <c r="J31" s="10">
        <f>'[1]Sheet1'!$V$71</f>
        <v>174.93888888888887</v>
      </c>
      <c r="K31" s="8">
        <v>0</v>
      </c>
      <c r="L31" s="8">
        <v>0</v>
      </c>
      <c r="M31" s="8">
        <f t="shared" si="15"/>
        <v>0</v>
      </c>
      <c r="N31" s="13">
        <f t="shared" si="16"/>
        <v>0</v>
      </c>
      <c r="O31" s="5">
        <f>SUM(588+N31)</f>
        <v>588</v>
      </c>
      <c r="P31">
        <v>264</v>
      </c>
      <c r="Q31">
        <v>247</v>
      </c>
      <c r="R31">
        <v>289</v>
      </c>
      <c r="S31">
        <v>259</v>
      </c>
      <c r="T31">
        <v>198</v>
      </c>
      <c r="U31">
        <v>258</v>
      </c>
      <c r="V31">
        <v>173</v>
      </c>
      <c r="W31">
        <v>0</v>
      </c>
      <c r="X31">
        <v>254</v>
      </c>
      <c r="Y31">
        <v>0</v>
      </c>
      <c r="Z31">
        <v>0</v>
      </c>
      <c r="AA31" s="8">
        <f t="shared" si="1"/>
        <v>0</v>
      </c>
      <c r="AB31" s="4">
        <f t="shared" si="2"/>
        <v>289</v>
      </c>
      <c r="AC31">
        <v>854</v>
      </c>
      <c r="AD31">
        <v>892</v>
      </c>
      <c r="AE31">
        <v>849</v>
      </c>
      <c r="AF31">
        <v>740</v>
      </c>
      <c r="AG31">
        <v>938</v>
      </c>
      <c r="AH31">
        <v>604</v>
      </c>
      <c r="AI31">
        <v>0</v>
      </c>
      <c r="AJ31">
        <v>890</v>
      </c>
      <c r="AK31">
        <v>0</v>
      </c>
      <c r="AL31">
        <v>0</v>
      </c>
      <c r="AM31" s="8">
        <f t="shared" si="3"/>
        <v>0</v>
      </c>
      <c r="AN31" s="4">
        <f t="shared" si="19"/>
        <v>938</v>
      </c>
      <c r="BQ31" s="8">
        <v>0</v>
      </c>
      <c r="BR31" s="8">
        <v>0</v>
      </c>
      <c r="BS31" s="4">
        <f t="shared" si="18"/>
        <v>0</v>
      </c>
      <c r="BT31">
        <f t="shared" si="4"/>
        <v>0</v>
      </c>
      <c r="BU31">
        <f t="shared" si="5"/>
        <v>0</v>
      </c>
      <c r="BV31">
        <f t="shared" si="6"/>
        <v>0</v>
      </c>
      <c r="BW31">
        <f t="shared" si="7"/>
        <v>0</v>
      </c>
      <c r="BX31">
        <f t="shared" si="8"/>
        <v>0</v>
      </c>
      <c r="BY31">
        <f t="shared" si="9"/>
        <v>0</v>
      </c>
      <c r="BZ31">
        <f t="shared" si="10"/>
        <v>0</v>
      </c>
    </row>
    <row r="32" spans="1:78" ht="14.25">
      <c r="A32" t="s">
        <v>70</v>
      </c>
      <c r="B32">
        <v>31</v>
      </c>
      <c r="C32">
        <v>31</v>
      </c>
      <c r="D32">
        <f>(C32-B32)</f>
        <v>0</v>
      </c>
      <c r="E32" t="s">
        <v>71</v>
      </c>
      <c r="F32" s="3">
        <f t="shared" si="11"/>
        <v>181.20833333333334</v>
      </c>
      <c r="G32" s="3">
        <f t="shared" si="12"/>
        <v>208.38095238095238</v>
      </c>
      <c r="H32" s="3">
        <f t="shared" si="13"/>
        <v>192.75</v>
      </c>
      <c r="I32" s="3">
        <f t="shared" si="14"/>
        <v>193.64912280701753</v>
      </c>
      <c r="J32" s="10">
        <f>'[1]Sheet1'!$V$54</f>
        <v>184.5697076023392</v>
      </c>
      <c r="K32" s="8">
        <v>24</v>
      </c>
      <c r="L32" s="8">
        <v>21</v>
      </c>
      <c r="M32" s="8">
        <f t="shared" si="15"/>
        <v>12</v>
      </c>
      <c r="N32" s="13">
        <f t="shared" si="16"/>
        <v>57</v>
      </c>
      <c r="O32" s="5">
        <f>SUM(126+N32)</f>
        <v>183</v>
      </c>
      <c r="P32">
        <v>0</v>
      </c>
      <c r="Q32">
        <v>0</v>
      </c>
      <c r="R32">
        <v>278</v>
      </c>
      <c r="S32">
        <v>0</v>
      </c>
      <c r="T32">
        <v>0</v>
      </c>
      <c r="U32">
        <v>0</v>
      </c>
      <c r="V32">
        <v>0</v>
      </c>
      <c r="W32">
        <v>0</v>
      </c>
      <c r="X32">
        <v>277</v>
      </c>
      <c r="Y32">
        <v>232</v>
      </c>
      <c r="Z32">
        <v>248</v>
      </c>
      <c r="AA32" s="8">
        <f t="shared" si="1"/>
        <v>240</v>
      </c>
      <c r="AB32" s="4">
        <f t="shared" si="2"/>
        <v>278</v>
      </c>
      <c r="AC32">
        <v>0</v>
      </c>
      <c r="AD32">
        <v>882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902</v>
      </c>
      <c r="AK32">
        <v>778</v>
      </c>
      <c r="AL32">
        <v>908</v>
      </c>
      <c r="AM32" s="8">
        <f t="shared" si="3"/>
        <v>812</v>
      </c>
      <c r="AN32" s="4">
        <f t="shared" si="19"/>
        <v>908</v>
      </c>
      <c r="AO32">
        <v>212</v>
      </c>
      <c r="AP32">
        <v>183</v>
      </c>
      <c r="AQ32">
        <v>202</v>
      </c>
      <c r="AR32">
        <v>215</v>
      </c>
      <c r="AS32">
        <v>191</v>
      </c>
      <c r="AT32">
        <v>170</v>
      </c>
      <c r="AU32">
        <v>167</v>
      </c>
      <c r="AV32">
        <v>170</v>
      </c>
      <c r="AW32">
        <v>172</v>
      </c>
      <c r="AX32">
        <v>223</v>
      </c>
      <c r="AY32">
        <v>240</v>
      </c>
      <c r="AZ32">
        <v>168</v>
      </c>
      <c r="BQ32" s="8">
        <v>4349</v>
      </c>
      <c r="BR32" s="8">
        <v>4376</v>
      </c>
      <c r="BS32" s="4">
        <f t="shared" si="18"/>
        <v>11038</v>
      </c>
      <c r="BT32">
        <f t="shared" si="4"/>
        <v>812</v>
      </c>
      <c r="BU32">
        <f>SUM(AS32:AV32)</f>
        <v>698</v>
      </c>
      <c r="BV32">
        <f t="shared" si="6"/>
        <v>803</v>
      </c>
      <c r="BW32">
        <f t="shared" si="7"/>
        <v>0</v>
      </c>
      <c r="BX32">
        <f t="shared" si="8"/>
        <v>0</v>
      </c>
      <c r="BY32">
        <f t="shared" si="9"/>
        <v>0</v>
      </c>
      <c r="BZ32">
        <f t="shared" si="10"/>
        <v>0</v>
      </c>
    </row>
    <row r="33" spans="1:78" ht="14.25">
      <c r="A33" t="s">
        <v>70</v>
      </c>
      <c r="B33">
        <v>32</v>
      </c>
      <c r="C33">
        <v>32</v>
      </c>
      <c r="D33">
        <f>(C33-B33)</f>
        <v>0</v>
      </c>
      <c r="E33" t="s">
        <v>72</v>
      </c>
      <c r="F33" s="3">
        <f t="shared" si="11"/>
        <v>171.5</v>
      </c>
      <c r="G33" s="3">
        <f t="shared" si="12"/>
        <v>184.25925925925927</v>
      </c>
      <c r="H33" s="3">
        <f t="shared" si="13"/>
        <v>172.125</v>
      </c>
      <c r="I33" s="3">
        <f t="shared" si="14"/>
        <v>177.04761904761904</v>
      </c>
      <c r="J33" s="10">
        <f>'[1]Sheet1'!$V$104</f>
        <v>171.45253968253965</v>
      </c>
      <c r="K33" s="8">
        <v>28</v>
      </c>
      <c r="L33" s="8">
        <v>27</v>
      </c>
      <c r="M33" s="8">
        <f t="shared" si="15"/>
        <v>8</v>
      </c>
      <c r="N33" s="13">
        <f t="shared" si="16"/>
        <v>63</v>
      </c>
      <c r="O33" s="5">
        <f>SUM(120+N33)</f>
        <v>183</v>
      </c>
      <c r="P33">
        <v>0</v>
      </c>
      <c r="Q33">
        <v>0</v>
      </c>
      <c r="R33">
        <v>277</v>
      </c>
      <c r="S33">
        <v>0</v>
      </c>
      <c r="T33">
        <v>0</v>
      </c>
      <c r="U33">
        <v>0</v>
      </c>
      <c r="V33">
        <v>0</v>
      </c>
      <c r="W33">
        <v>0</v>
      </c>
      <c r="X33">
        <v>226</v>
      </c>
      <c r="Y33">
        <v>225</v>
      </c>
      <c r="Z33">
        <v>224</v>
      </c>
      <c r="AA33" s="8">
        <f t="shared" si="1"/>
        <v>194</v>
      </c>
      <c r="AB33" s="4">
        <f t="shared" si="2"/>
        <v>277</v>
      </c>
      <c r="AC33">
        <v>0</v>
      </c>
      <c r="AD33">
        <v>922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818</v>
      </c>
      <c r="AK33">
        <v>732</v>
      </c>
      <c r="AL33">
        <v>773</v>
      </c>
      <c r="AM33" s="8">
        <f t="shared" si="3"/>
        <v>693</v>
      </c>
      <c r="AN33" s="4">
        <f t="shared" si="19"/>
        <v>922</v>
      </c>
      <c r="AO33">
        <v>176</v>
      </c>
      <c r="AP33">
        <v>143</v>
      </c>
      <c r="AQ33">
        <v>192</v>
      </c>
      <c r="AR33">
        <v>173</v>
      </c>
      <c r="AS33">
        <v>138</v>
      </c>
      <c r="AT33">
        <v>194</v>
      </c>
      <c r="AU33">
        <v>181</v>
      </c>
      <c r="AV33">
        <v>180</v>
      </c>
      <c r="BQ33" s="8">
        <v>4802</v>
      </c>
      <c r="BR33" s="8">
        <v>4975</v>
      </c>
      <c r="BS33" s="4">
        <f t="shared" si="18"/>
        <v>11154</v>
      </c>
      <c r="BT33">
        <f t="shared" si="4"/>
        <v>684</v>
      </c>
      <c r="BU33">
        <f>SUM(AS33:AV33)</f>
        <v>693</v>
      </c>
      <c r="BV33">
        <f t="shared" si="6"/>
        <v>0</v>
      </c>
      <c r="BW33">
        <f t="shared" si="7"/>
        <v>0</v>
      </c>
      <c r="BX33">
        <f t="shared" si="8"/>
        <v>0</v>
      </c>
      <c r="BY33">
        <f t="shared" si="9"/>
        <v>0</v>
      </c>
      <c r="BZ33">
        <f t="shared" si="10"/>
        <v>0</v>
      </c>
    </row>
    <row r="34" spans="1:78" ht="14.25">
      <c r="A34" t="s">
        <v>70</v>
      </c>
      <c r="B34">
        <v>33</v>
      </c>
      <c r="C34">
        <v>33</v>
      </c>
      <c r="D34">
        <f>(C34-B34)</f>
        <v>0</v>
      </c>
      <c r="E34" t="s">
        <v>73</v>
      </c>
      <c r="F34" s="3">
        <f t="shared" si="11"/>
        <v>204.65217391304347</v>
      </c>
      <c r="G34" s="3">
        <f t="shared" si="12"/>
        <v>188.8</v>
      </c>
      <c r="H34" s="3" t="e">
        <f t="shared" si="13"/>
        <v>#DIV/0!</v>
      </c>
      <c r="I34" s="3">
        <f t="shared" si="14"/>
        <v>199.84848484848484</v>
      </c>
      <c r="J34" s="10">
        <f>'[1]Sheet1'!$V$118</f>
        <v>177.8061616161616</v>
      </c>
      <c r="K34" s="8">
        <v>23</v>
      </c>
      <c r="L34" s="8">
        <v>10</v>
      </c>
      <c r="M34" s="8">
        <f t="shared" si="15"/>
        <v>0</v>
      </c>
      <c r="N34" s="13">
        <f t="shared" si="16"/>
        <v>33</v>
      </c>
      <c r="O34" s="5">
        <f>SUM(157+N34)</f>
        <v>190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213</v>
      </c>
      <c r="X34">
        <v>278</v>
      </c>
      <c r="Y34">
        <v>279</v>
      </c>
      <c r="Z34">
        <v>227</v>
      </c>
      <c r="AA34" s="8">
        <f t="shared" si="1"/>
        <v>0</v>
      </c>
      <c r="AB34" s="4">
        <f t="shared" si="2"/>
        <v>279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752</v>
      </c>
      <c r="AJ34">
        <v>839</v>
      </c>
      <c r="AK34">
        <v>878</v>
      </c>
      <c r="AL34">
        <v>826</v>
      </c>
      <c r="AM34" s="8">
        <f t="shared" si="3"/>
        <v>0</v>
      </c>
      <c r="AN34" s="4">
        <f t="shared" si="19"/>
        <v>878</v>
      </c>
      <c r="BQ34" s="8">
        <v>4707</v>
      </c>
      <c r="BR34" s="8">
        <v>1888</v>
      </c>
      <c r="BS34" s="4">
        <f t="shared" si="18"/>
        <v>6595</v>
      </c>
      <c r="BT34">
        <f t="shared" si="4"/>
        <v>0</v>
      </c>
      <c r="BU34">
        <f>SUM(AS34:AV34)</f>
        <v>0</v>
      </c>
      <c r="BV34">
        <f t="shared" si="6"/>
        <v>0</v>
      </c>
      <c r="BW34">
        <f t="shared" si="7"/>
        <v>0</v>
      </c>
      <c r="BX34">
        <f t="shared" si="8"/>
        <v>0</v>
      </c>
      <c r="BY34">
        <f t="shared" si="9"/>
        <v>0</v>
      </c>
      <c r="BZ34">
        <f t="shared" si="10"/>
        <v>0</v>
      </c>
    </row>
    <row r="35" spans="1:78" ht="14.25">
      <c r="A35" t="s">
        <v>70</v>
      </c>
      <c r="B35">
        <v>34</v>
      </c>
      <c r="C35">
        <v>34</v>
      </c>
      <c r="D35">
        <f>(C35-B35)</f>
        <v>0</v>
      </c>
      <c r="E35" t="s">
        <v>74</v>
      </c>
      <c r="F35" s="3">
        <f t="shared" si="11"/>
        <v>158.875</v>
      </c>
      <c r="G35" s="3">
        <f t="shared" si="12"/>
        <v>162.04545454545453</v>
      </c>
      <c r="H35" s="3" t="e">
        <f t="shared" si="13"/>
        <v>#DIV/0!</v>
      </c>
      <c r="I35" s="3">
        <f t="shared" si="14"/>
        <v>161.2</v>
      </c>
      <c r="J35" s="10">
        <f>'[1]Sheet1'!$V$448</f>
        <v>161.2</v>
      </c>
      <c r="K35" s="8">
        <v>8</v>
      </c>
      <c r="L35" s="8">
        <v>22</v>
      </c>
      <c r="M35" s="8">
        <f t="shared" si="15"/>
        <v>0</v>
      </c>
      <c r="N35" s="13">
        <f t="shared" si="16"/>
        <v>30</v>
      </c>
      <c r="O35" s="5">
        <f>SUM(20+N35)</f>
        <v>50</v>
      </c>
      <c r="P35">
        <v>227</v>
      </c>
      <c r="Q35">
        <v>0</v>
      </c>
      <c r="R35">
        <v>208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169</v>
      </c>
      <c r="Z35">
        <v>210</v>
      </c>
      <c r="AA35" s="8">
        <f t="shared" si="1"/>
        <v>0</v>
      </c>
      <c r="AB35" s="4">
        <f t="shared" si="2"/>
        <v>227</v>
      </c>
      <c r="AC35">
        <v>0</v>
      </c>
      <c r="AD35">
        <v>669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638</v>
      </c>
      <c r="AL35">
        <v>671</v>
      </c>
      <c r="AM35" s="8">
        <f t="shared" si="3"/>
        <v>0</v>
      </c>
      <c r="AN35" s="4">
        <f t="shared" si="19"/>
        <v>671</v>
      </c>
      <c r="BQ35" s="8">
        <v>1271</v>
      </c>
      <c r="BR35" s="8">
        <v>3565</v>
      </c>
      <c r="BS35" s="4">
        <f t="shared" si="18"/>
        <v>4836</v>
      </c>
      <c r="BT35">
        <f t="shared" si="4"/>
        <v>0</v>
      </c>
      <c r="BU35">
        <f>SUM(AS35:AV35)</f>
        <v>0</v>
      </c>
      <c r="BV35">
        <f t="shared" si="6"/>
        <v>0</v>
      </c>
      <c r="BW35">
        <f t="shared" si="7"/>
        <v>0</v>
      </c>
      <c r="BX35">
        <f t="shared" si="8"/>
        <v>0</v>
      </c>
      <c r="BY35">
        <f t="shared" si="9"/>
        <v>0</v>
      </c>
      <c r="BZ35">
        <f t="shared" si="10"/>
        <v>0</v>
      </c>
    </row>
    <row r="36" spans="1:78" ht="14.25">
      <c r="A36" t="s">
        <v>46</v>
      </c>
      <c r="B36">
        <v>35</v>
      </c>
      <c r="C36">
        <v>35</v>
      </c>
      <c r="D36">
        <f>(C36-B36)</f>
        <v>0</v>
      </c>
      <c r="E36" t="s">
        <v>93</v>
      </c>
      <c r="F36" s="3" t="e">
        <f t="shared" si="11"/>
        <v>#DIV/0!</v>
      </c>
      <c r="G36" s="3" t="e">
        <f t="shared" si="12"/>
        <v>#DIV/0!</v>
      </c>
      <c r="H36" s="3">
        <f t="shared" si="13"/>
        <v>199.25</v>
      </c>
      <c r="I36" s="3">
        <f t="shared" si="14"/>
        <v>199.25</v>
      </c>
      <c r="J36" s="10">
        <f>'[1]Sheet1'!$V$12</f>
        <v>201.78400000000002</v>
      </c>
      <c r="K36" s="8">
        <v>0</v>
      </c>
      <c r="L36" s="8">
        <v>0</v>
      </c>
      <c r="M36" s="8">
        <f t="shared" si="15"/>
        <v>12</v>
      </c>
      <c r="N36" s="13">
        <f t="shared" si="16"/>
        <v>12</v>
      </c>
      <c r="O36" s="15">
        <f>SUM(242+N36)</f>
        <v>254</v>
      </c>
      <c r="P36">
        <v>0</v>
      </c>
      <c r="Q36">
        <v>259</v>
      </c>
      <c r="R36">
        <v>278</v>
      </c>
      <c r="S36">
        <v>278</v>
      </c>
      <c r="T36">
        <v>248</v>
      </c>
      <c r="U36">
        <v>279</v>
      </c>
      <c r="V36">
        <v>0</v>
      </c>
      <c r="W36">
        <v>0</v>
      </c>
      <c r="X36">
        <v>0</v>
      </c>
      <c r="Y36">
        <v>0</v>
      </c>
      <c r="Z36">
        <v>0</v>
      </c>
      <c r="AA36" s="8">
        <f t="shared" si="1"/>
        <v>239</v>
      </c>
      <c r="AB36" s="4">
        <f t="shared" si="2"/>
        <v>279</v>
      </c>
      <c r="AC36">
        <v>883</v>
      </c>
      <c r="AD36">
        <v>870</v>
      </c>
      <c r="AE36">
        <v>921</v>
      </c>
      <c r="AF36">
        <v>861</v>
      </c>
      <c r="AG36">
        <v>1011</v>
      </c>
      <c r="AH36">
        <v>0</v>
      </c>
      <c r="AI36">
        <v>0</v>
      </c>
      <c r="AJ36">
        <v>0</v>
      </c>
      <c r="AK36">
        <v>0</v>
      </c>
      <c r="AL36">
        <v>0</v>
      </c>
      <c r="AM36" s="8">
        <f t="shared" si="3"/>
        <v>846</v>
      </c>
      <c r="AN36" s="4">
        <f t="shared" si="19"/>
        <v>1011</v>
      </c>
      <c r="AO36">
        <v>190</v>
      </c>
      <c r="AP36">
        <v>197</v>
      </c>
      <c r="AQ36">
        <v>180</v>
      </c>
      <c r="AR36">
        <v>180</v>
      </c>
      <c r="AS36">
        <v>178</v>
      </c>
      <c r="AT36">
        <v>239</v>
      </c>
      <c r="AU36">
        <v>227</v>
      </c>
      <c r="AV36">
        <v>202</v>
      </c>
      <c r="AW36">
        <v>193</v>
      </c>
      <c r="AX36">
        <v>192</v>
      </c>
      <c r="AY36">
        <v>233</v>
      </c>
      <c r="AZ36">
        <v>180</v>
      </c>
      <c r="BQ36" s="8">
        <v>0</v>
      </c>
      <c r="BR36" s="8">
        <v>0</v>
      </c>
      <c r="BS36" s="4">
        <f t="shared" si="18"/>
        <v>2391</v>
      </c>
      <c r="BT36">
        <f t="shared" si="4"/>
        <v>747</v>
      </c>
      <c r="BU36">
        <f>SUM(AS36:AV36)</f>
        <v>846</v>
      </c>
      <c r="BV36">
        <f t="shared" si="6"/>
        <v>798</v>
      </c>
      <c r="BW36">
        <f t="shared" si="7"/>
        <v>0</v>
      </c>
      <c r="BX36">
        <f t="shared" si="8"/>
        <v>0</v>
      </c>
      <c r="BY36">
        <f t="shared" si="9"/>
        <v>0</v>
      </c>
      <c r="BZ36">
        <f t="shared" si="1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9.28125" style="0" customWidth="1"/>
    <col min="2" max="2" width="23.00390625" style="0" customWidth="1"/>
    <col min="3" max="3" width="19.28125" style="0" customWidth="1"/>
    <col min="4" max="4" width="11.7109375" style="0" customWidth="1"/>
    <col min="5" max="8" width="11.28125" style="0" customWidth="1"/>
  </cols>
  <sheetData>
    <row r="1" spans="1:15" ht="14.25">
      <c r="A1" s="1" t="s">
        <v>0</v>
      </c>
      <c r="B1" s="1" t="s">
        <v>9</v>
      </c>
      <c r="C1" s="1" t="s">
        <v>3</v>
      </c>
      <c r="D1" s="1" t="s">
        <v>53</v>
      </c>
      <c r="E1" s="1" t="s">
        <v>54</v>
      </c>
      <c r="F1" s="1" t="s">
        <v>55</v>
      </c>
      <c r="G1" s="1" t="s">
        <v>56</v>
      </c>
      <c r="H1" s="1" t="s">
        <v>57</v>
      </c>
      <c r="I1" s="1" t="s">
        <v>18</v>
      </c>
      <c r="J1" s="1" t="s">
        <v>53</v>
      </c>
      <c r="K1" s="1" t="s">
        <v>54</v>
      </c>
      <c r="L1" s="1" t="s">
        <v>55</v>
      </c>
      <c r="M1" s="1" t="s">
        <v>56</v>
      </c>
      <c r="N1" s="1" t="s">
        <v>57</v>
      </c>
      <c r="O1" s="1" t="s">
        <v>18</v>
      </c>
    </row>
    <row r="2" spans="1:15" ht="14.25">
      <c r="A2">
        <v>1</v>
      </c>
      <c r="B2" t="s">
        <v>12</v>
      </c>
      <c r="C2" t="s">
        <v>36</v>
      </c>
      <c r="D2">
        <v>267</v>
      </c>
      <c r="E2">
        <v>269</v>
      </c>
      <c r="F2">
        <v>263</v>
      </c>
      <c r="H2" s="4">
        <f>MAX(D2:G2)</f>
        <v>269</v>
      </c>
      <c r="I2" s="5">
        <v>300</v>
      </c>
      <c r="J2">
        <v>937</v>
      </c>
      <c r="K2">
        <v>987</v>
      </c>
      <c r="L2">
        <v>867</v>
      </c>
      <c r="N2" s="4">
        <f>MAX(J2:M2)</f>
        <v>987</v>
      </c>
      <c r="O2" s="5">
        <v>1101</v>
      </c>
    </row>
    <row r="3" spans="1:15" ht="14.25">
      <c r="A3">
        <v>2</v>
      </c>
      <c r="B3" t="s">
        <v>46</v>
      </c>
      <c r="C3" t="s">
        <v>13</v>
      </c>
      <c r="D3">
        <v>268</v>
      </c>
      <c r="E3">
        <v>300</v>
      </c>
      <c r="F3">
        <v>265</v>
      </c>
      <c r="H3" s="4">
        <f aca="true" t="shared" si="0" ref="H3:H36">MAX(D3:G3)</f>
        <v>300</v>
      </c>
      <c r="I3" s="5">
        <v>300</v>
      </c>
      <c r="J3">
        <v>920</v>
      </c>
      <c r="K3">
        <v>971</v>
      </c>
      <c r="L3">
        <v>901</v>
      </c>
      <c r="N3" s="4">
        <f aca="true" t="shared" si="1" ref="N3:N36">MAX(J3:M3)</f>
        <v>971</v>
      </c>
      <c r="O3" s="5">
        <v>1023</v>
      </c>
    </row>
    <row r="4" spans="1:15" ht="14.25">
      <c r="A4">
        <v>3</v>
      </c>
      <c r="B4" t="s">
        <v>45</v>
      </c>
      <c r="C4" t="s">
        <v>41</v>
      </c>
      <c r="D4">
        <v>259</v>
      </c>
      <c r="E4">
        <v>257</v>
      </c>
      <c r="F4">
        <v>259</v>
      </c>
      <c r="H4" s="4">
        <f t="shared" si="0"/>
        <v>259</v>
      </c>
      <c r="I4" s="5">
        <v>300</v>
      </c>
      <c r="J4">
        <v>918</v>
      </c>
      <c r="K4">
        <v>906</v>
      </c>
      <c r="L4">
        <v>932</v>
      </c>
      <c r="N4" s="4">
        <f t="shared" si="1"/>
        <v>932</v>
      </c>
      <c r="O4" s="5">
        <v>1008</v>
      </c>
    </row>
    <row r="5" spans="1:15" ht="14.25">
      <c r="A5">
        <v>4</v>
      </c>
      <c r="B5" t="s">
        <v>25</v>
      </c>
      <c r="C5" t="s">
        <v>26</v>
      </c>
      <c r="D5">
        <v>0</v>
      </c>
      <c r="E5">
        <v>264</v>
      </c>
      <c r="F5">
        <v>244</v>
      </c>
      <c r="H5" s="4">
        <f t="shared" si="0"/>
        <v>264</v>
      </c>
      <c r="I5" s="5">
        <v>290</v>
      </c>
      <c r="J5">
        <v>0</v>
      </c>
      <c r="K5">
        <v>979</v>
      </c>
      <c r="L5">
        <v>910</v>
      </c>
      <c r="N5" s="4">
        <f t="shared" si="1"/>
        <v>979</v>
      </c>
      <c r="O5" s="5">
        <v>1017</v>
      </c>
    </row>
    <row r="6" spans="1:15" ht="14.25">
      <c r="A6">
        <v>5</v>
      </c>
      <c r="B6" t="s">
        <v>46</v>
      </c>
      <c r="C6" t="s">
        <v>31</v>
      </c>
      <c r="D6">
        <v>246</v>
      </c>
      <c r="E6">
        <v>298</v>
      </c>
      <c r="F6">
        <v>225</v>
      </c>
      <c r="H6" s="4">
        <f t="shared" si="0"/>
        <v>298</v>
      </c>
      <c r="I6" s="5">
        <v>298</v>
      </c>
      <c r="J6">
        <v>903</v>
      </c>
      <c r="K6">
        <v>970</v>
      </c>
      <c r="L6">
        <v>804</v>
      </c>
      <c r="N6" s="4">
        <f t="shared" si="1"/>
        <v>970</v>
      </c>
      <c r="O6" s="5">
        <v>1009</v>
      </c>
    </row>
    <row r="7" spans="1:15" ht="14.25">
      <c r="A7">
        <v>6</v>
      </c>
      <c r="B7" t="s">
        <v>19</v>
      </c>
      <c r="C7" t="s">
        <v>16</v>
      </c>
      <c r="D7">
        <v>267</v>
      </c>
      <c r="E7">
        <v>268</v>
      </c>
      <c r="F7">
        <v>238</v>
      </c>
      <c r="H7" s="4">
        <f t="shared" si="0"/>
        <v>268</v>
      </c>
      <c r="I7" s="5">
        <v>299</v>
      </c>
      <c r="J7">
        <v>865</v>
      </c>
      <c r="K7">
        <v>923</v>
      </c>
      <c r="L7">
        <v>852</v>
      </c>
      <c r="N7" s="4">
        <f t="shared" si="1"/>
        <v>923</v>
      </c>
      <c r="O7" s="5">
        <v>977</v>
      </c>
    </row>
    <row r="8" spans="1:15" ht="14.25">
      <c r="A8">
        <v>7</v>
      </c>
      <c r="B8" t="s">
        <v>25</v>
      </c>
      <c r="C8" t="s">
        <v>35</v>
      </c>
      <c r="D8">
        <v>248</v>
      </c>
      <c r="E8">
        <v>255</v>
      </c>
      <c r="F8">
        <v>254</v>
      </c>
      <c r="H8" s="4">
        <f t="shared" si="0"/>
        <v>255</v>
      </c>
      <c r="I8" s="5">
        <v>298</v>
      </c>
      <c r="J8">
        <v>832</v>
      </c>
      <c r="K8">
        <v>877</v>
      </c>
      <c r="L8">
        <v>915</v>
      </c>
      <c r="N8" s="4">
        <f t="shared" si="1"/>
        <v>915</v>
      </c>
      <c r="O8" s="5">
        <v>1003</v>
      </c>
    </row>
    <row r="9" spans="1:15" ht="14.25">
      <c r="A9">
        <v>8</v>
      </c>
      <c r="B9" t="s">
        <v>12</v>
      </c>
      <c r="C9" t="s">
        <v>29</v>
      </c>
      <c r="D9">
        <v>277</v>
      </c>
      <c r="E9">
        <v>290</v>
      </c>
      <c r="F9">
        <v>276</v>
      </c>
      <c r="H9" s="4">
        <f t="shared" si="0"/>
        <v>290</v>
      </c>
      <c r="I9" s="5">
        <v>290</v>
      </c>
      <c r="J9">
        <v>955</v>
      </c>
      <c r="K9">
        <v>977</v>
      </c>
      <c r="L9">
        <v>903</v>
      </c>
      <c r="N9" s="4">
        <f t="shared" si="1"/>
        <v>977</v>
      </c>
      <c r="O9" s="5">
        <v>1011</v>
      </c>
    </row>
    <row r="10" spans="1:15" ht="14.25">
      <c r="A10">
        <v>9</v>
      </c>
      <c r="B10" t="s">
        <v>19</v>
      </c>
      <c r="C10" t="s">
        <v>21</v>
      </c>
      <c r="D10">
        <v>254</v>
      </c>
      <c r="E10">
        <v>244</v>
      </c>
      <c r="F10">
        <v>223</v>
      </c>
      <c r="H10" s="4">
        <f t="shared" si="0"/>
        <v>254</v>
      </c>
      <c r="I10" s="5">
        <v>299</v>
      </c>
      <c r="J10">
        <v>887</v>
      </c>
      <c r="K10">
        <v>812</v>
      </c>
      <c r="L10">
        <v>774</v>
      </c>
      <c r="N10" s="4">
        <f t="shared" si="1"/>
        <v>887</v>
      </c>
      <c r="O10" s="5">
        <v>1011</v>
      </c>
    </row>
    <row r="11" spans="1:15" ht="14.25">
      <c r="A11">
        <v>10</v>
      </c>
      <c r="B11" t="s">
        <v>45</v>
      </c>
      <c r="C11" t="s">
        <v>42</v>
      </c>
      <c r="D11">
        <v>256</v>
      </c>
      <c r="E11">
        <v>245</v>
      </c>
      <c r="F11">
        <v>249</v>
      </c>
      <c r="H11" s="4">
        <f t="shared" si="0"/>
        <v>256</v>
      </c>
      <c r="I11" s="5">
        <v>278</v>
      </c>
      <c r="J11">
        <v>923</v>
      </c>
      <c r="K11">
        <v>887</v>
      </c>
      <c r="L11">
        <v>819</v>
      </c>
      <c r="N11" s="4">
        <f t="shared" si="1"/>
        <v>923</v>
      </c>
      <c r="O11" s="5">
        <v>953</v>
      </c>
    </row>
    <row r="12" spans="1:15" ht="14.25">
      <c r="A12">
        <v>11</v>
      </c>
      <c r="B12" t="s">
        <v>46</v>
      </c>
      <c r="C12" t="s">
        <v>32</v>
      </c>
      <c r="D12">
        <v>0</v>
      </c>
      <c r="E12">
        <v>0</v>
      </c>
      <c r="F12">
        <v>0</v>
      </c>
      <c r="H12" s="4">
        <f t="shared" si="0"/>
        <v>0</v>
      </c>
      <c r="I12" s="5">
        <v>299</v>
      </c>
      <c r="J12">
        <v>0</v>
      </c>
      <c r="K12">
        <v>0</v>
      </c>
      <c r="L12">
        <v>0</v>
      </c>
      <c r="N12" s="4">
        <f t="shared" si="1"/>
        <v>0</v>
      </c>
      <c r="O12" s="5">
        <v>1019</v>
      </c>
    </row>
    <row r="13" spans="1:15" ht="14.25">
      <c r="A13">
        <v>12</v>
      </c>
      <c r="B13" t="s">
        <v>19</v>
      </c>
      <c r="C13" t="s">
        <v>20</v>
      </c>
      <c r="D13">
        <v>256</v>
      </c>
      <c r="E13">
        <v>256</v>
      </c>
      <c r="F13">
        <v>237</v>
      </c>
      <c r="H13" s="4">
        <f t="shared" si="0"/>
        <v>256</v>
      </c>
      <c r="I13" s="5">
        <v>290</v>
      </c>
      <c r="J13">
        <v>896</v>
      </c>
      <c r="K13">
        <v>952</v>
      </c>
      <c r="L13">
        <v>853</v>
      </c>
      <c r="N13" s="4">
        <f t="shared" si="1"/>
        <v>952</v>
      </c>
      <c r="O13" s="5">
        <v>988</v>
      </c>
    </row>
    <row r="14" spans="1:15" ht="14.25">
      <c r="A14">
        <v>13</v>
      </c>
      <c r="B14" t="s">
        <v>12</v>
      </c>
      <c r="C14" t="s">
        <v>15</v>
      </c>
      <c r="D14">
        <v>236</v>
      </c>
      <c r="E14">
        <v>269</v>
      </c>
      <c r="F14">
        <v>236</v>
      </c>
      <c r="H14" s="4">
        <f t="shared" si="0"/>
        <v>269</v>
      </c>
      <c r="I14" s="5">
        <v>300</v>
      </c>
      <c r="J14">
        <v>814</v>
      </c>
      <c r="K14">
        <v>891</v>
      </c>
      <c r="L14">
        <v>816</v>
      </c>
      <c r="N14" s="4">
        <f t="shared" si="1"/>
        <v>891</v>
      </c>
      <c r="O14" s="5">
        <v>983</v>
      </c>
    </row>
    <row r="15" spans="1:15" ht="14.25">
      <c r="A15">
        <v>14</v>
      </c>
      <c r="B15" t="s">
        <v>25</v>
      </c>
      <c r="C15" t="s">
        <v>33</v>
      </c>
      <c r="D15">
        <v>232</v>
      </c>
      <c r="E15">
        <v>258</v>
      </c>
      <c r="F15">
        <v>246</v>
      </c>
      <c r="H15" s="4">
        <f t="shared" si="0"/>
        <v>258</v>
      </c>
      <c r="I15" s="5">
        <v>276</v>
      </c>
      <c r="J15">
        <v>779</v>
      </c>
      <c r="K15">
        <v>819</v>
      </c>
      <c r="L15">
        <v>844</v>
      </c>
      <c r="N15" s="4">
        <f t="shared" si="1"/>
        <v>844</v>
      </c>
      <c r="O15" s="5">
        <v>917</v>
      </c>
    </row>
    <row r="16" spans="1:15" ht="14.25">
      <c r="A16">
        <v>15</v>
      </c>
      <c r="B16" t="s">
        <v>25</v>
      </c>
      <c r="C16" t="s">
        <v>28</v>
      </c>
      <c r="D16">
        <v>0</v>
      </c>
      <c r="E16">
        <v>262</v>
      </c>
      <c r="F16">
        <v>223</v>
      </c>
      <c r="H16" s="4">
        <f t="shared" si="0"/>
        <v>262</v>
      </c>
      <c r="I16" s="5">
        <v>295</v>
      </c>
      <c r="J16">
        <v>0</v>
      </c>
      <c r="K16">
        <v>860</v>
      </c>
      <c r="L16">
        <v>796</v>
      </c>
      <c r="N16" s="4">
        <f t="shared" si="1"/>
        <v>860</v>
      </c>
      <c r="O16" s="5">
        <v>977</v>
      </c>
    </row>
    <row r="17" spans="1:15" ht="14.25">
      <c r="A17">
        <v>16</v>
      </c>
      <c r="B17" t="s">
        <v>19</v>
      </c>
      <c r="C17" t="s">
        <v>50</v>
      </c>
      <c r="D17">
        <v>237</v>
      </c>
      <c r="E17">
        <v>248</v>
      </c>
      <c r="F17">
        <v>0</v>
      </c>
      <c r="H17" s="4">
        <f t="shared" si="0"/>
        <v>248</v>
      </c>
      <c r="I17" s="5">
        <v>300</v>
      </c>
      <c r="J17">
        <v>828</v>
      </c>
      <c r="K17">
        <v>917</v>
      </c>
      <c r="L17">
        <v>0</v>
      </c>
      <c r="N17" s="4">
        <f t="shared" si="1"/>
        <v>917</v>
      </c>
      <c r="O17" s="5">
        <v>978</v>
      </c>
    </row>
    <row r="18" spans="1:15" ht="14.25">
      <c r="A18">
        <v>17</v>
      </c>
      <c r="B18" t="s">
        <v>45</v>
      </c>
      <c r="C18" t="s">
        <v>44</v>
      </c>
      <c r="D18">
        <v>257</v>
      </c>
      <c r="E18">
        <v>226</v>
      </c>
      <c r="F18">
        <v>211</v>
      </c>
      <c r="H18" s="4">
        <f t="shared" si="0"/>
        <v>257</v>
      </c>
      <c r="I18" s="5">
        <v>257</v>
      </c>
      <c r="J18">
        <v>828</v>
      </c>
      <c r="K18">
        <v>784</v>
      </c>
      <c r="L18">
        <v>719</v>
      </c>
      <c r="N18" s="4">
        <f t="shared" si="1"/>
        <v>828</v>
      </c>
      <c r="O18" s="5">
        <v>835</v>
      </c>
    </row>
    <row r="19" spans="1:15" ht="14.25">
      <c r="A19">
        <v>18</v>
      </c>
      <c r="B19" t="s">
        <v>46</v>
      </c>
      <c r="C19" t="s">
        <v>40</v>
      </c>
      <c r="D19">
        <v>0</v>
      </c>
      <c r="E19">
        <v>0</v>
      </c>
      <c r="F19">
        <v>0</v>
      </c>
      <c r="H19" s="4">
        <f t="shared" si="0"/>
        <v>0</v>
      </c>
      <c r="I19" s="5">
        <v>279</v>
      </c>
      <c r="J19">
        <v>0</v>
      </c>
      <c r="K19">
        <v>0</v>
      </c>
      <c r="L19">
        <v>0</v>
      </c>
      <c r="N19" s="4">
        <f t="shared" si="1"/>
        <v>0</v>
      </c>
      <c r="O19" s="5">
        <v>917</v>
      </c>
    </row>
    <row r="20" spans="1:15" ht="14.25">
      <c r="A20">
        <v>19</v>
      </c>
      <c r="B20" t="s">
        <v>46</v>
      </c>
      <c r="C20" t="s">
        <v>23</v>
      </c>
      <c r="D20">
        <v>223</v>
      </c>
      <c r="E20">
        <v>265</v>
      </c>
      <c r="F20">
        <v>177</v>
      </c>
      <c r="H20" s="4">
        <f t="shared" si="0"/>
        <v>265</v>
      </c>
      <c r="I20" s="5">
        <v>265</v>
      </c>
      <c r="J20">
        <v>810</v>
      </c>
      <c r="K20">
        <v>894</v>
      </c>
      <c r="L20">
        <v>646</v>
      </c>
      <c r="N20" s="4">
        <f t="shared" si="1"/>
        <v>894</v>
      </c>
      <c r="O20" s="5">
        <v>894</v>
      </c>
    </row>
    <row r="21" spans="1:15" ht="14.25">
      <c r="A21">
        <v>20</v>
      </c>
      <c r="B21" t="s">
        <v>25</v>
      </c>
      <c r="C21" t="s">
        <v>39</v>
      </c>
      <c r="D21">
        <v>0</v>
      </c>
      <c r="E21">
        <v>0</v>
      </c>
      <c r="F21">
        <v>0</v>
      </c>
      <c r="H21" s="4">
        <f t="shared" si="0"/>
        <v>0</v>
      </c>
      <c r="I21" s="5">
        <v>222</v>
      </c>
      <c r="J21">
        <v>0</v>
      </c>
      <c r="K21">
        <v>0</v>
      </c>
      <c r="L21">
        <v>0</v>
      </c>
      <c r="N21" s="4">
        <f t="shared" si="1"/>
        <v>0</v>
      </c>
      <c r="O21" s="5">
        <v>754</v>
      </c>
    </row>
    <row r="22" spans="1:15" ht="14.25">
      <c r="A22">
        <v>21</v>
      </c>
      <c r="B22" t="s">
        <v>45</v>
      </c>
      <c r="C22" t="s">
        <v>43</v>
      </c>
      <c r="D22">
        <v>0</v>
      </c>
      <c r="E22">
        <v>0</v>
      </c>
      <c r="F22">
        <v>0</v>
      </c>
      <c r="H22" s="4">
        <f t="shared" si="0"/>
        <v>0</v>
      </c>
      <c r="I22" s="5">
        <v>221</v>
      </c>
      <c r="J22">
        <v>0</v>
      </c>
      <c r="K22">
        <v>0</v>
      </c>
      <c r="L22">
        <v>0</v>
      </c>
      <c r="N22" s="4">
        <f t="shared" si="1"/>
        <v>0</v>
      </c>
      <c r="O22" s="5">
        <v>813</v>
      </c>
    </row>
    <row r="23" spans="1:15" ht="14.25">
      <c r="A23">
        <v>22</v>
      </c>
      <c r="B23" t="s">
        <v>19</v>
      </c>
      <c r="C23" t="s">
        <v>51</v>
      </c>
      <c r="D23">
        <v>0</v>
      </c>
      <c r="E23">
        <v>0</v>
      </c>
      <c r="F23">
        <v>0</v>
      </c>
      <c r="H23" s="4">
        <f t="shared" si="0"/>
        <v>0</v>
      </c>
      <c r="I23" s="5">
        <v>289</v>
      </c>
      <c r="J23">
        <v>0</v>
      </c>
      <c r="K23">
        <v>0</v>
      </c>
      <c r="L23">
        <v>0</v>
      </c>
      <c r="N23" s="4">
        <f t="shared" si="1"/>
        <v>0</v>
      </c>
      <c r="O23" s="5">
        <v>962</v>
      </c>
    </row>
    <row r="24" spans="1:15" ht="14.25">
      <c r="A24">
        <v>23</v>
      </c>
      <c r="B24" t="s">
        <v>46</v>
      </c>
      <c r="C24" t="s">
        <v>30</v>
      </c>
      <c r="D24">
        <v>0</v>
      </c>
      <c r="E24">
        <v>0</v>
      </c>
      <c r="F24">
        <v>0</v>
      </c>
      <c r="H24" s="4">
        <f t="shared" si="0"/>
        <v>0</v>
      </c>
      <c r="I24" s="5">
        <v>223</v>
      </c>
      <c r="J24">
        <v>0</v>
      </c>
      <c r="K24">
        <v>0</v>
      </c>
      <c r="L24">
        <v>0</v>
      </c>
      <c r="N24" s="4">
        <f t="shared" si="1"/>
        <v>0</v>
      </c>
      <c r="O24" s="5">
        <v>807</v>
      </c>
    </row>
    <row r="25" spans="1:15" ht="14.25">
      <c r="A25">
        <v>24</v>
      </c>
      <c r="B25" t="s">
        <v>25</v>
      </c>
      <c r="C25" t="s">
        <v>37</v>
      </c>
      <c r="D25">
        <v>0</v>
      </c>
      <c r="E25">
        <v>0</v>
      </c>
      <c r="F25">
        <v>0</v>
      </c>
      <c r="H25" s="4">
        <f t="shared" si="0"/>
        <v>0</v>
      </c>
      <c r="I25" s="5">
        <v>290</v>
      </c>
      <c r="J25">
        <v>0</v>
      </c>
      <c r="K25">
        <v>0</v>
      </c>
      <c r="L25">
        <v>0</v>
      </c>
      <c r="N25" s="4">
        <f t="shared" si="1"/>
        <v>0</v>
      </c>
      <c r="O25" s="5">
        <v>961</v>
      </c>
    </row>
    <row r="26" spans="1:15" ht="14.25">
      <c r="A26">
        <v>25</v>
      </c>
      <c r="B26" t="s">
        <v>25</v>
      </c>
      <c r="C26" t="s">
        <v>27</v>
      </c>
      <c r="D26">
        <v>247</v>
      </c>
      <c r="E26">
        <v>216</v>
      </c>
      <c r="F26">
        <v>0</v>
      </c>
      <c r="H26" s="4">
        <f t="shared" si="0"/>
        <v>247</v>
      </c>
      <c r="I26" s="5">
        <v>299</v>
      </c>
      <c r="J26">
        <v>847</v>
      </c>
      <c r="K26">
        <v>732</v>
      </c>
      <c r="L26">
        <v>0</v>
      </c>
      <c r="N26" s="4">
        <f t="shared" si="1"/>
        <v>847</v>
      </c>
      <c r="O26" s="5">
        <v>1005</v>
      </c>
    </row>
    <row r="27" spans="1:15" ht="14.25">
      <c r="A27">
        <v>26</v>
      </c>
      <c r="B27" t="s">
        <v>48</v>
      </c>
      <c r="C27" t="s">
        <v>47</v>
      </c>
      <c r="D27">
        <v>232</v>
      </c>
      <c r="E27">
        <v>249</v>
      </c>
      <c r="F27">
        <v>225</v>
      </c>
      <c r="H27" s="4">
        <f t="shared" si="0"/>
        <v>249</v>
      </c>
      <c r="I27" s="5">
        <v>257</v>
      </c>
      <c r="J27">
        <v>807</v>
      </c>
      <c r="K27">
        <v>844</v>
      </c>
      <c r="L27">
        <v>830</v>
      </c>
      <c r="N27" s="4">
        <f t="shared" si="1"/>
        <v>844</v>
      </c>
      <c r="O27" s="5">
        <v>844</v>
      </c>
    </row>
    <row r="28" spans="1:15" ht="14.25">
      <c r="A28">
        <v>27</v>
      </c>
      <c r="B28" t="s">
        <v>65</v>
      </c>
      <c r="C28" t="s">
        <v>66</v>
      </c>
      <c r="D28">
        <v>265</v>
      </c>
      <c r="E28">
        <v>255</v>
      </c>
      <c r="F28">
        <v>255</v>
      </c>
      <c r="H28" s="4">
        <f t="shared" si="0"/>
        <v>265</v>
      </c>
      <c r="I28" s="5">
        <v>300</v>
      </c>
      <c r="J28">
        <v>866</v>
      </c>
      <c r="K28">
        <v>849</v>
      </c>
      <c r="L28">
        <v>885</v>
      </c>
      <c r="N28" s="4">
        <f t="shared" si="1"/>
        <v>885</v>
      </c>
      <c r="O28" s="5">
        <v>916</v>
      </c>
    </row>
    <row r="29" spans="1:15" ht="14.25">
      <c r="A29">
        <v>28</v>
      </c>
      <c r="B29" t="s">
        <v>65</v>
      </c>
      <c r="C29" t="s">
        <v>67</v>
      </c>
      <c r="D29">
        <v>251</v>
      </c>
      <c r="E29">
        <v>239</v>
      </c>
      <c r="F29">
        <v>246</v>
      </c>
      <c r="H29" s="4">
        <f t="shared" si="0"/>
        <v>251</v>
      </c>
      <c r="I29" s="5">
        <v>255</v>
      </c>
      <c r="J29">
        <v>809</v>
      </c>
      <c r="K29">
        <v>814</v>
      </c>
      <c r="L29">
        <v>891</v>
      </c>
      <c r="N29" s="4">
        <f t="shared" si="1"/>
        <v>891</v>
      </c>
      <c r="O29" s="5">
        <v>891</v>
      </c>
    </row>
    <row r="30" spans="1:15" ht="14.25">
      <c r="A30">
        <v>29</v>
      </c>
      <c r="B30" t="s">
        <v>65</v>
      </c>
      <c r="C30" t="s">
        <v>68</v>
      </c>
      <c r="D30">
        <v>299</v>
      </c>
      <c r="E30">
        <v>266</v>
      </c>
      <c r="F30">
        <v>279</v>
      </c>
      <c r="H30" s="4">
        <f t="shared" si="0"/>
        <v>299</v>
      </c>
      <c r="I30" s="5">
        <v>299</v>
      </c>
      <c r="J30">
        <v>972</v>
      </c>
      <c r="K30">
        <v>911</v>
      </c>
      <c r="L30">
        <v>935</v>
      </c>
      <c r="N30" s="4">
        <f t="shared" si="1"/>
        <v>972</v>
      </c>
      <c r="O30" s="5">
        <v>972</v>
      </c>
    </row>
    <row r="31" spans="1:15" ht="14.25">
      <c r="A31">
        <v>30</v>
      </c>
      <c r="B31" t="s">
        <v>65</v>
      </c>
      <c r="C31" t="s">
        <v>69</v>
      </c>
      <c r="D31">
        <v>0</v>
      </c>
      <c r="E31">
        <v>0</v>
      </c>
      <c r="F31">
        <v>0</v>
      </c>
      <c r="H31" s="4">
        <f t="shared" si="0"/>
        <v>0</v>
      </c>
      <c r="I31" s="5">
        <v>289</v>
      </c>
      <c r="J31">
        <v>0</v>
      </c>
      <c r="K31">
        <v>0</v>
      </c>
      <c r="L31">
        <v>0</v>
      </c>
      <c r="N31" s="4">
        <f t="shared" si="1"/>
        <v>0</v>
      </c>
      <c r="O31" s="5">
        <v>938</v>
      </c>
    </row>
    <row r="32" spans="1:15" ht="14.25">
      <c r="A32">
        <v>31</v>
      </c>
      <c r="B32" t="s">
        <v>70</v>
      </c>
      <c r="C32" t="s">
        <v>71</v>
      </c>
      <c r="D32">
        <v>232</v>
      </c>
      <c r="E32">
        <v>248</v>
      </c>
      <c r="F32">
        <v>240</v>
      </c>
      <c r="H32" s="4">
        <f t="shared" si="0"/>
        <v>248</v>
      </c>
      <c r="I32" s="5">
        <v>278</v>
      </c>
      <c r="J32">
        <v>778</v>
      </c>
      <c r="K32">
        <v>908</v>
      </c>
      <c r="L32">
        <v>812</v>
      </c>
      <c r="N32" s="4">
        <f t="shared" si="1"/>
        <v>908</v>
      </c>
      <c r="O32" s="5">
        <v>908</v>
      </c>
    </row>
    <row r="33" spans="1:15" ht="14.25">
      <c r="A33">
        <v>32</v>
      </c>
      <c r="B33" t="s">
        <v>70</v>
      </c>
      <c r="C33" t="s">
        <v>72</v>
      </c>
      <c r="D33">
        <v>225</v>
      </c>
      <c r="E33">
        <v>224</v>
      </c>
      <c r="F33">
        <v>194</v>
      </c>
      <c r="H33" s="4">
        <f t="shared" si="0"/>
        <v>225</v>
      </c>
      <c r="I33" s="5">
        <v>277</v>
      </c>
      <c r="J33">
        <v>732</v>
      </c>
      <c r="K33">
        <v>773</v>
      </c>
      <c r="L33">
        <v>693</v>
      </c>
      <c r="N33" s="4">
        <f t="shared" si="1"/>
        <v>773</v>
      </c>
      <c r="O33" s="5">
        <v>922</v>
      </c>
    </row>
    <row r="34" spans="1:15" ht="14.25">
      <c r="A34">
        <v>33</v>
      </c>
      <c r="B34" t="s">
        <v>70</v>
      </c>
      <c r="C34" t="s">
        <v>73</v>
      </c>
      <c r="D34">
        <v>279</v>
      </c>
      <c r="E34">
        <v>227</v>
      </c>
      <c r="F34">
        <v>0</v>
      </c>
      <c r="H34" s="4">
        <f t="shared" si="0"/>
        <v>279</v>
      </c>
      <c r="I34" s="5">
        <v>279</v>
      </c>
      <c r="J34">
        <v>878</v>
      </c>
      <c r="K34">
        <v>826</v>
      </c>
      <c r="L34">
        <v>0</v>
      </c>
      <c r="N34" s="4">
        <f t="shared" si="1"/>
        <v>878</v>
      </c>
      <c r="O34" s="5">
        <v>878</v>
      </c>
    </row>
    <row r="35" spans="1:15" ht="14.25">
      <c r="A35">
        <v>34</v>
      </c>
      <c r="B35" t="s">
        <v>70</v>
      </c>
      <c r="C35" t="s">
        <v>74</v>
      </c>
      <c r="D35">
        <v>169</v>
      </c>
      <c r="E35">
        <v>210</v>
      </c>
      <c r="F35">
        <v>0</v>
      </c>
      <c r="H35" s="4">
        <f t="shared" si="0"/>
        <v>210</v>
      </c>
      <c r="I35" s="5">
        <v>227</v>
      </c>
      <c r="J35">
        <v>638</v>
      </c>
      <c r="K35">
        <v>671</v>
      </c>
      <c r="L35">
        <v>0</v>
      </c>
      <c r="N35" s="4">
        <f t="shared" si="1"/>
        <v>671</v>
      </c>
      <c r="O35" s="5">
        <v>671</v>
      </c>
    </row>
    <row r="36" spans="1:15" ht="14.25">
      <c r="A36">
        <v>35</v>
      </c>
      <c r="B36" t="s">
        <v>46</v>
      </c>
      <c r="C36" t="s">
        <v>93</v>
      </c>
      <c r="D36">
        <v>0</v>
      </c>
      <c r="E36">
        <v>0</v>
      </c>
      <c r="F36">
        <v>239</v>
      </c>
      <c r="H36" s="4">
        <f t="shared" si="0"/>
        <v>239</v>
      </c>
      <c r="I36" s="5">
        <v>279</v>
      </c>
      <c r="J36">
        <v>0</v>
      </c>
      <c r="K36">
        <v>0</v>
      </c>
      <c r="L36">
        <v>846</v>
      </c>
      <c r="N36" s="4">
        <f t="shared" si="1"/>
        <v>846</v>
      </c>
      <c r="O36" s="5">
        <v>1011</v>
      </c>
    </row>
    <row r="37" spans="8:15" ht="14.25">
      <c r="H37" s="4"/>
      <c r="I37" s="5"/>
      <c r="N37" s="4"/>
      <c r="O37" s="5"/>
    </row>
    <row r="38" spans="8:15" ht="14.25">
      <c r="H38" s="4"/>
      <c r="I38" s="5"/>
      <c r="N38" s="4"/>
      <c r="O38" s="5"/>
    </row>
    <row r="39" spans="8:15" ht="14.25">
      <c r="H39" s="4"/>
      <c r="I39" s="5"/>
      <c r="N39" s="4"/>
      <c r="O3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svetl</cp:lastModifiedBy>
  <cp:lastPrinted>2015-12-11T12:31:40Z</cp:lastPrinted>
  <dcterms:created xsi:type="dcterms:W3CDTF">2015-12-11T12:31:55Z</dcterms:created>
  <dcterms:modified xsi:type="dcterms:W3CDTF">2023-01-24T08:05:37Z</dcterms:modified>
  <cp:category/>
  <cp:version/>
  <cp:contentType/>
  <cp:contentStatus/>
</cp:coreProperties>
</file>