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Līgas Kauss\"/>
    </mc:Choice>
  </mc:AlternateContent>
  <xr:revisionPtr revIDLastSave="0" documentId="8_{BBAE4FAC-0372-4E8D-B3E6-7E5EDFA9EA96}" xr6:coauthVersionLast="47" xr6:coauthVersionMax="47" xr10:uidLastSave="{00000000-0000-0000-0000-000000000000}"/>
  <bookViews>
    <workbookView xWindow="6996" yWindow="2112" windowWidth="16596" windowHeight="10296" tabRatio="917" xr2:uid="{00000000-000D-0000-FFFF-FFFF00000000}"/>
  </bookViews>
  <sheets>
    <sheet name="Kom.reitings" sheetId="1" r:id="rId1"/>
    <sheet name="Individ reitings Platinum" sheetId="2" r:id="rId2"/>
    <sheet name="Individ reitings Gold" sheetId="3" r:id="rId3"/>
    <sheet name="Individ reitings Silver" sheetId="4" r:id="rId4"/>
    <sheet name="Punkti" sheetId="5" r:id="rId5"/>
    <sheet name="Zaudējums Uzvara" sheetId="6" r:id="rId6"/>
    <sheet name="Rezultati" sheetId="7" r:id="rId7"/>
    <sheet name="Kopējais reitings" sheetId="8" r:id="rId8"/>
    <sheet name="Fināls" sheetId="9" r:id="rId9"/>
  </sheets>
  <definedNames>
    <definedName name="Excel_BuiltIn__FilterDatabase" localSheetId="1">'Individ reitings Platinum'!$C$4:$H$35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3" i="9" l="1"/>
  <c r="AJ93" i="9"/>
  <c r="AI93" i="9"/>
  <c r="AH93" i="9"/>
  <c r="AG93" i="9"/>
  <c r="AF93" i="9"/>
  <c r="AD93" i="9"/>
  <c r="AC93" i="9"/>
  <c r="AB93" i="9"/>
  <c r="AA93" i="9"/>
  <c r="Z93" i="9"/>
  <c r="Y93" i="9"/>
  <c r="Q93" i="9"/>
  <c r="P93" i="9"/>
  <c r="O93" i="9"/>
  <c r="N93" i="9"/>
  <c r="M93" i="9"/>
  <c r="L93" i="9"/>
  <c r="J93" i="9"/>
  <c r="I93" i="9"/>
  <c r="H93" i="9"/>
  <c r="G93" i="9"/>
  <c r="F93" i="9"/>
  <c r="E93" i="9"/>
  <c r="AK82" i="9"/>
  <c r="AJ82" i="9"/>
  <c r="AI82" i="9"/>
  <c r="AH82" i="9"/>
  <c r="AG82" i="9"/>
  <c r="AF82" i="9"/>
  <c r="AD82" i="9"/>
  <c r="AC82" i="9"/>
  <c r="AB82" i="9"/>
  <c r="AA82" i="9"/>
  <c r="Z82" i="9"/>
  <c r="Y82" i="9"/>
  <c r="Q82" i="9"/>
  <c r="P82" i="9"/>
  <c r="O82" i="9"/>
  <c r="N82" i="9"/>
  <c r="M82" i="9"/>
  <c r="L82" i="9"/>
  <c r="J82" i="9"/>
  <c r="I82" i="9"/>
  <c r="H82" i="9"/>
  <c r="G82" i="9"/>
  <c r="F82" i="9"/>
  <c r="E82" i="9"/>
  <c r="AM79" i="9"/>
  <c r="S79" i="9"/>
  <c r="AK71" i="9"/>
  <c r="AJ71" i="9"/>
  <c r="AI71" i="9"/>
  <c r="AH71" i="9"/>
  <c r="AG71" i="9"/>
  <c r="AF71" i="9"/>
  <c r="AD71" i="9"/>
  <c r="AC71" i="9"/>
  <c r="AB71" i="9"/>
  <c r="AA71" i="9"/>
  <c r="Z71" i="9"/>
  <c r="Y71" i="9"/>
  <c r="Q71" i="9"/>
  <c r="P71" i="9"/>
  <c r="O71" i="9"/>
  <c r="N71" i="9"/>
  <c r="M71" i="9"/>
  <c r="L71" i="9"/>
  <c r="J71" i="9"/>
  <c r="I71" i="9"/>
  <c r="H71" i="9"/>
  <c r="G71" i="9"/>
  <c r="F71" i="9"/>
  <c r="E71" i="9"/>
  <c r="W67" i="9"/>
  <c r="AK59" i="9"/>
  <c r="AJ59" i="9"/>
  <c r="AI59" i="9"/>
  <c r="AH59" i="9"/>
  <c r="AG59" i="9"/>
  <c r="AF59" i="9"/>
  <c r="AD59" i="9"/>
  <c r="AC59" i="9"/>
  <c r="AB59" i="9"/>
  <c r="AA59" i="9"/>
  <c r="Z59" i="9"/>
  <c r="Y59" i="9"/>
  <c r="Q59" i="9"/>
  <c r="P59" i="9"/>
  <c r="O59" i="9"/>
  <c r="N59" i="9"/>
  <c r="M59" i="9"/>
  <c r="L59" i="9"/>
  <c r="J59" i="9"/>
  <c r="I59" i="9"/>
  <c r="H59" i="9"/>
  <c r="G59" i="9"/>
  <c r="F59" i="9"/>
  <c r="E59" i="9"/>
  <c r="AM58" i="9"/>
  <c r="X58" i="9"/>
  <c r="W58" i="9"/>
  <c r="S58" i="9"/>
  <c r="D58" i="9"/>
  <c r="C58" i="9"/>
  <c r="AM57" i="9"/>
  <c r="X57" i="9"/>
  <c r="W57" i="9"/>
  <c r="S57" i="9"/>
  <c r="D57" i="9"/>
  <c r="C57" i="9"/>
  <c r="AM56" i="9"/>
  <c r="W56" i="9"/>
  <c r="S56" i="9"/>
  <c r="C56" i="9"/>
  <c r="AK48" i="9"/>
  <c r="AJ48" i="9"/>
  <c r="AI48" i="9"/>
  <c r="AH48" i="9"/>
  <c r="AG48" i="9"/>
  <c r="AF48" i="9"/>
  <c r="AD48" i="9"/>
  <c r="AC48" i="9"/>
  <c r="AB48" i="9"/>
  <c r="AA48" i="9"/>
  <c r="Z48" i="9"/>
  <c r="Y48" i="9"/>
  <c r="Q48" i="9"/>
  <c r="P48" i="9"/>
  <c r="O48" i="9"/>
  <c r="N48" i="9"/>
  <c r="M48" i="9"/>
  <c r="L48" i="9"/>
  <c r="J48" i="9"/>
  <c r="I48" i="9"/>
  <c r="H48" i="9"/>
  <c r="G48" i="9"/>
  <c r="F48" i="9"/>
  <c r="E48" i="9"/>
  <c r="AK37" i="9"/>
  <c r="AJ37" i="9"/>
  <c r="AI37" i="9"/>
  <c r="AH37" i="9"/>
  <c r="AG37" i="9"/>
  <c r="AF37" i="9"/>
  <c r="AD37" i="9"/>
  <c r="AC37" i="9"/>
  <c r="AB37" i="9"/>
  <c r="AA37" i="9"/>
  <c r="Z37" i="9"/>
  <c r="Y37" i="9"/>
  <c r="Q37" i="9"/>
  <c r="P37" i="9"/>
  <c r="O37" i="9"/>
  <c r="N37" i="9"/>
  <c r="M37" i="9"/>
  <c r="L37" i="9"/>
  <c r="J37" i="9"/>
  <c r="I37" i="9"/>
  <c r="H37" i="9"/>
  <c r="G37" i="9"/>
  <c r="F37" i="9"/>
  <c r="E37" i="9"/>
  <c r="AK26" i="9"/>
  <c r="AJ26" i="9"/>
  <c r="AI26" i="9"/>
  <c r="AH26" i="9"/>
  <c r="AG26" i="9"/>
  <c r="AF26" i="9"/>
  <c r="AD26" i="9"/>
  <c r="AC26" i="9"/>
  <c r="AB26" i="9"/>
  <c r="AA26" i="9"/>
  <c r="Z26" i="9"/>
  <c r="Y26" i="9"/>
  <c r="Q26" i="9"/>
  <c r="P26" i="9"/>
  <c r="O26" i="9"/>
  <c r="N26" i="9"/>
  <c r="M26" i="9"/>
  <c r="L26" i="9"/>
  <c r="J26" i="9"/>
  <c r="I26" i="9"/>
  <c r="H26" i="9"/>
  <c r="G26" i="9"/>
  <c r="F26" i="9"/>
  <c r="E26" i="9"/>
  <c r="AK15" i="9"/>
  <c r="AJ15" i="9"/>
  <c r="AI15" i="9"/>
  <c r="AH15" i="9"/>
  <c r="AG15" i="9"/>
  <c r="AF15" i="9"/>
  <c r="AD15" i="9"/>
  <c r="AC15" i="9"/>
  <c r="AB15" i="9"/>
  <c r="AA15" i="9"/>
  <c r="Z15" i="9"/>
  <c r="Y15" i="9"/>
  <c r="Q15" i="9"/>
  <c r="P15" i="9"/>
  <c r="O15" i="9"/>
  <c r="N15" i="9"/>
  <c r="M15" i="9"/>
  <c r="L15" i="9"/>
  <c r="J15" i="9"/>
  <c r="I15" i="9"/>
  <c r="H15" i="9"/>
  <c r="G15" i="9"/>
  <c r="F15" i="9"/>
  <c r="E15" i="9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BF178" i="7"/>
  <c r="BB178" i="7"/>
  <c r="D178" i="7" s="1"/>
  <c r="BA178" i="7"/>
  <c r="BD178" i="7" s="1"/>
  <c r="BF177" i="7"/>
  <c r="BD177" i="7"/>
  <c r="BB177" i="7"/>
  <c r="D177" i="7" s="1"/>
  <c r="BA177" i="7"/>
  <c r="BF176" i="7"/>
  <c r="BD176" i="7"/>
  <c r="BB176" i="7"/>
  <c r="BA176" i="7"/>
  <c r="D176" i="7"/>
  <c r="BF175" i="7"/>
  <c r="BB175" i="7"/>
  <c r="BA175" i="7"/>
  <c r="BD175" i="7" s="1"/>
  <c r="D175" i="7"/>
  <c r="BF174" i="7"/>
  <c r="BB174" i="7"/>
  <c r="D174" i="7" s="1"/>
  <c r="BA174" i="7"/>
  <c r="BD174" i="7" s="1"/>
  <c r="BF173" i="7"/>
  <c r="BD173" i="7"/>
  <c r="BB173" i="7"/>
  <c r="D173" i="7" s="1"/>
  <c r="BA173" i="7"/>
  <c r="BF172" i="7"/>
  <c r="BB172" i="7"/>
  <c r="D172" i="7" s="1"/>
  <c r="BA172" i="7"/>
  <c r="BD172" i="7" s="1"/>
  <c r="A172" i="7"/>
  <c r="BF171" i="7"/>
  <c r="BD171" i="7"/>
  <c r="BB171" i="7"/>
  <c r="BA171" i="7"/>
  <c r="D171" i="7"/>
  <c r="BF170" i="7"/>
  <c r="BB170" i="7"/>
  <c r="BA170" i="7"/>
  <c r="BD170" i="7" s="1"/>
  <c r="D170" i="7"/>
  <c r="BF169" i="7"/>
  <c r="BB169" i="7"/>
  <c r="BA169" i="7"/>
  <c r="BD169" i="7" s="1"/>
  <c r="D169" i="7"/>
  <c r="BF168" i="7"/>
  <c r="BB168" i="7"/>
  <c r="BA168" i="7"/>
  <c r="BD168" i="7" s="1"/>
  <c r="D168" i="7"/>
  <c r="BF167" i="7"/>
  <c r="BB167" i="7"/>
  <c r="BA167" i="7"/>
  <c r="BD167" i="7" s="1"/>
  <c r="D167" i="7"/>
  <c r="BF166" i="7"/>
  <c r="BB166" i="7"/>
  <c r="BA166" i="7"/>
  <c r="BD166" i="7" s="1"/>
  <c r="D166" i="7"/>
  <c r="BF165" i="7"/>
  <c r="BB165" i="7"/>
  <c r="BD165" i="7" s="1"/>
  <c r="BA165" i="7"/>
  <c r="BC165" i="7" s="1"/>
  <c r="D165" i="7"/>
  <c r="A165" i="7"/>
  <c r="BF164" i="7"/>
  <c r="BB164" i="7"/>
  <c r="D164" i="7" s="1"/>
  <c r="BA164" i="7"/>
  <c r="BD164" i="7" s="1"/>
  <c r="BF163" i="7"/>
  <c r="BB163" i="7"/>
  <c r="BA163" i="7"/>
  <c r="BD163" i="7" s="1"/>
  <c r="BF162" i="7"/>
  <c r="BB162" i="7"/>
  <c r="BA162" i="7"/>
  <c r="BD162" i="7" s="1"/>
  <c r="D162" i="7"/>
  <c r="BF161" i="7"/>
  <c r="BB161" i="7"/>
  <c r="D161" i="7" s="1"/>
  <c r="BA161" i="7"/>
  <c r="BD161" i="7" s="1"/>
  <c r="BF160" i="7"/>
  <c r="BB160" i="7"/>
  <c r="D160" i="7" s="1"/>
  <c r="BA160" i="7"/>
  <c r="BD160" i="7" s="1"/>
  <c r="BF159" i="7"/>
  <c r="BB159" i="7"/>
  <c r="BA159" i="7"/>
  <c r="BD159" i="7" s="1"/>
  <c r="D159" i="7"/>
  <c r="BF158" i="7"/>
  <c r="BB158" i="7"/>
  <c r="BD158" i="7" s="1"/>
  <c r="BA158" i="7"/>
  <c r="BC158" i="7" s="1"/>
  <c r="A158" i="7"/>
  <c r="BF157" i="7"/>
  <c r="BB157" i="7"/>
  <c r="BA157" i="7"/>
  <c r="BD157" i="7" s="1"/>
  <c r="D157" i="7"/>
  <c r="BF156" i="7"/>
  <c r="BB156" i="7"/>
  <c r="BA156" i="7"/>
  <c r="BD156" i="7" s="1"/>
  <c r="BF155" i="7"/>
  <c r="BB155" i="7"/>
  <c r="D155" i="7" s="1"/>
  <c r="BA155" i="7"/>
  <c r="BD155" i="7" s="1"/>
  <c r="BF154" i="7"/>
  <c r="BB154" i="7"/>
  <c r="D154" i="7" s="1"/>
  <c r="BA154" i="7"/>
  <c r="BF153" i="7"/>
  <c r="BD153" i="7"/>
  <c r="BB153" i="7"/>
  <c r="BA153" i="7"/>
  <c r="D153" i="7"/>
  <c r="BF152" i="7"/>
  <c r="BB152" i="7"/>
  <c r="BA152" i="7"/>
  <c r="BD152" i="7" s="1"/>
  <c r="D152" i="7"/>
  <c r="BF151" i="7"/>
  <c r="BB151" i="7"/>
  <c r="D151" i="7" s="1"/>
  <c r="BA151" i="7"/>
  <c r="BD151" i="7" s="1"/>
  <c r="BF150" i="7"/>
  <c r="BB150" i="7"/>
  <c r="BA150" i="7"/>
  <c r="BD150" i="7" s="1"/>
  <c r="D150" i="7"/>
  <c r="A150" i="7"/>
  <c r="BF149" i="7"/>
  <c r="BD149" i="7"/>
  <c r="BB149" i="7"/>
  <c r="D149" i="7" s="1"/>
  <c r="BA149" i="7"/>
  <c r="BF148" i="7"/>
  <c r="BB148" i="7"/>
  <c r="BD148" i="7" s="1"/>
  <c r="BA148" i="7"/>
  <c r="D148" i="7"/>
  <c r="BF147" i="7"/>
  <c r="BB147" i="7"/>
  <c r="BA147" i="7"/>
  <c r="BD147" i="7" s="1"/>
  <c r="D147" i="7"/>
  <c r="BF146" i="7"/>
  <c r="BB146" i="7"/>
  <c r="D146" i="7" s="1"/>
  <c r="BA146" i="7"/>
  <c r="BD146" i="7" s="1"/>
  <c r="BF145" i="7"/>
  <c r="BD145" i="7"/>
  <c r="BB145" i="7"/>
  <c r="D145" i="7" s="1"/>
  <c r="BA145" i="7"/>
  <c r="BF144" i="7"/>
  <c r="BB144" i="7"/>
  <c r="BA144" i="7"/>
  <c r="BD144" i="7" s="1"/>
  <c r="D144" i="7"/>
  <c r="BF143" i="7"/>
  <c r="BC143" i="7"/>
  <c r="BB143" i="7"/>
  <c r="D143" i="7" s="1"/>
  <c r="BA143" i="7"/>
  <c r="BD143" i="7" s="1"/>
  <c r="A143" i="7"/>
  <c r="BF142" i="7"/>
  <c r="BB142" i="7"/>
  <c r="BA142" i="7"/>
  <c r="BD142" i="7" s="1"/>
  <c r="D142" i="7"/>
  <c r="BF141" i="7"/>
  <c r="BB141" i="7"/>
  <c r="D141" i="7" s="1"/>
  <c r="BA141" i="7"/>
  <c r="BD141" i="7" s="1"/>
  <c r="BF140" i="7"/>
  <c r="BD140" i="7"/>
  <c r="BB140" i="7"/>
  <c r="D140" i="7" s="1"/>
  <c r="BA140" i="7"/>
  <c r="BF139" i="7"/>
  <c r="BB139" i="7"/>
  <c r="BA139" i="7"/>
  <c r="BD139" i="7" s="1"/>
  <c r="D139" i="7"/>
  <c r="BF138" i="7"/>
  <c r="BB138" i="7"/>
  <c r="BA138" i="7"/>
  <c r="BD138" i="7" s="1"/>
  <c r="D138" i="7"/>
  <c r="BF137" i="7"/>
  <c r="BB137" i="7"/>
  <c r="D137" i="7" s="1"/>
  <c r="BA137" i="7"/>
  <c r="BD137" i="7" s="1"/>
  <c r="BF136" i="7"/>
  <c r="BB136" i="7"/>
  <c r="D136" i="7" s="1"/>
  <c r="BA136" i="7"/>
  <c r="BD136" i="7" s="1"/>
  <c r="A136" i="7"/>
  <c r="BF135" i="7"/>
  <c r="BD135" i="7"/>
  <c r="BB135" i="7"/>
  <c r="BA135" i="7"/>
  <c r="D135" i="7"/>
  <c r="BF134" i="7"/>
  <c r="BB134" i="7"/>
  <c r="BA134" i="7"/>
  <c r="BD134" i="7" s="1"/>
  <c r="D134" i="7"/>
  <c r="BF133" i="7"/>
  <c r="BB133" i="7"/>
  <c r="D133" i="7" s="1"/>
  <c r="BA133" i="7"/>
  <c r="BD133" i="7" s="1"/>
  <c r="BF132" i="7"/>
  <c r="BB132" i="7"/>
  <c r="BD132" i="7" s="1"/>
  <c r="BA132" i="7"/>
  <c r="BF131" i="7"/>
  <c r="BD131" i="7"/>
  <c r="BB131" i="7"/>
  <c r="BA131" i="7"/>
  <c r="D131" i="7"/>
  <c r="BF130" i="7"/>
  <c r="BB130" i="7"/>
  <c r="BA130" i="7"/>
  <c r="BD130" i="7" s="1"/>
  <c r="D130" i="7"/>
  <c r="BF129" i="7"/>
  <c r="BC129" i="7"/>
  <c r="BB129" i="7"/>
  <c r="BA129" i="7"/>
  <c r="BD129" i="7" s="1"/>
  <c r="D129" i="7"/>
  <c r="A129" i="7"/>
  <c r="BF128" i="7"/>
  <c r="BB128" i="7"/>
  <c r="D128" i="7" s="1"/>
  <c r="BA128" i="7"/>
  <c r="BD128" i="7" s="1"/>
  <c r="BF127" i="7"/>
  <c r="BB127" i="7"/>
  <c r="BD127" i="7" s="1"/>
  <c r="BA127" i="7"/>
  <c r="BF126" i="7"/>
  <c r="BD126" i="7"/>
  <c r="BB126" i="7"/>
  <c r="BA126" i="7"/>
  <c r="D126" i="7"/>
  <c r="BF125" i="7"/>
  <c r="BB125" i="7"/>
  <c r="BA125" i="7"/>
  <c r="BD125" i="7" s="1"/>
  <c r="D125" i="7"/>
  <c r="BF124" i="7"/>
  <c r="BB124" i="7"/>
  <c r="D124" i="7" s="1"/>
  <c r="BA124" i="7"/>
  <c r="BD124" i="7" s="1"/>
  <c r="BF123" i="7"/>
  <c r="BB123" i="7"/>
  <c r="BD123" i="7" s="1"/>
  <c r="BA123" i="7"/>
  <c r="BF122" i="7"/>
  <c r="BD122" i="7"/>
  <c r="BB122" i="7"/>
  <c r="BA122" i="7"/>
  <c r="D122" i="7"/>
  <c r="BF121" i="7"/>
  <c r="BB121" i="7"/>
  <c r="BA121" i="7"/>
  <c r="BD121" i="7" s="1"/>
  <c r="D121" i="7"/>
  <c r="BF120" i="7"/>
  <c r="BB120" i="7"/>
  <c r="D120" i="7" s="1"/>
  <c r="BA120" i="7"/>
  <c r="BD120" i="7" s="1"/>
  <c r="BF119" i="7"/>
  <c r="BB119" i="7"/>
  <c r="BD119" i="7" s="1"/>
  <c r="BA119" i="7"/>
  <c r="BF118" i="7"/>
  <c r="BE118" i="7"/>
  <c r="BB118" i="7"/>
  <c r="D118" i="7" s="1"/>
  <c r="BA118" i="7"/>
  <c r="BD118" i="7" s="1"/>
  <c r="A118" i="7"/>
  <c r="AX116" i="7"/>
  <c r="AU116" i="7"/>
  <c r="AR116" i="7"/>
  <c r="AO116" i="7"/>
  <c r="AL116" i="7"/>
  <c r="AI116" i="7"/>
  <c r="AF116" i="7"/>
  <c r="AC116" i="7"/>
  <c r="Z116" i="7"/>
  <c r="BE172" i="7" s="1"/>
  <c r="W116" i="7"/>
  <c r="BE165" i="7" s="1"/>
  <c r="T116" i="7"/>
  <c r="BE158" i="7" s="1"/>
  <c r="Q116" i="7"/>
  <c r="BE150" i="7" s="1"/>
  <c r="N116" i="7"/>
  <c r="BE143" i="7" s="1"/>
  <c r="K116" i="7"/>
  <c r="BE136" i="7" s="1"/>
  <c r="H116" i="7"/>
  <c r="BE129" i="7" s="1"/>
  <c r="E116" i="7"/>
  <c r="BF112" i="7"/>
  <c r="BD112" i="7"/>
  <c r="BB112" i="7"/>
  <c r="BA112" i="7"/>
  <c r="D112" i="7"/>
  <c r="BF111" i="7"/>
  <c r="BB111" i="7"/>
  <c r="BA111" i="7"/>
  <c r="BD111" i="7" s="1"/>
  <c r="D111" i="7"/>
  <c r="BF110" i="7"/>
  <c r="BB110" i="7"/>
  <c r="D110" i="7" s="1"/>
  <c r="BA110" i="7"/>
  <c r="BD110" i="7" s="1"/>
  <c r="BF109" i="7"/>
  <c r="BB109" i="7"/>
  <c r="BD109" i="7" s="1"/>
  <c r="BA109" i="7"/>
  <c r="BF108" i="7"/>
  <c r="BD108" i="7"/>
  <c r="BB108" i="7"/>
  <c r="BA108" i="7"/>
  <c r="D108" i="7"/>
  <c r="BF107" i="7"/>
  <c r="BB107" i="7"/>
  <c r="BA107" i="7"/>
  <c r="BD107" i="7" s="1"/>
  <c r="D107" i="7"/>
  <c r="BF106" i="7"/>
  <c r="BB106" i="7"/>
  <c r="D106" i="7" s="1"/>
  <c r="BA106" i="7"/>
  <c r="BD106" i="7" s="1"/>
  <c r="BF105" i="7"/>
  <c r="BB105" i="7"/>
  <c r="BD105" i="7" s="1"/>
  <c r="BA105" i="7"/>
  <c r="BF104" i="7"/>
  <c r="BB104" i="7"/>
  <c r="D104" i="7" s="1"/>
  <c r="BA104" i="7"/>
  <c r="A104" i="7"/>
  <c r="BF103" i="7"/>
  <c r="BD103" i="7"/>
  <c r="BB103" i="7"/>
  <c r="BA103" i="7"/>
  <c r="D103" i="7"/>
  <c r="BF102" i="7"/>
  <c r="BB102" i="7"/>
  <c r="BA102" i="7"/>
  <c r="BD102" i="7" s="1"/>
  <c r="D102" i="7"/>
  <c r="BF101" i="7"/>
  <c r="BB101" i="7"/>
  <c r="D101" i="7" s="1"/>
  <c r="BA101" i="7"/>
  <c r="BD101" i="7" s="1"/>
  <c r="BF100" i="7"/>
  <c r="BB100" i="7"/>
  <c r="BA100" i="7"/>
  <c r="BF99" i="7"/>
  <c r="BD99" i="7"/>
  <c r="BB99" i="7"/>
  <c r="BA99" i="7"/>
  <c r="D99" i="7"/>
  <c r="BF98" i="7"/>
  <c r="BB98" i="7"/>
  <c r="BA98" i="7"/>
  <c r="BD98" i="7" s="1"/>
  <c r="D98" i="7"/>
  <c r="BF97" i="7"/>
  <c r="BB97" i="7"/>
  <c r="D97" i="7" s="1"/>
  <c r="BA97" i="7"/>
  <c r="BF96" i="7"/>
  <c r="BB96" i="7"/>
  <c r="D96" i="7" s="1"/>
  <c r="BA96" i="7"/>
  <c r="BD96" i="7" s="1"/>
  <c r="A96" i="7"/>
  <c r="BF95" i="7"/>
  <c r="BD95" i="7"/>
  <c r="BB95" i="7"/>
  <c r="BA95" i="7"/>
  <c r="D95" i="7"/>
  <c r="BD94" i="7"/>
  <c r="BB94" i="7"/>
  <c r="BA94" i="7"/>
  <c r="BF93" i="7"/>
  <c r="BD93" i="7"/>
  <c r="BB93" i="7"/>
  <c r="BA93" i="7"/>
  <c r="BF92" i="7"/>
  <c r="BD92" i="7"/>
  <c r="BB92" i="7"/>
  <c r="BA92" i="7"/>
  <c r="BF91" i="7"/>
  <c r="BD91" i="7"/>
  <c r="BB91" i="7"/>
  <c r="BA91" i="7"/>
  <c r="D91" i="7"/>
  <c r="BF90" i="7"/>
  <c r="BB90" i="7"/>
  <c r="BA90" i="7"/>
  <c r="BD90" i="7" s="1"/>
  <c r="D90" i="7"/>
  <c r="BF89" i="7"/>
  <c r="BB89" i="7"/>
  <c r="D89" i="7" s="1"/>
  <c r="BA89" i="7"/>
  <c r="BD89" i="7" s="1"/>
  <c r="BF88" i="7"/>
  <c r="BD88" i="7"/>
  <c r="BB88" i="7"/>
  <c r="D88" i="7" s="1"/>
  <c r="BA88" i="7"/>
  <c r="BF87" i="7"/>
  <c r="BB87" i="7"/>
  <c r="D87" i="7" s="1"/>
  <c r="BA87" i="7"/>
  <c r="BD87" i="7" s="1"/>
  <c r="A87" i="7"/>
  <c r="BF86" i="7"/>
  <c r="BB86" i="7"/>
  <c r="BD86" i="7" s="1"/>
  <c r="BA86" i="7"/>
  <c r="D86" i="7"/>
  <c r="BF85" i="7"/>
  <c r="BB85" i="7"/>
  <c r="BA85" i="7"/>
  <c r="BD85" i="7" s="1"/>
  <c r="D85" i="7"/>
  <c r="BF84" i="7"/>
  <c r="BB84" i="7"/>
  <c r="D84" i="7" s="1"/>
  <c r="BA84" i="7"/>
  <c r="BD84" i="7" s="1"/>
  <c r="BF83" i="7"/>
  <c r="BD83" i="7"/>
  <c r="BB83" i="7"/>
  <c r="D83" i="7" s="1"/>
  <c r="BA83" i="7"/>
  <c r="BF82" i="7"/>
  <c r="BB82" i="7"/>
  <c r="BD82" i="7" s="1"/>
  <c r="H23" i="3" s="1"/>
  <c r="BA82" i="7"/>
  <c r="D82" i="7"/>
  <c r="BF81" i="7"/>
  <c r="BB81" i="7"/>
  <c r="BA81" i="7"/>
  <c r="BC80" i="7" s="1"/>
  <c r="D81" i="7"/>
  <c r="BF80" i="7"/>
  <c r="BD80" i="7"/>
  <c r="BB80" i="7"/>
  <c r="BA80" i="7"/>
  <c r="D80" i="7"/>
  <c r="A80" i="7"/>
  <c r="BF79" i="7"/>
  <c r="BB79" i="7"/>
  <c r="D79" i="7" s="1"/>
  <c r="BA79" i="7"/>
  <c r="BD79" i="7" s="1"/>
  <c r="BF78" i="7"/>
  <c r="BD78" i="7"/>
  <c r="BB78" i="7"/>
  <c r="D78" i="7" s="1"/>
  <c r="BA78" i="7"/>
  <c r="BF77" i="7"/>
  <c r="BD77" i="7"/>
  <c r="BB77" i="7"/>
  <c r="BA77" i="7"/>
  <c r="D77" i="7"/>
  <c r="BF76" i="7"/>
  <c r="BB76" i="7"/>
  <c r="BA76" i="7"/>
  <c r="BD76" i="7" s="1"/>
  <c r="D76" i="7"/>
  <c r="BF75" i="7"/>
  <c r="BB75" i="7"/>
  <c r="D75" i="7" s="1"/>
  <c r="BA75" i="7"/>
  <c r="BD75" i="7" s="1"/>
  <c r="BF74" i="7"/>
  <c r="BD74" i="7"/>
  <c r="BB74" i="7"/>
  <c r="D74" i="7" s="1"/>
  <c r="BA74" i="7"/>
  <c r="BF73" i="7"/>
  <c r="BB73" i="7"/>
  <c r="D73" i="7" s="1"/>
  <c r="BA73" i="7"/>
  <c r="BD73" i="7" s="1"/>
  <c r="A73" i="7"/>
  <c r="BF72" i="7"/>
  <c r="BD72" i="7"/>
  <c r="BB72" i="7"/>
  <c r="BA72" i="7"/>
  <c r="D72" i="7"/>
  <c r="BF71" i="7"/>
  <c r="BB71" i="7"/>
  <c r="BA71" i="7"/>
  <c r="BD71" i="7" s="1"/>
  <c r="D71" i="7"/>
  <c r="BF70" i="7"/>
  <c r="BB70" i="7"/>
  <c r="D70" i="7" s="1"/>
  <c r="BA70" i="7"/>
  <c r="BD70" i="7" s="1"/>
  <c r="BF69" i="7"/>
  <c r="BD69" i="7"/>
  <c r="BB69" i="7"/>
  <c r="D69" i="7" s="1"/>
  <c r="BA69" i="7"/>
  <c r="BF68" i="7"/>
  <c r="BD68" i="7"/>
  <c r="BB68" i="7"/>
  <c r="BA68" i="7"/>
  <c r="D68" i="7"/>
  <c r="BF67" i="7"/>
  <c r="BB67" i="7"/>
  <c r="BA67" i="7"/>
  <c r="BC66" i="7" s="1"/>
  <c r="D67" i="7"/>
  <c r="BF66" i="7"/>
  <c r="BD66" i="7"/>
  <c r="BB66" i="7"/>
  <c r="BA66" i="7"/>
  <c r="D66" i="7"/>
  <c r="A66" i="7"/>
  <c r="BF65" i="7"/>
  <c r="BB65" i="7"/>
  <c r="D65" i="7" s="1"/>
  <c r="BA65" i="7"/>
  <c r="BD65" i="7" s="1"/>
  <c r="BF64" i="7"/>
  <c r="BD64" i="7"/>
  <c r="BB64" i="7"/>
  <c r="D64" i="7" s="1"/>
  <c r="BA64" i="7"/>
  <c r="BF63" i="7"/>
  <c r="BD63" i="7"/>
  <c r="BB63" i="7"/>
  <c r="BA63" i="7"/>
  <c r="D63" i="7"/>
  <c r="BF62" i="7"/>
  <c r="BB62" i="7"/>
  <c r="BA62" i="7"/>
  <c r="BD62" i="7" s="1"/>
  <c r="D62" i="7"/>
  <c r="BF61" i="7"/>
  <c r="BB61" i="7"/>
  <c r="D61" i="7" s="1"/>
  <c r="BA61" i="7"/>
  <c r="BD61" i="7" s="1"/>
  <c r="BF60" i="7"/>
  <c r="BD60" i="7"/>
  <c r="BB60" i="7"/>
  <c r="D60" i="7" s="1"/>
  <c r="BA60" i="7"/>
  <c r="BF59" i="7"/>
  <c r="BB59" i="7"/>
  <c r="D59" i="7" s="1"/>
  <c r="BA59" i="7"/>
  <c r="BD59" i="7" s="1"/>
  <c r="H34" i="3" s="1"/>
  <c r="A59" i="7"/>
  <c r="BF58" i="7"/>
  <c r="BD58" i="7"/>
  <c r="BB58" i="7"/>
  <c r="BA58" i="7"/>
  <c r="D58" i="7"/>
  <c r="BF57" i="7"/>
  <c r="BB57" i="7"/>
  <c r="BA57" i="7"/>
  <c r="BD57" i="7" s="1"/>
  <c r="D57" i="7"/>
  <c r="BF56" i="7"/>
  <c r="BB56" i="7"/>
  <c r="D56" i="7" s="1"/>
  <c r="BA56" i="7"/>
  <c r="BD56" i="7" s="1"/>
  <c r="BF55" i="7"/>
  <c r="BD55" i="7"/>
  <c r="BB55" i="7"/>
  <c r="D55" i="7" s="1"/>
  <c r="BA55" i="7"/>
  <c r="BF54" i="7"/>
  <c r="BD54" i="7"/>
  <c r="BB54" i="7"/>
  <c r="BA54" i="7"/>
  <c r="D54" i="7"/>
  <c r="BF53" i="7"/>
  <c r="BB53" i="7"/>
  <c r="BA53" i="7"/>
  <c r="BC52" i="7" s="1"/>
  <c r="D53" i="7"/>
  <c r="BF52" i="7"/>
  <c r="BD52" i="7"/>
  <c r="BB52" i="7"/>
  <c r="BA52" i="7"/>
  <c r="D52" i="7"/>
  <c r="A52" i="7"/>
  <c r="BF51" i="7"/>
  <c r="BB51" i="7"/>
  <c r="D51" i="7" s="1"/>
  <c r="BA51" i="7"/>
  <c r="BD51" i="7" s="1"/>
  <c r="BF50" i="7"/>
  <c r="BD50" i="7"/>
  <c r="BB50" i="7"/>
  <c r="D50" i="7" s="1"/>
  <c r="BA50" i="7"/>
  <c r="BF49" i="7"/>
  <c r="BD49" i="7"/>
  <c r="BB49" i="7"/>
  <c r="BA49" i="7"/>
  <c r="D49" i="7"/>
  <c r="BF48" i="7"/>
  <c r="BB48" i="7"/>
  <c r="BA48" i="7"/>
  <c r="BD48" i="7" s="1"/>
  <c r="D48" i="7"/>
  <c r="BF47" i="7"/>
  <c r="BB47" i="7"/>
  <c r="D47" i="7" s="1"/>
  <c r="BA47" i="7"/>
  <c r="BD47" i="7" s="1"/>
  <c r="BF46" i="7"/>
  <c r="BD46" i="7"/>
  <c r="BB46" i="7"/>
  <c r="D46" i="7" s="1"/>
  <c r="BA46" i="7"/>
  <c r="BF45" i="7"/>
  <c r="BB45" i="7"/>
  <c r="D45" i="7" s="1"/>
  <c r="BA45" i="7"/>
  <c r="BD45" i="7" s="1"/>
  <c r="A45" i="7"/>
  <c r="BF44" i="7"/>
  <c r="BD44" i="7"/>
  <c r="BB44" i="7"/>
  <c r="BA44" i="7"/>
  <c r="D44" i="7"/>
  <c r="BF43" i="7"/>
  <c r="BB43" i="7"/>
  <c r="BA43" i="7"/>
  <c r="BD43" i="7" s="1"/>
  <c r="D43" i="7"/>
  <c r="BF42" i="7"/>
  <c r="BB42" i="7"/>
  <c r="D42" i="7" s="1"/>
  <c r="BA42" i="7"/>
  <c r="BD42" i="7" s="1"/>
  <c r="BF41" i="7"/>
  <c r="BD41" i="7"/>
  <c r="BB41" i="7"/>
  <c r="D41" i="7" s="1"/>
  <c r="BA41" i="7"/>
  <c r="BF40" i="7"/>
  <c r="BD40" i="7"/>
  <c r="BB40" i="7"/>
  <c r="BA40" i="7"/>
  <c r="D40" i="7"/>
  <c r="BF39" i="7"/>
  <c r="BB39" i="7"/>
  <c r="BA39" i="7"/>
  <c r="BC38" i="7" s="1"/>
  <c r="D39" i="7"/>
  <c r="BF38" i="7"/>
  <c r="BD38" i="7"/>
  <c r="BB38" i="7"/>
  <c r="BA38" i="7"/>
  <c r="D38" i="7"/>
  <c r="A38" i="7"/>
  <c r="BF37" i="7"/>
  <c r="BB37" i="7"/>
  <c r="D37" i="7" s="1"/>
  <c r="BA37" i="7"/>
  <c r="BD37" i="7" s="1"/>
  <c r="BF36" i="7"/>
  <c r="BD36" i="7"/>
  <c r="BB36" i="7"/>
  <c r="BA36" i="7"/>
  <c r="BF35" i="7"/>
  <c r="BD35" i="7"/>
  <c r="BB35" i="7"/>
  <c r="BA35" i="7"/>
  <c r="BF34" i="7"/>
  <c r="BD34" i="7"/>
  <c r="BB34" i="7"/>
  <c r="D34" i="7" s="1"/>
  <c r="BA34" i="7"/>
  <c r="BF33" i="7"/>
  <c r="BD33" i="7"/>
  <c r="BB33" i="7"/>
  <c r="BA33" i="7"/>
  <c r="D33" i="7"/>
  <c r="BF32" i="7"/>
  <c r="BB32" i="7"/>
  <c r="BA32" i="7"/>
  <c r="BD32" i="7" s="1"/>
  <c r="D32" i="7"/>
  <c r="BF31" i="7"/>
  <c r="BB31" i="7"/>
  <c r="D31" i="7" s="1"/>
  <c r="BA31" i="7"/>
  <c r="BD31" i="7" s="1"/>
  <c r="BF30" i="7"/>
  <c r="BD30" i="7"/>
  <c r="BB30" i="7"/>
  <c r="D30" i="7" s="1"/>
  <c r="BA30" i="7"/>
  <c r="BF29" i="7"/>
  <c r="BB29" i="7"/>
  <c r="D29" i="7" s="1"/>
  <c r="BA29" i="7"/>
  <c r="BD29" i="7" s="1"/>
  <c r="A29" i="7"/>
  <c r="BF28" i="7"/>
  <c r="BD28" i="7"/>
  <c r="BB28" i="7"/>
  <c r="BA28" i="7"/>
  <c r="D28" i="7"/>
  <c r="BF27" i="7"/>
  <c r="BB27" i="7"/>
  <c r="BA27" i="7"/>
  <c r="BD27" i="7" s="1"/>
  <c r="D27" i="7"/>
  <c r="BF26" i="7"/>
  <c r="BB26" i="7"/>
  <c r="D26" i="7" s="1"/>
  <c r="BA26" i="7"/>
  <c r="BD26" i="7" s="1"/>
  <c r="BF25" i="7"/>
  <c r="BD25" i="7"/>
  <c r="BB25" i="7"/>
  <c r="D25" i="7" s="1"/>
  <c r="BA25" i="7"/>
  <c r="BF24" i="7"/>
  <c r="BD24" i="7"/>
  <c r="BB24" i="7"/>
  <c r="BA24" i="7"/>
  <c r="D24" i="7"/>
  <c r="BF23" i="7"/>
  <c r="BB23" i="7"/>
  <c r="BA23" i="7"/>
  <c r="BC22" i="7" s="1"/>
  <c r="D23" i="7"/>
  <c r="BF22" i="7"/>
  <c r="BD22" i="7"/>
  <c r="BB22" i="7"/>
  <c r="BA22" i="7"/>
  <c r="D22" i="7"/>
  <c r="A22" i="7"/>
  <c r="BF21" i="7"/>
  <c r="BB21" i="7"/>
  <c r="D21" i="7" s="1"/>
  <c r="BA21" i="7"/>
  <c r="BD21" i="7" s="1"/>
  <c r="BF20" i="7"/>
  <c r="BD20" i="7"/>
  <c r="BB20" i="7"/>
  <c r="D20" i="7" s="1"/>
  <c r="BA20" i="7"/>
  <c r="BF19" i="7"/>
  <c r="BD19" i="7"/>
  <c r="BB19" i="7"/>
  <c r="BA19" i="7"/>
  <c r="D19" i="7"/>
  <c r="BF18" i="7"/>
  <c r="BB18" i="7"/>
  <c r="BA18" i="7"/>
  <c r="BD18" i="7" s="1"/>
  <c r="D18" i="7"/>
  <c r="BF17" i="7"/>
  <c r="BB17" i="7"/>
  <c r="D17" i="7" s="1"/>
  <c r="BA17" i="7"/>
  <c r="BD17" i="7" s="1"/>
  <c r="BF16" i="7"/>
  <c r="BD16" i="7"/>
  <c r="BB16" i="7"/>
  <c r="D16" i="7" s="1"/>
  <c r="BA16" i="7"/>
  <c r="BF15" i="7"/>
  <c r="BB15" i="7"/>
  <c r="D15" i="7" s="1"/>
  <c r="BA15" i="7"/>
  <c r="BD15" i="7" s="1"/>
  <c r="A15" i="7"/>
  <c r="BF14" i="7"/>
  <c r="BD14" i="7"/>
  <c r="BB14" i="7"/>
  <c r="BA14" i="7"/>
  <c r="D14" i="7"/>
  <c r="BF13" i="7"/>
  <c r="BB13" i="7"/>
  <c r="BA13" i="7"/>
  <c r="BD13" i="7" s="1"/>
  <c r="D13" i="7"/>
  <c r="BF12" i="7"/>
  <c r="BB12" i="7"/>
  <c r="D12" i="7" s="1"/>
  <c r="BA12" i="7"/>
  <c r="BD12" i="7" s="1"/>
  <c r="BF11" i="7"/>
  <c r="BD11" i="7"/>
  <c r="BB11" i="7"/>
  <c r="D11" i="7" s="1"/>
  <c r="BA11" i="7"/>
  <c r="BF10" i="7"/>
  <c r="BD10" i="7"/>
  <c r="BB10" i="7"/>
  <c r="BA10" i="7"/>
  <c r="D10" i="7"/>
  <c r="BF9" i="7"/>
  <c r="BB9" i="7"/>
  <c r="BA9" i="7"/>
  <c r="BD9" i="7" s="1"/>
  <c r="D9" i="7"/>
  <c r="BF8" i="7"/>
  <c r="BB8" i="7"/>
  <c r="D8" i="7" s="1"/>
  <c r="BA8" i="7"/>
  <c r="BD8" i="7" s="1"/>
  <c r="BF7" i="7"/>
  <c r="BD7" i="7"/>
  <c r="BB7" i="7"/>
  <c r="D7" i="7" s="1"/>
  <c r="BA7" i="7"/>
  <c r="BF6" i="7"/>
  <c r="BD6" i="7"/>
  <c r="BB6" i="7"/>
  <c r="BA6" i="7"/>
  <c r="D6" i="7"/>
  <c r="BF5" i="7"/>
  <c r="BB5" i="7"/>
  <c r="BA5" i="7"/>
  <c r="BC4" i="7" s="1"/>
  <c r="D5" i="7"/>
  <c r="BF4" i="7"/>
  <c r="BD4" i="7"/>
  <c r="BB4" i="7"/>
  <c r="BA4" i="7"/>
  <c r="D4" i="7"/>
  <c r="A4" i="7"/>
  <c r="AX2" i="7"/>
  <c r="BE104" i="7" s="1"/>
  <c r="AU2" i="7"/>
  <c r="BE96" i="7" s="1"/>
  <c r="AR2" i="7"/>
  <c r="BE87" i="7" s="1"/>
  <c r="AO2" i="7"/>
  <c r="BE80" i="7" s="1"/>
  <c r="AL2" i="7"/>
  <c r="BE73" i="7" s="1"/>
  <c r="AI2" i="7"/>
  <c r="BE66" i="7" s="1"/>
  <c r="AF2" i="7"/>
  <c r="BE59" i="7" s="1"/>
  <c r="AC2" i="7"/>
  <c r="BE52" i="7" s="1"/>
  <c r="Z2" i="7"/>
  <c r="BE45" i="7" s="1"/>
  <c r="W2" i="7"/>
  <c r="BE38" i="7" s="1"/>
  <c r="T2" i="7"/>
  <c r="Q2" i="7"/>
  <c r="BE29" i="7" s="1"/>
  <c r="N2" i="7"/>
  <c r="K2" i="7"/>
  <c r="BE22" i="7" s="1"/>
  <c r="H2" i="7"/>
  <c r="BE15" i="7" s="1"/>
  <c r="E2" i="7"/>
  <c r="BE4" i="7" s="1"/>
  <c r="AU161" i="6"/>
  <c r="AT161" i="6"/>
  <c r="AS161" i="6"/>
  <c r="B161" i="6"/>
  <c r="AW161" i="6" s="1"/>
  <c r="AU160" i="6"/>
  <c r="AT160" i="6"/>
  <c r="AS160" i="6"/>
  <c r="B160" i="6"/>
  <c r="AW160" i="6" s="1"/>
  <c r="AU159" i="6"/>
  <c r="AT159" i="6"/>
  <c r="AS159" i="6"/>
  <c r="B159" i="6"/>
  <c r="AW159" i="6" s="1"/>
  <c r="AU158" i="6"/>
  <c r="AT158" i="6"/>
  <c r="AS158" i="6"/>
  <c r="B158" i="6"/>
  <c r="AW158" i="6" s="1"/>
  <c r="AU157" i="6"/>
  <c r="AT157" i="6"/>
  <c r="AS157" i="6"/>
  <c r="B157" i="6"/>
  <c r="AW157" i="6" s="1"/>
  <c r="AU156" i="6"/>
  <c r="AT156" i="6"/>
  <c r="AS156" i="6"/>
  <c r="B156" i="6"/>
  <c r="AW156" i="6" s="1"/>
  <c r="AW155" i="6"/>
  <c r="AV155" i="6"/>
  <c r="AU155" i="6"/>
  <c r="AT155" i="6"/>
  <c r="AS155" i="6"/>
  <c r="B155" i="6"/>
  <c r="A155" i="6"/>
  <c r="AU154" i="6"/>
  <c r="AT154" i="6"/>
  <c r="AS154" i="6"/>
  <c r="B154" i="6"/>
  <c r="AW154" i="6" s="1"/>
  <c r="A154" i="6"/>
  <c r="AU153" i="6"/>
  <c r="AT153" i="6"/>
  <c r="AS153" i="6"/>
  <c r="B153" i="6"/>
  <c r="AW153" i="6" s="1"/>
  <c r="A153" i="6"/>
  <c r="AU152" i="6"/>
  <c r="AT152" i="6"/>
  <c r="AS152" i="6"/>
  <c r="B152" i="6"/>
  <c r="AW152" i="6" s="1"/>
  <c r="A152" i="6"/>
  <c r="AU151" i="6"/>
  <c r="AT151" i="6"/>
  <c r="AS151" i="6"/>
  <c r="B151" i="6"/>
  <c r="AW151" i="6" s="1"/>
  <c r="A151" i="6"/>
  <c r="AU150" i="6"/>
  <c r="AT150" i="6"/>
  <c r="AS150" i="6"/>
  <c r="B150" i="6"/>
  <c r="AW150" i="6" s="1"/>
  <c r="A150" i="6"/>
  <c r="AU149" i="6"/>
  <c r="AT149" i="6"/>
  <c r="AS149" i="6"/>
  <c r="B149" i="6"/>
  <c r="AW149" i="6" s="1"/>
  <c r="A149" i="6"/>
  <c r="AV148" i="6"/>
  <c r="AU148" i="6"/>
  <c r="AT148" i="6"/>
  <c r="AS148" i="6"/>
  <c r="B148" i="6"/>
  <c r="AW148" i="6" s="1"/>
  <c r="A148" i="6"/>
  <c r="AU147" i="6"/>
  <c r="AT147" i="6"/>
  <c r="AS147" i="6"/>
  <c r="B147" i="6"/>
  <c r="AW147" i="6" s="1"/>
  <c r="A147" i="6"/>
  <c r="AU146" i="6"/>
  <c r="AT146" i="6"/>
  <c r="AS146" i="6"/>
  <c r="B146" i="6"/>
  <c r="AW146" i="6" s="1"/>
  <c r="A146" i="6"/>
  <c r="AU145" i="6"/>
  <c r="AT145" i="6"/>
  <c r="AS145" i="6"/>
  <c r="B145" i="6"/>
  <c r="AW145" i="6" s="1"/>
  <c r="A145" i="6"/>
  <c r="AU144" i="6"/>
  <c r="AT144" i="6"/>
  <c r="AS144" i="6"/>
  <c r="B144" i="6"/>
  <c r="AW144" i="6" s="1"/>
  <c r="A144" i="6"/>
  <c r="AU143" i="6"/>
  <c r="AT143" i="6"/>
  <c r="AS143" i="6"/>
  <c r="B143" i="6"/>
  <c r="AW143" i="6" s="1"/>
  <c r="A143" i="6"/>
  <c r="AU142" i="6"/>
  <c r="AT142" i="6"/>
  <c r="AS142" i="6"/>
  <c r="B142" i="6"/>
  <c r="AW142" i="6" s="1"/>
  <c r="A142" i="6"/>
  <c r="AU141" i="6"/>
  <c r="AT141" i="6"/>
  <c r="AS141" i="6"/>
  <c r="B141" i="6"/>
  <c r="AW141" i="6" s="1"/>
  <c r="A141" i="6"/>
  <c r="AV140" i="6" s="1"/>
  <c r="AW140" i="6"/>
  <c r="AU140" i="6"/>
  <c r="AT140" i="6"/>
  <c r="AS140" i="6"/>
  <c r="B140" i="6"/>
  <c r="AU139" i="6"/>
  <c r="AT139" i="6"/>
  <c r="AS139" i="6"/>
  <c r="B139" i="6"/>
  <c r="AW139" i="6" s="1"/>
  <c r="AU138" i="6"/>
  <c r="AT138" i="6"/>
  <c r="AS138" i="6"/>
  <c r="B138" i="6"/>
  <c r="AW138" i="6" s="1"/>
  <c r="AU137" i="6"/>
  <c r="AT137" i="6"/>
  <c r="AS137" i="6"/>
  <c r="B137" i="6"/>
  <c r="AW137" i="6" s="1"/>
  <c r="AU136" i="6"/>
  <c r="AT136" i="6"/>
  <c r="AS136" i="6"/>
  <c r="B136" i="6"/>
  <c r="AW136" i="6" s="1"/>
  <c r="AU135" i="6"/>
  <c r="AT135" i="6"/>
  <c r="AS135" i="6"/>
  <c r="B135" i="6"/>
  <c r="AW135" i="6" s="1"/>
  <c r="AU134" i="6"/>
  <c r="AT134" i="6"/>
  <c r="AS134" i="6"/>
  <c r="B134" i="6"/>
  <c r="AW134" i="6" s="1"/>
  <c r="AW133" i="6"/>
  <c r="AV133" i="6"/>
  <c r="AU133" i="6"/>
  <c r="AT133" i="6"/>
  <c r="AS133" i="6"/>
  <c r="B133" i="6"/>
  <c r="A133" i="6"/>
  <c r="AU132" i="6"/>
  <c r="AT132" i="6"/>
  <c r="AS132" i="6"/>
  <c r="B132" i="6"/>
  <c r="AW132" i="6" s="1"/>
  <c r="AU131" i="6"/>
  <c r="AT131" i="6"/>
  <c r="AS131" i="6"/>
  <c r="B131" i="6"/>
  <c r="AW131" i="6" s="1"/>
  <c r="AU130" i="6"/>
  <c r="AT130" i="6"/>
  <c r="AS130" i="6"/>
  <c r="B130" i="6"/>
  <c r="AW130" i="6" s="1"/>
  <c r="AU129" i="6"/>
  <c r="AT129" i="6"/>
  <c r="AS129" i="6"/>
  <c r="B129" i="6"/>
  <c r="AW129" i="6" s="1"/>
  <c r="AU128" i="6"/>
  <c r="AT128" i="6"/>
  <c r="AS128" i="6"/>
  <c r="B128" i="6"/>
  <c r="AW128" i="6" s="1"/>
  <c r="AU127" i="6"/>
  <c r="AT127" i="6"/>
  <c r="AS127" i="6"/>
  <c r="B127" i="6"/>
  <c r="AW127" i="6" s="1"/>
  <c r="AW126" i="6"/>
  <c r="AU126" i="6"/>
  <c r="AT126" i="6"/>
  <c r="AS126" i="6"/>
  <c r="B126" i="6"/>
  <c r="A126" i="6"/>
  <c r="AU125" i="6"/>
  <c r="AT125" i="6"/>
  <c r="AS125" i="6"/>
  <c r="B125" i="6"/>
  <c r="AW125" i="6" s="1"/>
  <c r="AU124" i="6"/>
  <c r="AT124" i="6"/>
  <c r="AS124" i="6"/>
  <c r="B124" i="6"/>
  <c r="AW124" i="6" s="1"/>
  <c r="AU123" i="6"/>
  <c r="AT123" i="6"/>
  <c r="AS123" i="6"/>
  <c r="B123" i="6"/>
  <c r="AW123" i="6" s="1"/>
  <c r="AU122" i="6"/>
  <c r="AT122" i="6"/>
  <c r="AS122" i="6"/>
  <c r="B122" i="6"/>
  <c r="AW122" i="6" s="1"/>
  <c r="AU121" i="6"/>
  <c r="AT121" i="6"/>
  <c r="AS121" i="6"/>
  <c r="B121" i="6"/>
  <c r="AW121" i="6" s="1"/>
  <c r="AU120" i="6"/>
  <c r="AT120" i="6"/>
  <c r="AS120" i="6"/>
  <c r="B120" i="6"/>
  <c r="AW120" i="6" s="1"/>
  <c r="AU119" i="6"/>
  <c r="AT119" i="6"/>
  <c r="AS119" i="6"/>
  <c r="B119" i="6"/>
  <c r="AW119" i="6" s="1"/>
  <c r="A119" i="6"/>
  <c r="AU118" i="6"/>
  <c r="AT118" i="6"/>
  <c r="AS118" i="6"/>
  <c r="B118" i="6"/>
  <c r="AW118" i="6" s="1"/>
  <c r="A118" i="6"/>
  <c r="AU117" i="6"/>
  <c r="AT117" i="6"/>
  <c r="AS117" i="6"/>
  <c r="B117" i="6"/>
  <c r="AW117" i="6" s="1"/>
  <c r="A117" i="6"/>
  <c r="AU116" i="6"/>
  <c r="AT116" i="6"/>
  <c r="AS116" i="6"/>
  <c r="B116" i="6"/>
  <c r="AW116" i="6" s="1"/>
  <c r="A116" i="6"/>
  <c r="AU115" i="6"/>
  <c r="AT115" i="6"/>
  <c r="AS115" i="6"/>
  <c r="B115" i="6"/>
  <c r="AW115" i="6" s="1"/>
  <c r="A115" i="6"/>
  <c r="AU114" i="6"/>
  <c r="AT114" i="6"/>
  <c r="AS114" i="6"/>
  <c r="B114" i="6"/>
  <c r="AW114" i="6" s="1"/>
  <c r="A114" i="6"/>
  <c r="AU113" i="6"/>
  <c r="AT113" i="6"/>
  <c r="AS113" i="6"/>
  <c r="B113" i="6"/>
  <c r="AW113" i="6" s="1"/>
  <c r="A113" i="6"/>
  <c r="AU112" i="6"/>
  <c r="AT112" i="6"/>
  <c r="AS112" i="6"/>
  <c r="B112" i="6"/>
  <c r="AW112" i="6" s="1"/>
  <c r="A112" i="6"/>
  <c r="AU111" i="6"/>
  <c r="AT111" i="6"/>
  <c r="AS111" i="6"/>
  <c r="B111" i="6"/>
  <c r="AW111" i="6" s="1"/>
  <c r="A111" i="6"/>
  <c r="AU110" i="6"/>
  <c r="AT110" i="6"/>
  <c r="AS110" i="6"/>
  <c r="B110" i="6"/>
  <c r="AW110" i="6" s="1"/>
  <c r="A110" i="6"/>
  <c r="AU109" i="6"/>
  <c r="AT109" i="6"/>
  <c r="AS109" i="6"/>
  <c r="B109" i="6"/>
  <c r="AW109" i="6" s="1"/>
  <c r="A109" i="6"/>
  <c r="AU108" i="6"/>
  <c r="AT108" i="6"/>
  <c r="AS108" i="6"/>
  <c r="B108" i="6"/>
  <c r="AW108" i="6" s="1"/>
  <c r="A108" i="6"/>
  <c r="C106" i="6" s="1"/>
  <c r="AV108" i="6" s="1"/>
  <c r="AP106" i="6"/>
  <c r="AM106" i="6"/>
  <c r="AJ106" i="6"/>
  <c r="AG106" i="6"/>
  <c r="AD106" i="6"/>
  <c r="AA106" i="6"/>
  <c r="X106" i="6"/>
  <c r="U106" i="6"/>
  <c r="R106" i="6"/>
  <c r="O106" i="6"/>
  <c r="L106" i="6"/>
  <c r="I106" i="6"/>
  <c r="AV126" i="6" s="1"/>
  <c r="F106" i="6"/>
  <c r="AV119" i="6" s="1"/>
  <c r="AW102" i="6"/>
  <c r="AU102" i="6"/>
  <c r="AT102" i="6"/>
  <c r="AS102" i="6"/>
  <c r="AW101" i="6"/>
  <c r="AU101" i="6"/>
  <c r="AT101" i="6"/>
  <c r="AS101" i="6"/>
  <c r="AW100" i="6"/>
  <c r="AU100" i="6"/>
  <c r="AT100" i="6"/>
  <c r="AS100" i="6"/>
  <c r="AW99" i="6"/>
  <c r="AU99" i="6"/>
  <c r="AT99" i="6"/>
  <c r="AS99" i="6"/>
  <c r="AW98" i="6"/>
  <c r="AU98" i="6"/>
  <c r="AT98" i="6"/>
  <c r="AS98" i="6"/>
  <c r="AW97" i="6"/>
  <c r="AU97" i="6"/>
  <c r="AT97" i="6"/>
  <c r="AS97" i="6"/>
  <c r="AW96" i="6"/>
  <c r="AU96" i="6"/>
  <c r="AT96" i="6"/>
  <c r="AS96" i="6"/>
  <c r="AW95" i="6"/>
  <c r="AU95" i="6"/>
  <c r="AT95" i="6"/>
  <c r="AS95" i="6"/>
  <c r="A95" i="6"/>
  <c r="AW94" i="6"/>
  <c r="AU94" i="6"/>
  <c r="AT94" i="6"/>
  <c r="AS94" i="6"/>
  <c r="AW93" i="6"/>
  <c r="AU93" i="6"/>
  <c r="AT93" i="6"/>
  <c r="AS93" i="6"/>
  <c r="AW92" i="6"/>
  <c r="AU92" i="6"/>
  <c r="AT92" i="6"/>
  <c r="AS92" i="6"/>
  <c r="AW91" i="6"/>
  <c r="AU91" i="6"/>
  <c r="AT91" i="6"/>
  <c r="AS91" i="6"/>
  <c r="AW90" i="6"/>
  <c r="AU90" i="6"/>
  <c r="AT90" i="6"/>
  <c r="AS90" i="6"/>
  <c r="AW89" i="6"/>
  <c r="AU89" i="6"/>
  <c r="AT89" i="6"/>
  <c r="AS89" i="6"/>
  <c r="AW88" i="6"/>
  <c r="AU88" i="6"/>
  <c r="AT88" i="6"/>
  <c r="AS88" i="6"/>
  <c r="AW87" i="6"/>
  <c r="AU87" i="6"/>
  <c r="AT87" i="6"/>
  <c r="AS87" i="6"/>
  <c r="A87" i="6"/>
  <c r="AW86" i="6"/>
  <c r="AU86" i="6"/>
  <c r="AT86" i="6"/>
  <c r="AS86" i="6"/>
  <c r="AW85" i="6"/>
  <c r="AU85" i="6"/>
  <c r="AT85" i="6"/>
  <c r="AS85" i="6"/>
  <c r="AW84" i="6"/>
  <c r="AU84" i="6"/>
  <c r="AT84" i="6"/>
  <c r="AS84" i="6"/>
  <c r="AW83" i="6"/>
  <c r="AU83" i="6"/>
  <c r="AT83" i="6"/>
  <c r="AS83" i="6"/>
  <c r="AW82" i="6"/>
  <c r="AU82" i="6"/>
  <c r="AT82" i="6"/>
  <c r="AS82" i="6"/>
  <c r="AW81" i="6"/>
  <c r="AU81" i="6"/>
  <c r="AT81" i="6"/>
  <c r="AS81" i="6"/>
  <c r="AW80" i="6"/>
  <c r="AU80" i="6"/>
  <c r="AT80" i="6"/>
  <c r="AS80" i="6"/>
  <c r="A80" i="6"/>
  <c r="AW79" i="6"/>
  <c r="AU79" i="6"/>
  <c r="AT79" i="6"/>
  <c r="AS79" i="6"/>
  <c r="AW78" i="6"/>
  <c r="AU78" i="6"/>
  <c r="AT78" i="6"/>
  <c r="AS78" i="6"/>
  <c r="AW77" i="6"/>
  <c r="AU77" i="6"/>
  <c r="AT77" i="6"/>
  <c r="AS77" i="6"/>
  <c r="AW76" i="6"/>
  <c r="AU76" i="6"/>
  <c r="AT76" i="6"/>
  <c r="AS76" i="6"/>
  <c r="AW75" i="6"/>
  <c r="AU75" i="6"/>
  <c r="AT75" i="6"/>
  <c r="AS75" i="6"/>
  <c r="AW74" i="6"/>
  <c r="AU74" i="6"/>
  <c r="AT74" i="6"/>
  <c r="AS74" i="6"/>
  <c r="AW73" i="6"/>
  <c r="AU73" i="6"/>
  <c r="AT73" i="6"/>
  <c r="AS73" i="6"/>
  <c r="A73" i="6"/>
  <c r="AW72" i="6"/>
  <c r="AU72" i="6"/>
  <c r="AT72" i="6"/>
  <c r="AS72" i="6"/>
  <c r="AW71" i="6"/>
  <c r="AU71" i="6"/>
  <c r="AT71" i="6"/>
  <c r="AS71" i="6"/>
  <c r="AW70" i="6"/>
  <c r="AU70" i="6"/>
  <c r="AT70" i="6"/>
  <c r="AS70" i="6"/>
  <c r="AW69" i="6"/>
  <c r="AU69" i="6"/>
  <c r="AT69" i="6"/>
  <c r="AS69" i="6"/>
  <c r="AW68" i="6"/>
  <c r="AU68" i="6"/>
  <c r="AT68" i="6"/>
  <c r="AS68" i="6"/>
  <c r="AW67" i="6"/>
  <c r="AU67" i="6"/>
  <c r="AT67" i="6"/>
  <c r="AS67" i="6"/>
  <c r="AW66" i="6"/>
  <c r="AU66" i="6"/>
  <c r="AT66" i="6"/>
  <c r="AS66" i="6"/>
  <c r="A66" i="6"/>
  <c r="AW65" i="6"/>
  <c r="AU65" i="6"/>
  <c r="AT65" i="6"/>
  <c r="AS65" i="6"/>
  <c r="AW64" i="6"/>
  <c r="AU64" i="6"/>
  <c r="AT64" i="6"/>
  <c r="AS64" i="6"/>
  <c r="AW63" i="6"/>
  <c r="AU63" i="6"/>
  <c r="AT63" i="6"/>
  <c r="AS63" i="6"/>
  <c r="AW62" i="6"/>
  <c r="AU62" i="6"/>
  <c r="AT62" i="6"/>
  <c r="AS62" i="6"/>
  <c r="AW61" i="6"/>
  <c r="AU61" i="6"/>
  <c r="AT61" i="6"/>
  <c r="AS61" i="6"/>
  <c r="AW60" i="6"/>
  <c r="AU60" i="6"/>
  <c r="AT60" i="6"/>
  <c r="AS60" i="6"/>
  <c r="AW59" i="6"/>
  <c r="AU59" i="6"/>
  <c r="AT59" i="6"/>
  <c r="AS59" i="6"/>
  <c r="A59" i="6"/>
  <c r="AW58" i="6"/>
  <c r="AU58" i="6"/>
  <c r="AT58" i="6"/>
  <c r="AS58" i="6"/>
  <c r="AW57" i="6"/>
  <c r="AU57" i="6"/>
  <c r="AT57" i="6"/>
  <c r="AS57" i="6"/>
  <c r="AW56" i="6"/>
  <c r="AU56" i="6"/>
  <c r="AT56" i="6"/>
  <c r="AS56" i="6"/>
  <c r="AW55" i="6"/>
  <c r="AU55" i="6"/>
  <c r="AT55" i="6"/>
  <c r="AS55" i="6"/>
  <c r="AW54" i="6"/>
  <c r="AU54" i="6"/>
  <c r="AT54" i="6"/>
  <c r="AS54" i="6"/>
  <c r="AW53" i="6"/>
  <c r="AU53" i="6"/>
  <c r="AT53" i="6"/>
  <c r="AS53" i="6"/>
  <c r="AW52" i="6"/>
  <c r="AU52" i="6"/>
  <c r="AT52" i="6"/>
  <c r="AS52" i="6"/>
  <c r="A52" i="6"/>
  <c r="AW51" i="6"/>
  <c r="AU51" i="6"/>
  <c r="AT51" i="6"/>
  <c r="AS51" i="6"/>
  <c r="AW50" i="6"/>
  <c r="AU50" i="6"/>
  <c r="AT50" i="6"/>
  <c r="AS50" i="6"/>
  <c r="AW49" i="6"/>
  <c r="AU49" i="6"/>
  <c r="AT49" i="6"/>
  <c r="AS49" i="6"/>
  <c r="AW48" i="6"/>
  <c r="AU48" i="6"/>
  <c r="AT48" i="6"/>
  <c r="AS48" i="6"/>
  <c r="AW47" i="6"/>
  <c r="AU47" i="6"/>
  <c r="AT47" i="6"/>
  <c r="AS47" i="6"/>
  <c r="AW46" i="6"/>
  <c r="AU46" i="6"/>
  <c r="AT46" i="6"/>
  <c r="AS46" i="6"/>
  <c r="AW45" i="6"/>
  <c r="AU45" i="6"/>
  <c r="AT45" i="6"/>
  <c r="AS45" i="6"/>
  <c r="A45" i="6"/>
  <c r="AW44" i="6"/>
  <c r="AU44" i="6"/>
  <c r="AT44" i="6"/>
  <c r="AS44" i="6"/>
  <c r="AW43" i="6"/>
  <c r="AU43" i="6"/>
  <c r="AT43" i="6"/>
  <c r="AS43" i="6"/>
  <c r="AW42" i="6"/>
  <c r="AU42" i="6"/>
  <c r="AT42" i="6"/>
  <c r="AS42" i="6"/>
  <c r="AW41" i="6"/>
  <c r="AU41" i="6"/>
  <c r="AT41" i="6"/>
  <c r="AS41" i="6"/>
  <c r="AW40" i="6"/>
  <c r="AU40" i="6"/>
  <c r="AT40" i="6"/>
  <c r="AS40" i="6"/>
  <c r="AW39" i="6"/>
  <c r="AU39" i="6"/>
  <c r="AT39" i="6"/>
  <c r="AS39" i="6"/>
  <c r="AW38" i="6"/>
  <c r="AU38" i="6"/>
  <c r="AT38" i="6"/>
  <c r="AS38" i="6"/>
  <c r="A38" i="6"/>
  <c r="AW37" i="6"/>
  <c r="AU37" i="6"/>
  <c r="AT37" i="6"/>
  <c r="AS37" i="6"/>
  <c r="AW36" i="6"/>
  <c r="AU36" i="6"/>
  <c r="AT36" i="6"/>
  <c r="AS36" i="6"/>
  <c r="AW35" i="6"/>
  <c r="AU35" i="6"/>
  <c r="AT35" i="6"/>
  <c r="AS35" i="6"/>
  <c r="AW34" i="6"/>
  <c r="AU34" i="6"/>
  <c r="AT34" i="6"/>
  <c r="AS34" i="6"/>
  <c r="AW33" i="6"/>
  <c r="AU33" i="6"/>
  <c r="AT33" i="6"/>
  <c r="AS33" i="6"/>
  <c r="AW32" i="6"/>
  <c r="AU32" i="6"/>
  <c r="AT32" i="6"/>
  <c r="AS32" i="6"/>
  <c r="AW31" i="6"/>
  <c r="AU31" i="6"/>
  <c r="AT31" i="6"/>
  <c r="AS31" i="6"/>
  <c r="AW30" i="6"/>
  <c r="AU30" i="6"/>
  <c r="AT30" i="6"/>
  <c r="AS30" i="6"/>
  <c r="AW29" i="6"/>
  <c r="AU29" i="6"/>
  <c r="AT29" i="6"/>
  <c r="AS29" i="6"/>
  <c r="I15" i="2" s="1"/>
  <c r="A29" i="6"/>
  <c r="AW28" i="6"/>
  <c r="AU28" i="6"/>
  <c r="AT28" i="6"/>
  <c r="AS28" i="6"/>
  <c r="AW27" i="6"/>
  <c r="AU27" i="6"/>
  <c r="AT27" i="6"/>
  <c r="AS27" i="6"/>
  <c r="A27" i="6"/>
  <c r="AW26" i="6"/>
  <c r="AU26" i="6"/>
  <c r="AT26" i="6"/>
  <c r="AS26" i="6"/>
  <c r="AW25" i="6"/>
  <c r="AU25" i="6"/>
  <c r="K33" i="2" s="1"/>
  <c r="AT25" i="6"/>
  <c r="AS25" i="6"/>
  <c r="AW24" i="6"/>
  <c r="AU24" i="6"/>
  <c r="K21" i="2" s="1"/>
  <c r="AT24" i="6"/>
  <c r="AS24" i="6"/>
  <c r="AW23" i="6"/>
  <c r="AU23" i="6"/>
  <c r="AT23" i="6"/>
  <c r="AS23" i="6"/>
  <c r="AW22" i="6"/>
  <c r="AV22" i="6"/>
  <c r="AU22" i="6"/>
  <c r="AT22" i="6"/>
  <c r="AS22" i="6"/>
  <c r="A22" i="6"/>
  <c r="AW21" i="6"/>
  <c r="AU21" i="6"/>
  <c r="AT21" i="6"/>
  <c r="AS21" i="6"/>
  <c r="AW20" i="6"/>
  <c r="AU20" i="6"/>
  <c r="AT20" i="6"/>
  <c r="AS20" i="6"/>
  <c r="AW19" i="6"/>
  <c r="AU19" i="6"/>
  <c r="AT19" i="6"/>
  <c r="AS19" i="6"/>
  <c r="I27" i="2" s="1"/>
  <c r="L27" i="2" s="1"/>
  <c r="AW18" i="6"/>
  <c r="AU18" i="6"/>
  <c r="AT18" i="6"/>
  <c r="AS18" i="6"/>
  <c r="I25" i="2" s="1"/>
  <c r="L25" i="2" s="1"/>
  <c r="AW17" i="6"/>
  <c r="AU17" i="6"/>
  <c r="AT17" i="6"/>
  <c r="AS17" i="6"/>
  <c r="I7" i="2" s="1"/>
  <c r="AW16" i="6"/>
  <c r="AU16" i="6"/>
  <c r="AT16" i="6"/>
  <c r="AS16" i="6"/>
  <c r="I11" i="2" s="1"/>
  <c r="AW15" i="6"/>
  <c r="AU15" i="6"/>
  <c r="AT15" i="6"/>
  <c r="AS15" i="6"/>
  <c r="A15" i="6"/>
  <c r="AW14" i="6"/>
  <c r="AU14" i="6"/>
  <c r="AT14" i="6"/>
  <c r="AS14" i="6"/>
  <c r="AW13" i="6"/>
  <c r="AU13" i="6"/>
  <c r="AT13" i="6"/>
  <c r="AS13" i="6"/>
  <c r="AW12" i="6"/>
  <c r="AU12" i="6"/>
  <c r="AT12" i="6"/>
  <c r="AS12" i="6"/>
  <c r="AW11" i="6"/>
  <c r="AU11" i="6"/>
  <c r="AT11" i="6"/>
  <c r="AS11" i="6"/>
  <c r="AW10" i="6"/>
  <c r="AU10" i="6"/>
  <c r="AT10" i="6"/>
  <c r="AS10" i="6"/>
  <c r="AW9" i="6"/>
  <c r="AU9" i="6"/>
  <c r="AT9" i="6"/>
  <c r="AS9" i="6"/>
  <c r="AU8" i="6"/>
  <c r="AT8" i="6"/>
  <c r="AS8" i="6"/>
  <c r="B8" i="6"/>
  <c r="AW8" i="6" s="1"/>
  <c r="AU7" i="6"/>
  <c r="AT7" i="6"/>
  <c r="AS7" i="6"/>
  <c r="B7" i="6"/>
  <c r="AW7" i="6" s="1"/>
  <c r="AU6" i="6"/>
  <c r="AT6" i="6"/>
  <c r="AS6" i="6"/>
  <c r="B6" i="6"/>
  <c r="AW6" i="6" s="1"/>
  <c r="AU5" i="6"/>
  <c r="AT5" i="6"/>
  <c r="J8" i="2" s="1"/>
  <c r="K9" i="8" s="1"/>
  <c r="AS5" i="6"/>
  <c r="B5" i="6"/>
  <c r="AW5" i="6" s="1"/>
  <c r="AV4" i="6"/>
  <c r="AU4" i="6"/>
  <c r="AT4" i="6"/>
  <c r="AS4" i="6"/>
  <c r="B4" i="6"/>
  <c r="AW4" i="6" s="1"/>
  <c r="A4" i="6"/>
  <c r="AP2" i="6"/>
  <c r="AM2" i="6"/>
  <c r="AV95" i="6" s="1"/>
  <c r="AJ2" i="6"/>
  <c r="AV87" i="6" s="1"/>
  <c r="AG2" i="6"/>
  <c r="AV80" i="6" s="1"/>
  <c r="AD2" i="6"/>
  <c r="AV73" i="6" s="1"/>
  <c r="AA2" i="6"/>
  <c r="AV66" i="6" s="1"/>
  <c r="X2" i="6"/>
  <c r="AV59" i="6" s="1"/>
  <c r="U2" i="6"/>
  <c r="AV52" i="6" s="1"/>
  <c r="R2" i="6"/>
  <c r="AV45" i="6" s="1"/>
  <c r="O2" i="6"/>
  <c r="AV38" i="6" s="1"/>
  <c r="L2" i="6"/>
  <c r="AV29" i="6" s="1"/>
  <c r="I2" i="6"/>
  <c r="F2" i="6"/>
  <c r="AV15" i="6" s="1"/>
  <c r="C2" i="6"/>
  <c r="AV67" i="5"/>
  <c r="AU67" i="5"/>
  <c r="AT67" i="5"/>
  <c r="AS67" i="5"/>
  <c r="AR67" i="5"/>
  <c r="AV64" i="5"/>
  <c r="AU64" i="5"/>
  <c r="AT64" i="5"/>
  <c r="AS64" i="5"/>
  <c r="AR64" i="5"/>
  <c r="AV61" i="5"/>
  <c r="AU61" i="5"/>
  <c r="AT61" i="5"/>
  <c r="AS61" i="5"/>
  <c r="AR61" i="5"/>
  <c r="AV58" i="5"/>
  <c r="AU58" i="5"/>
  <c r="AT58" i="5"/>
  <c r="AS58" i="5"/>
  <c r="AR58" i="5"/>
  <c r="AV55" i="5"/>
  <c r="AU55" i="5"/>
  <c r="AT55" i="5"/>
  <c r="AS55" i="5"/>
  <c r="AR55" i="5"/>
  <c r="AV52" i="5"/>
  <c r="AU52" i="5"/>
  <c r="AT52" i="5"/>
  <c r="AS52" i="5"/>
  <c r="AR52" i="5"/>
  <c r="AV49" i="5"/>
  <c r="AU49" i="5"/>
  <c r="AT49" i="5"/>
  <c r="AS49" i="5"/>
  <c r="AR49" i="5"/>
  <c r="AO46" i="5"/>
  <c r="AL46" i="5"/>
  <c r="AI46" i="5"/>
  <c r="AF46" i="5"/>
  <c r="AC46" i="5"/>
  <c r="Z46" i="5"/>
  <c r="W46" i="5"/>
  <c r="T46" i="5"/>
  <c r="Q46" i="5"/>
  <c r="N46" i="5"/>
  <c r="K46" i="5"/>
  <c r="H46" i="5"/>
  <c r="E46" i="5"/>
  <c r="B46" i="5"/>
  <c r="AV41" i="5"/>
  <c r="AU41" i="5"/>
  <c r="AT41" i="5"/>
  <c r="AS41" i="5"/>
  <c r="AR41" i="5"/>
  <c r="AV38" i="5"/>
  <c r="AU38" i="5"/>
  <c r="AT38" i="5"/>
  <c r="AS38" i="5"/>
  <c r="AR38" i="5"/>
  <c r="AV35" i="5"/>
  <c r="AU35" i="5"/>
  <c r="AT35" i="5"/>
  <c r="AS35" i="5"/>
  <c r="AR35" i="5"/>
  <c r="AV32" i="5"/>
  <c r="AU32" i="5"/>
  <c r="AT32" i="5"/>
  <c r="AS32" i="5"/>
  <c r="AR32" i="5"/>
  <c r="AV29" i="5"/>
  <c r="AU29" i="5"/>
  <c r="AT29" i="5"/>
  <c r="AS29" i="5"/>
  <c r="AR29" i="5"/>
  <c r="AV26" i="5"/>
  <c r="AU26" i="5"/>
  <c r="AT26" i="5"/>
  <c r="AS26" i="5"/>
  <c r="AR26" i="5"/>
  <c r="AV23" i="5"/>
  <c r="AU23" i="5"/>
  <c r="AT23" i="5"/>
  <c r="AS23" i="5"/>
  <c r="AR23" i="5"/>
  <c r="AV20" i="5"/>
  <c r="AU20" i="5"/>
  <c r="AT20" i="5"/>
  <c r="AS20" i="5"/>
  <c r="AR20" i="5"/>
  <c r="AV17" i="5"/>
  <c r="AU17" i="5"/>
  <c r="AT17" i="5"/>
  <c r="AS17" i="5"/>
  <c r="AR17" i="5"/>
  <c r="AV14" i="5"/>
  <c r="AU14" i="5"/>
  <c r="AT14" i="5"/>
  <c r="AS14" i="5"/>
  <c r="AR14" i="5"/>
  <c r="AV11" i="5"/>
  <c r="AU11" i="5"/>
  <c r="AT11" i="5"/>
  <c r="AS11" i="5"/>
  <c r="AR11" i="5"/>
  <c r="AV8" i="5"/>
  <c r="AU8" i="5"/>
  <c r="AT8" i="5"/>
  <c r="AS8" i="5"/>
  <c r="AR8" i="5"/>
  <c r="AV5" i="5"/>
  <c r="AU5" i="5"/>
  <c r="AT5" i="5"/>
  <c r="AS5" i="5"/>
  <c r="AR5" i="5"/>
  <c r="AO2" i="5"/>
  <c r="AL2" i="5"/>
  <c r="AI2" i="5"/>
  <c r="AF2" i="5"/>
  <c r="AC2" i="5"/>
  <c r="Z2" i="5"/>
  <c r="W2" i="5"/>
  <c r="T2" i="5"/>
  <c r="Q2" i="5"/>
  <c r="N2" i="5"/>
  <c r="K2" i="5"/>
  <c r="H2" i="5"/>
  <c r="E2" i="5"/>
  <c r="B2" i="5"/>
  <c r="L72" i="4"/>
  <c r="K72" i="4"/>
  <c r="J72" i="4"/>
  <c r="I72" i="4"/>
  <c r="H72" i="4"/>
  <c r="G72" i="4"/>
  <c r="F72" i="4"/>
  <c r="D72" i="4"/>
  <c r="C72" i="4"/>
  <c r="K71" i="4"/>
  <c r="J71" i="4"/>
  <c r="I71" i="4"/>
  <c r="L71" i="4" s="1"/>
  <c r="H71" i="4"/>
  <c r="G71" i="4"/>
  <c r="F71" i="4"/>
  <c r="D71" i="4"/>
  <c r="C71" i="4"/>
  <c r="K70" i="4"/>
  <c r="J70" i="4"/>
  <c r="I70" i="4"/>
  <c r="L70" i="4" s="1"/>
  <c r="H70" i="4"/>
  <c r="G70" i="4"/>
  <c r="F70" i="4"/>
  <c r="D70" i="4"/>
  <c r="C70" i="4"/>
  <c r="K69" i="4"/>
  <c r="J69" i="4"/>
  <c r="I69" i="4"/>
  <c r="H69" i="4"/>
  <c r="G69" i="4"/>
  <c r="F69" i="4"/>
  <c r="D69" i="4"/>
  <c r="C69" i="4"/>
  <c r="K66" i="4"/>
  <c r="J66" i="4"/>
  <c r="I66" i="4"/>
  <c r="L66" i="4" s="1"/>
  <c r="H66" i="4"/>
  <c r="G66" i="4"/>
  <c r="F66" i="4"/>
  <c r="D66" i="4"/>
  <c r="C66" i="4"/>
  <c r="K65" i="4"/>
  <c r="J65" i="4"/>
  <c r="I65" i="4"/>
  <c r="L65" i="4" s="1"/>
  <c r="H65" i="4"/>
  <c r="G65" i="4"/>
  <c r="F65" i="4"/>
  <c r="D65" i="4"/>
  <c r="C65" i="4"/>
  <c r="K64" i="4"/>
  <c r="J64" i="4"/>
  <c r="I64" i="4"/>
  <c r="L64" i="4" s="1"/>
  <c r="H64" i="4"/>
  <c r="G64" i="4"/>
  <c r="F64" i="4"/>
  <c r="D64" i="4"/>
  <c r="C64" i="4"/>
  <c r="K63" i="4"/>
  <c r="L63" i="4" s="1"/>
  <c r="J63" i="4"/>
  <c r="I63" i="4"/>
  <c r="H63" i="4"/>
  <c r="G63" i="4"/>
  <c r="F63" i="4"/>
  <c r="D63" i="4"/>
  <c r="C63" i="4"/>
  <c r="L62" i="4"/>
  <c r="K62" i="4"/>
  <c r="J62" i="4"/>
  <c r="I62" i="4"/>
  <c r="H62" i="4"/>
  <c r="G62" i="4"/>
  <c r="F62" i="4"/>
  <c r="D62" i="4"/>
  <c r="C62" i="4"/>
  <c r="K61" i="4"/>
  <c r="J61" i="4"/>
  <c r="I61" i="4"/>
  <c r="L61" i="4" s="1"/>
  <c r="H61" i="4"/>
  <c r="G61" i="4"/>
  <c r="F61" i="4"/>
  <c r="D61" i="4"/>
  <c r="C61" i="4"/>
  <c r="K60" i="4"/>
  <c r="J60" i="4"/>
  <c r="I60" i="4"/>
  <c r="H60" i="4"/>
  <c r="G60" i="4"/>
  <c r="F60" i="4"/>
  <c r="D60" i="4"/>
  <c r="C60" i="4"/>
  <c r="L59" i="4"/>
  <c r="K59" i="4"/>
  <c r="J59" i="4"/>
  <c r="I59" i="4"/>
  <c r="H59" i="4"/>
  <c r="G59" i="4"/>
  <c r="F59" i="4"/>
  <c r="D59" i="4"/>
  <c r="C59" i="4"/>
  <c r="K58" i="4"/>
  <c r="J58" i="4"/>
  <c r="I58" i="4"/>
  <c r="L58" i="4" s="1"/>
  <c r="H58" i="4"/>
  <c r="G58" i="4"/>
  <c r="F58" i="4"/>
  <c r="D58" i="4"/>
  <c r="C58" i="4"/>
  <c r="K57" i="4"/>
  <c r="J57" i="4"/>
  <c r="I57" i="4"/>
  <c r="L57" i="4" s="1"/>
  <c r="H57" i="4"/>
  <c r="G57" i="4"/>
  <c r="F57" i="4"/>
  <c r="D57" i="4"/>
  <c r="C57" i="4"/>
  <c r="K56" i="4"/>
  <c r="J56" i="4"/>
  <c r="I56" i="4"/>
  <c r="L56" i="4" s="1"/>
  <c r="H56" i="4"/>
  <c r="G56" i="4"/>
  <c r="F56" i="4"/>
  <c r="D56" i="4"/>
  <c r="C56" i="4"/>
  <c r="K55" i="4"/>
  <c r="L55" i="4" s="1"/>
  <c r="J55" i="4"/>
  <c r="I55" i="4"/>
  <c r="H55" i="4"/>
  <c r="G55" i="4"/>
  <c r="F55" i="4"/>
  <c r="D55" i="4"/>
  <c r="C55" i="4"/>
  <c r="K54" i="4"/>
  <c r="J54" i="4"/>
  <c r="I54" i="4"/>
  <c r="L54" i="4" s="1"/>
  <c r="H54" i="4"/>
  <c r="G54" i="4"/>
  <c r="F54" i="4"/>
  <c r="D54" i="4"/>
  <c r="C54" i="4"/>
  <c r="K53" i="4"/>
  <c r="J53" i="4"/>
  <c r="I53" i="4"/>
  <c r="L53" i="4" s="1"/>
  <c r="H53" i="4"/>
  <c r="G53" i="4"/>
  <c r="F53" i="4"/>
  <c r="D53" i="4"/>
  <c r="C53" i="4"/>
  <c r="K52" i="4"/>
  <c r="J52" i="4"/>
  <c r="I52" i="4"/>
  <c r="H52" i="4"/>
  <c r="G52" i="4"/>
  <c r="F52" i="4"/>
  <c r="D52" i="4"/>
  <c r="C52" i="4"/>
  <c r="L51" i="4"/>
  <c r="K51" i="4"/>
  <c r="J51" i="4"/>
  <c r="I51" i="4"/>
  <c r="H51" i="4"/>
  <c r="G51" i="4"/>
  <c r="F51" i="4"/>
  <c r="D51" i="4"/>
  <c r="C51" i="4"/>
  <c r="K50" i="4"/>
  <c r="J50" i="4"/>
  <c r="I50" i="4"/>
  <c r="L50" i="4" s="1"/>
  <c r="H50" i="4"/>
  <c r="G50" i="4"/>
  <c r="F50" i="4"/>
  <c r="D50" i="4"/>
  <c r="C50" i="4"/>
  <c r="K49" i="4"/>
  <c r="J49" i="4"/>
  <c r="I49" i="4"/>
  <c r="L49" i="4" s="1"/>
  <c r="H49" i="4"/>
  <c r="G49" i="4"/>
  <c r="F49" i="4"/>
  <c r="D49" i="4"/>
  <c r="C49" i="4"/>
  <c r="K47" i="4"/>
  <c r="J47" i="4"/>
  <c r="I47" i="4"/>
  <c r="L47" i="4" s="1"/>
  <c r="H47" i="4"/>
  <c r="G47" i="4"/>
  <c r="F47" i="4"/>
  <c r="D47" i="4"/>
  <c r="C47" i="4"/>
  <c r="L46" i="4"/>
  <c r="K46" i="4"/>
  <c r="J46" i="4"/>
  <c r="I46" i="4"/>
  <c r="H46" i="4"/>
  <c r="G46" i="4"/>
  <c r="F46" i="4"/>
  <c r="D46" i="4"/>
  <c r="C46" i="4"/>
  <c r="K44" i="4"/>
  <c r="J44" i="4"/>
  <c r="I44" i="4"/>
  <c r="L44" i="4" s="1"/>
  <c r="H44" i="4"/>
  <c r="G44" i="4"/>
  <c r="F44" i="4"/>
  <c r="D44" i="4"/>
  <c r="C44" i="4"/>
  <c r="K43" i="4"/>
  <c r="J43" i="4"/>
  <c r="I43" i="4"/>
  <c r="L43" i="4" s="1"/>
  <c r="H43" i="4"/>
  <c r="G43" i="4"/>
  <c r="F43" i="4"/>
  <c r="D43" i="4"/>
  <c r="C43" i="4"/>
  <c r="K42" i="4"/>
  <c r="J42" i="4"/>
  <c r="I42" i="4"/>
  <c r="H42" i="4"/>
  <c r="G42" i="4"/>
  <c r="F42" i="4"/>
  <c r="D42" i="4"/>
  <c r="C42" i="4"/>
  <c r="L41" i="4"/>
  <c r="K41" i="4"/>
  <c r="J41" i="4"/>
  <c r="I41" i="4"/>
  <c r="H41" i="4"/>
  <c r="G41" i="4"/>
  <c r="F41" i="4"/>
  <c r="D41" i="4"/>
  <c r="C41" i="4"/>
  <c r="K40" i="4"/>
  <c r="J40" i="4"/>
  <c r="I40" i="4"/>
  <c r="L40" i="4" s="1"/>
  <c r="H40" i="4"/>
  <c r="G40" i="4"/>
  <c r="F40" i="4"/>
  <c r="D40" i="4"/>
  <c r="C40" i="4"/>
  <c r="K39" i="4"/>
  <c r="J39" i="4"/>
  <c r="I39" i="4"/>
  <c r="H39" i="4"/>
  <c r="G39" i="4"/>
  <c r="F39" i="4"/>
  <c r="L39" i="4" s="1"/>
  <c r="D39" i="4"/>
  <c r="C39" i="4"/>
  <c r="K37" i="4"/>
  <c r="J37" i="4"/>
  <c r="I37" i="4"/>
  <c r="H37" i="4"/>
  <c r="G37" i="4"/>
  <c r="F37" i="4"/>
  <c r="D37" i="4"/>
  <c r="C37" i="4"/>
  <c r="K36" i="4"/>
  <c r="L36" i="4" s="1"/>
  <c r="J36" i="4"/>
  <c r="I36" i="4"/>
  <c r="H36" i="4"/>
  <c r="G36" i="4"/>
  <c r="F36" i="4"/>
  <c r="D36" i="4"/>
  <c r="C36" i="4"/>
  <c r="L35" i="4"/>
  <c r="K35" i="4"/>
  <c r="J35" i="4"/>
  <c r="I35" i="4"/>
  <c r="H35" i="4"/>
  <c r="G35" i="4"/>
  <c r="F35" i="4"/>
  <c r="D35" i="4"/>
  <c r="C35" i="4"/>
  <c r="K34" i="4"/>
  <c r="J34" i="4"/>
  <c r="I34" i="4"/>
  <c r="L34" i="4" s="1"/>
  <c r="H34" i="4"/>
  <c r="G34" i="4"/>
  <c r="F34" i="4"/>
  <c r="D34" i="4"/>
  <c r="C34" i="4"/>
  <c r="K33" i="4"/>
  <c r="J33" i="4"/>
  <c r="I33" i="4"/>
  <c r="L33" i="4" s="1"/>
  <c r="H33" i="4"/>
  <c r="G33" i="4"/>
  <c r="F33" i="4"/>
  <c r="D33" i="4"/>
  <c r="C33" i="4"/>
  <c r="K32" i="4"/>
  <c r="J32" i="4"/>
  <c r="I32" i="4"/>
  <c r="H32" i="4"/>
  <c r="G32" i="4"/>
  <c r="F32" i="4"/>
  <c r="L32" i="4" s="1"/>
  <c r="D32" i="4"/>
  <c r="C32" i="4"/>
  <c r="K29" i="4"/>
  <c r="L68" i="4" s="1"/>
  <c r="J29" i="4"/>
  <c r="I29" i="4"/>
  <c r="L29" i="4" s="1"/>
  <c r="H29" i="4"/>
  <c r="G29" i="4"/>
  <c r="F29" i="4"/>
  <c r="D29" i="4"/>
  <c r="C29" i="4"/>
  <c r="L28" i="4"/>
  <c r="K28" i="4"/>
  <c r="J28" i="4"/>
  <c r="I28" i="4"/>
  <c r="H28" i="4"/>
  <c r="G28" i="4"/>
  <c r="F28" i="4"/>
  <c r="D28" i="4"/>
  <c r="C28" i="4"/>
  <c r="K27" i="4"/>
  <c r="J27" i="4"/>
  <c r="I27" i="4"/>
  <c r="H27" i="4"/>
  <c r="G27" i="4"/>
  <c r="F27" i="4"/>
  <c r="D27" i="4"/>
  <c r="C27" i="4"/>
  <c r="K26" i="4"/>
  <c r="L26" i="4" s="1"/>
  <c r="J26" i="4"/>
  <c r="I26" i="4"/>
  <c r="H26" i="4"/>
  <c r="G26" i="4"/>
  <c r="F26" i="4"/>
  <c r="D26" i="4"/>
  <c r="C26" i="4"/>
  <c r="L25" i="4"/>
  <c r="K25" i="4"/>
  <c r="J25" i="4"/>
  <c r="I25" i="4"/>
  <c r="H25" i="4"/>
  <c r="G25" i="4"/>
  <c r="F25" i="4"/>
  <c r="D25" i="4"/>
  <c r="C25" i="4"/>
  <c r="K24" i="4"/>
  <c r="J24" i="4"/>
  <c r="I24" i="4"/>
  <c r="L24" i="4" s="1"/>
  <c r="H24" i="4"/>
  <c r="G24" i="4"/>
  <c r="F24" i="4"/>
  <c r="D24" i="4"/>
  <c r="C24" i="4"/>
  <c r="K23" i="4"/>
  <c r="J23" i="4"/>
  <c r="I23" i="4"/>
  <c r="H23" i="4"/>
  <c r="G23" i="4"/>
  <c r="F23" i="4"/>
  <c r="D23" i="4"/>
  <c r="C23" i="4"/>
  <c r="L22" i="4"/>
  <c r="K22" i="4"/>
  <c r="J22" i="4"/>
  <c r="I22" i="4"/>
  <c r="H22" i="4"/>
  <c r="G22" i="4"/>
  <c r="F22" i="4"/>
  <c r="D22" i="4"/>
  <c r="C22" i="4"/>
  <c r="K21" i="4"/>
  <c r="J21" i="4"/>
  <c r="I21" i="4"/>
  <c r="L21" i="4" s="1"/>
  <c r="G21" i="4"/>
  <c r="F21" i="4"/>
  <c r="D21" i="4"/>
  <c r="C21" i="4"/>
  <c r="K20" i="4"/>
  <c r="J20" i="4"/>
  <c r="I20" i="4"/>
  <c r="H20" i="4"/>
  <c r="G20" i="4"/>
  <c r="F20" i="4"/>
  <c r="L20" i="4" s="1"/>
  <c r="D20" i="4"/>
  <c r="C20" i="4"/>
  <c r="K19" i="4"/>
  <c r="J19" i="4"/>
  <c r="I19" i="4"/>
  <c r="L19" i="4" s="1"/>
  <c r="H19" i="4"/>
  <c r="G19" i="4"/>
  <c r="F19" i="4"/>
  <c r="D19" i="4"/>
  <c r="C19" i="4"/>
  <c r="L18" i="4"/>
  <c r="K18" i="4"/>
  <c r="J18" i="4"/>
  <c r="I18" i="4"/>
  <c r="H18" i="4"/>
  <c r="G18" i="4"/>
  <c r="F18" i="4"/>
  <c r="D18" i="4"/>
  <c r="C18" i="4"/>
  <c r="K17" i="4"/>
  <c r="J17" i="4"/>
  <c r="I17" i="4"/>
  <c r="L17" i="4" s="1"/>
  <c r="H17" i="4"/>
  <c r="G17" i="4"/>
  <c r="F17" i="4"/>
  <c r="D17" i="4"/>
  <c r="C17" i="4"/>
  <c r="K16" i="4"/>
  <c r="J16" i="4"/>
  <c r="I16" i="4"/>
  <c r="H16" i="4"/>
  <c r="G16" i="4"/>
  <c r="F16" i="4"/>
  <c r="L16" i="4" s="1"/>
  <c r="D16" i="4"/>
  <c r="C16" i="4"/>
  <c r="K15" i="4"/>
  <c r="J15" i="4"/>
  <c r="I15" i="4"/>
  <c r="L15" i="4" s="1"/>
  <c r="H15" i="4"/>
  <c r="G15" i="4"/>
  <c r="F15" i="4"/>
  <c r="D15" i="4"/>
  <c r="C15" i="4"/>
  <c r="L14" i="4"/>
  <c r="K14" i="4"/>
  <c r="J14" i="4"/>
  <c r="I14" i="4"/>
  <c r="H14" i="4"/>
  <c r="G14" i="4"/>
  <c r="F14" i="4"/>
  <c r="D14" i="4"/>
  <c r="C14" i="4"/>
  <c r="K13" i="4"/>
  <c r="J13" i="4"/>
  <c r="I13" i="4"/>
  <c r="L13" i="4" s="1"/>
  <c r="H13" i="4"/>
  <c r="G13" i="4"/>
  <c r="F13" i="4"/>
  <c r="D13" i="4"/>
  <c r="C13" i="4"/>
  <c r="K12" i="4"/>
  <c r="J12" i="4"/>
  <c r="I12" i="4"/>
  <c r="H12" i="4"/>
  <c r="G12" i="4"/>
  <c r="F12" i="4"/>
  <c r="L12" i="4" s="1"/>
  <c r="D12" i="4"/>
  <c r="C12" i="4"/>
  <c r="K11" i="4"/>
  <c r="J11" i="4"/>
  <c r="I11" i="4"/>
  <c r="L11" i="4" s="1"/>
  <c r="H11" i="4"/>
  <c r="G11" i="4"/>
  <c r="F11" i="4"/>
  <c r="D11" i="4"/>
  <c r="C11" i="4"/>
  <c r="L10" i="4"/>
  <c r="K10" i="4"/>
  <c r="J10" i="4"/>
  <c r="I10" i="4"/>
  <c r="H10" i="4"/>
  <c r="G10" i="4"/>
  <c r="F10" i="4"/>
  <c r="D10" i="4"/>
  <c r="C10" i="4"/>
  <c r="K9" i="4"/>
  <c r="J9" i="4"/>
  <c r="I9" i="4"/>
  <c r="L9" i="4" s="1"/>
  <c r="H9" i="4"/>
  <c r="G9" i="4"/>
  <c r="F9" i="4"/>
  <c r="D9" i="4"/>
  <c r="C9" i="4"/>
  <c r="K8" i="4"/>
  <c r="J8" i="4"/>
  <c r="I8" i="4"/>
  <c r="H8" i="4"/>
  <c r="G8" i="4"/>
  <c r="F8" i="4"/>
  <c r="L8" i="4" s="1"/>
  <c r="D8" i="4"/>
  <c r="C8" i="4"/>
  <c r="K7" i="4"/>
  <c r="J7" i="4"/>
  <c r="I7" i="4"/>
  <c r="L7" i="4" s="1"/>
  <c r="H7" i="4"/>
  <c r="G7" i="4"/>
  <c r="F7" i="4"/>
  <c r="D7" i="4"/>
  <c r="C7" i="4"/>
  <c r="L6" i="4"/>
  <c r="K6" i="4"/>
  <c r="J6" i="4"/>
  <c r="I6" i="4"/>
  <c r="H6" i="4"/>
  <c r="G6" i="4"/>
  <c r="F6" i="4"/>
  <c r="D6" i="4"/>
  <c r="C6" i="4"/>
  <c r="K5" i="4"/>
  <c r="J5" i="4"/>
  <c r="I5" i="4"/>
  <c r="L5" i="4" s="1"/>
  <c r="H5" i="4"/>
  <c r="G5" i="4"/>
  <c r="F5" i="4"/>
  <c r="D5" i="4"/>
  <c r="C5" i="4"/>
  <c r="L64" i="3"/>
  <c r="H64" i="3"/>
  <c r="G64" i="3"/>
  <c r="F64" i="3"/>
  <c r="D64" i="3"/>
  <c r="C64" i="3"/>
  <c r="L63" i="3"/>
  <c r="H63" i="3"/>
  <c r="G63" i="3"/>
  <c r="F63" i="3"/>
  <c r="D63" i="3"/>
  <c r="C63" i="3"/>
  <c r="L62" i="3"/>
  <c r="H62" i="3"/>
  <c r="G62" i="3"/>
  <c r="F62" i="3"/>
  <c r="D62" i="3"/>
  <c r="C62" i="3"/>
  <c r="L61" i="3"/>
  <c r="H61" i="3"/>
  <c r="G61" i="3"/>
  <c r="F61" i="3"/>
  <c r="D61" i="3"/>
  <c r="C61" i="3"/>
  <c r="L60" i="3"/>
  <c r="H60" i="3"/>
  <c r="G60" i="3"/>
  <c r="F60" i="3"/>
  <c r="D60" i="3"/>
  <c r="C60" i="3"/>
  <c r="L59" i="3"/>
  <c r="H59" i="3"/>
  <c r="G59" i="3"/>
  <c r="F59" i="3"/>
  <c r="D59" i="3"/>
  <c r="C59" i="3"/>
  <c r="L58" i="3"/>
  <c r="H58" i="3"/>
  <c r="G58" i="3"/>
  <c r="F58" i="3"/>
  <c r="D58" i="3"/>
  <c r="C58" i="3"/>
  <c r="L57" i="3"/>
  <c r="H57" i="3"/>
  <c r="G57" i="3"/>
  <c r="F57" i="3"/>
  <c r="D57" i="3"/>
  <c r="C57" i="3"/>
  <c r="L56" i="3"/>
  <c r="H56" i="3"/>
  <c r="G56" i="3"/>
  <c r="F56" i="3"/>
  <c r="D56" i="3"/>
  <c r="C56" i="3"/>
  <c r="L55" i="3"/>
  <c r="H55" i="3"/>
  <c r="G55" i="3"/>
  <c r="F55" i="3"/>
  <c r="D55" i="3"/>
  <c r="C55" i="3"/>
  <c r="L54" i="3"/>
  <c r="H54" i="3"/>
  <c r="G54" i="3"/>
  <c r="F54" i="3"/>
  <c r="D54" i="3"/>
  <c r="C54" i="3"/>
  <c r="L53" i="3"/>
  <c r="H53" i="3"/>
  <c r="G53" i="3"/>
  <c r="F53" i="3"/>
  <c r="D53" i="3"/>
  <c r="C53" i="3"/>
  <c r="L52" i="3"/>
  <c r="G52" i="3"/>
  <c r="F52" i="3"/>
  <c r="D52" i="3"/>
  <c r="C52" i="3"/>
  <c r="L51" i="3"/>
  <c r="H51" i="3"/>
  <c r="G51" i="3"/>
  <c r="F51" i="3"/>
  <c r="D51" i="3"/>
  <c r="C51" i="3"/>
  <c r="L50" i="3"/>
  <c r="H50" i="3"/>
  <c r="G50" i="3"/>
  <c r="F50" i="3"/>
  <c r="D50" i="3"/>
  <c r="C50" i="3"/>
  <c r="L49" i="3"/>
  <c r="H49" i="3"/>
  <c r="G49" i="3"/>
  <c r="F49" i="3"/>
  <c r="D49" i="3"/>
  <c r="C49" i="3"/>
  <c r="L48" i="3"/>
  <c r="H48" i="3"/>
  <c r="G48" i="3"/>
  <c r="F48" i="3"/>
  <c r="D48" i="3"/>
  <c r="C48" i="3"/>
  <c r="L47" i="3"/>
  <c r="H47" i="3"/>
  <c r="G47" i="3"/>
  <c r="F47" i="3"/>
  <c r="D47" i="3"/>
  <c r="C47" i="3"/>
  <c r="L46" i="3"/>
  <c r="H46" i="3"/>
  <c r="G46" i="3"/>
  <c r="F46" i="3"/>
  <c r="D46" i="3"/>
  <c r="C46" i="3"/>
  <c r="L45" i="3"/>
  <c r="H45" i="3"/>
  <c r="G45" i="3"/>
  <c r="F45" i="3"/>
  <c r="D45" i="3"/>
  <c r="C45" i="3"/>
  <c r="L44" i="3"/>
  <c r="H44" i="3"/>
  <c r="G44" i="3"/>
  <c r="F44" i="3"/>
  <c r="D44" i="3"/>
  <c r="C44" i="3"/>
  <c r="L43" i="3"/>
  <c r="H43" i="3"/>
  <c r="G43" i="3"/>
  <c r="F43" i="3"/>
  <c r="D43" i="3"/>
  <c r="C43" i="3"/>
  <c r="L42" i="3"/>
  <c r="H42" i="3"/>
  <c r="G42" i="3"/>
  <c r="F42" i="3"/>
  <c r="D42" i="3"/>
  <c r="C42" i="3"/>
  <c r="L41" i="3"/>
  <c r="H41" i="3"/>
  <c r="G41" i="3"/>
  <c r="F41" i="3"/>
  <c r="D41" i="3"/>
  <c r="C41" i="3"/>
  <c r="L40" i="3"/>
  <c r="H40" i="3"/>
  <c r="G40" i="3"/>
  <c r="F40" i="3"/>
  <c r="D40" i="3"/>
  <c r="C40" i="3"/>
  <c r="L39" i="3"/>
  <c r="H39" i="3"/>
  <c r="G39" i="3"/>
  <c r="F39" i="3"/>
  <c r="D39" i="3"/>
  <c r="C39" i="3"/>
  <c r="L38" i="3"/>
  <c r="H38" i="3"/>
  <c r="G38" i="3"/>
  <c r="F38" i="3"/>
  <c r="D38" i="3"/>
  <c r="C38" i="3"/>
  <c r="L37" i="3"/>
  <c r="G37" i="3"/>
  <c r="F37" i="3"/>
  <c r="D37" i="3"/>
  <c r="C37" i="3"/>
  <c r="L36" i="3"/>
  <c r="H36" i="3"/>
  <c r="G36" i="3"/>
  <c r="F36" i="3"/>
  <c r="D36" i="3"/>
  <c r="C36" i="3"/>
  <c r="L35" i="3"/>
  <c r="H35" i="3"/>
  <c r="G35" i="3"/>
  <c r="F35" i="3"/>
  <c r="D35" i="3"/>
  <c r="C35" i="3"/>
  <c r="L34" i="3"/>
  <c r="G34" i="3"/>
  <c r="F34" i="3"/>
  <c r="D34" i="3"/>
  <c r="C34" i="3"/>
  <c r="L33" i="3"/>
  <c r="G33" i="3"/>
  <c r="F33" i="3"/>
  <c r="D33" i="3"/>
  <c r="C33" i="3"/>
  <c r="L32" i="3"/>
  <c r="H32" i="3"/>
  <c r="G32" i="3"/>
  <c r="F32" i="3"/>
  <c r="D32" i="3"/>
  <c r="C32" i="3"/>
  <c r="L31" i="3"/>
  <c r="H31" i="3"/>
  <c r="G31" i="3"/>
  <c r="F31" i="3"/>
  <c r="D31" i="3"/>
  <c r="C31" i="3"/>
  <c r="K30" i="3"/>
  <c r="J30" i="3"/>
  <c r="J16" i="2" s="1"/>
  <c r="K17" i="8" s="1"/>
  <c r="I30" i="3"/>
  <c r="H30" i="3"/>
  <c r="G30" i="3"/>
  <c r="F30" i="3"/>
  <c r="F16" i="2" s="1"/>
  <c r="G17" i="8" s="1"/>
  <c r="D30" i="3"/>
  <c r="C30" i="3"/>
  <c r="K27" i="3"/>
  <c r="J27" i="3"/>
  <c r="I27" i="3"/>
  <c r="L27" i="3" s="1"/>
  <c r="H27" i="3"/>
  <c r="G27" i="3"/>
  <c r="F27" i="3"/>
  <c r="D27" i="3"/>
  <c r="C27" i="3"/>
  <c r="L26" i="3"/>
  <c r="K26" i="3"/>
  <c r="J26" i="3"/>
  <c r="I26" i="3"/>
  <c r="H26" i="3"/>
  <c r="G26" i="3"/>
  <c r="F26" i="3"/>
  <c r="D26" i="3"/>
  <c r="C26" i="3"/>
  <c r="K25" i="3"/>
  <c r="J25" i="3"/>
  <c r="I25" i="3"/>
  <c r="L25" i="3" s="1"/>
  <c r="G25" i="3"/>
  <c r="F25" i="3"/>
  <c r="D25" i="3"/>
  <c r="C25" i="3"/>
  <c r="K24" i="3"/>
  <c r="J24" i="3"/>
  <c r="I24" i="3"/>
  <c r="H24" i="3"/>
  <c r="G24" i="3"/>
  <c r="F24" i="3"/>
  <c r="L24" i="3" s="1"/>
  <c r="D24" i="3"/>
  <c r="C24" i="3"/>
  <c r="K23" i="3"/>
  <c r="J23" i="3"/>
  <c r="I23" i="3"/>
  <c r="L23" i="3" s="1"/>
  <c r="G23" i="3"/>
  <c r="F23" i="3"/>
  <c r="D23" i="3"/>
  <c r="C23" i="3"/>
  <c r="L22" i="3"/>
  <c r="K22" i="3"/>
  <c r="J22" i="3"/>
  <c r="I22" i="3"/>
  <c r="H22" i="3"/>
  <c r="G22" i="3"/>
  <c r="F22" i="3"/>
  <c r="D22" i="3"/>
  <c r="C22" i="3"/>
  <c r="K21" i="3"/>
  <c r="J21" i="3"/>
  <c r="I21" i="3"/>
  <c r="L21" i="3" s="1"/>
  <c r="H21" i="3"/>
  <c r="G21" i="3"/>
  <c r="F21" i="3"/>
  <c r="D21" i="3"/>
  <c r="C21" i="3"/>
  <c r="K20" i="3"/>
  <c r="J20" i="3"/>
  <c r="I20" i="3"/>
  <c r="H20" i="3"/>
  <c r="G20" i="3"/>
  <c r="F20" i="3"/>
  <c r="L20" i="3" s="1"/>
  <c r="D20" i="3"/>
  <c r="C20" i="3"/>
  <c r="K19" i="3"/>
  <c r="I19" i="3"/>
  <c r="G19" i="3"/>
  <c r="D19" i="3"/>
  <c r="C19" i="3"/>
  <c r="L18" i="3"/>
  <c r="K18" i="3"/>
  <c r="J18" i="3"/>
  <c r="I18" i="3"/>
  <c r="H18" i="3"/>
  <c r="G18" i="3"/>
  <c r="F18" i="3"/>
  <c r="D18" i="3"/>
  <c r="C18" i="3"/>
  <c r="K17" i="3"/>
  <c r="J17" i="3"/>
  <c r="I17" i="3"/>
  <c r="L17" i="3" s="1"/>
  <c r="H17" i="3"/>
  <c r="G17" i="3"/>
  <c r="F17" i="3"/>
  <c r="D17" i="3"/>
  <c r="C17" i="3"/>
  <c r="K16" i="3"/>
  <c r="J16" i="3"/>
  <c r="I16" i="3"/>
  <c r="G16" i="3"/>
  <c r="F16" i="3"/>
  <c r="L16" i="3" s="1"/>
  <c r="D16" i="3"/>
  <c r="C16" i="3"/>
  <c r="K15" i="3"/>
  <c r="J15" i="3"/>
  <c r="I15" i="3"/>
  <c r="L15" i="3" s="1"/>
  <c r="H15" i="3"/>
  <c r="G15" i="3"/>
  <c r="F15" i="3"/>
  <c r="D15" i="3"/>
  <c r="C15" i="3"/>
  <c r="L14" i="3"/>
  <c r="K14" i="3"/>
  <c r="J14" i="3"/>
  <c r="I14" i="3"/>
  <c r="H14" i="3"/>
  <c r="G14" i="3"/>
  <c r="F14" i="3"/>
  <c r="D14" i="3"/>
  <c r="C14" i="3"/>
  <c r="K13" i="3"/>
  <c r="J13" i="3"/>
  <c r="I13" i="3"/>
  <c r="L13" i="3" s="1"/>
  <c r="H13" i="3"/>
  <c r="G13" i="3"/>
  <c r="F13" i="3"/>
  <c r="D13" i="3"/>
  <c r="C13" i="3"/>
  <c r="K12" i="3"/>
  <c r="J12" i="3"/>
  <c r="I12" i="3"/>
  <c r="G12" i="3"/>
  <c r="F12" i="3"/>
  <c r="L12" i="3" s="1"/>
  <c r="D12" i="3"/>
  <c r="C12" i="3"/>
  <c r="K11" i="3"/>
  <c r="J11" i="3"/>
  <c r="I11" i="3"/>
  <c r="L11" i="3" s="1"/>
  <c r="H11" i="3"/>
  <c r="G11" i="3"/>
  <c r="F11" i="3"/>
  <c r="D11" i="3"/>
  <c r="C11" i="3"/>
  <c r="L10" i="3"/>
  <c r="K10" i="3"/>
  <c r="J10" i="3"/>
  <c r="I10" i="3"/>
  <c r="H10" i="3"/>
  <c r="G10" i="3"/>
  <c r="F10" i="3"/>
  <c r="D10" i="3"/>
  <c r="C10" i="3"/>
  <c r="K9" i="3"/>
  <c r="J9" i="3"/>
  <c r="I9" i="3"/>
  <c r="L9" i="3" s="1"/>
  <c r="H9" i="3"/>
  <c r="G9" i="3"/>
  <c r="F9" i="3"/>
  <c r="D9" i="3"/>
  <c r="C9" i="3"/>
  <c r="K8" i="3"/>
  <c r="J8" i="3"/>
  <c r="I8" i="3"/>
  <c r="H8" i="3"/>
  <c r="G8" i="3"/>
  <c r="F8" i="3"/>
  <c r="L8" i="3" s="1"/>
  <c r="D8" i="3"/>
  <c r="C8" i="3"/>
  <c r="K7" i="3"/>
  <c r="J7" i="3"/>
  <c r="I7" i="3"/>
  <c r="L7" i="3" s="1"/>
  <c r="H7" i="3"/>
  <c r="G7" i="3"/>
  <c r="F7" i="3"/>
  <c r="D7" i="3"/>
  <c r="C7" i="3"/>
  <c r="L6" i="3"/>
  <c r="K6" i="3"/>
  <c r="J6" i="3"/>
  <c r="I6" i="3"/>
  <c r="H6" i="3"/>
  <c r="G6" i="3"/>
  <c r="F6" i="3"/>
  <c r="D6" i="3"/>
  <c r="C6" i="3"/>
  <c r="K5" i="3"/>
  <c r="J5" i="3"/>
  <c r="I5" i="3"/>
  <c r="L5" i="3" s="1"/>
  <c r="H5" i="3"/>
  <c r="G5" i="3"/>
  <c r="F5" i="3"/>
  <c r="D5" i="3"/>
  <c r="C5" i="3"/>
  <c r="J977" i="2"/>
  <c r="H977" i="2"/>
  <c r="G977" i="2"/>
  <c r="K977" i="2" s="1"/>
  <c r="L977" i="2" s="1"/>
  <c r="F977" i="2"/>
  <c r="D977" i="2"/>
  <c r="C977" i="2"/>
  <c r="K83" i="2"/>
  <c r="J83" i="2"/>
  <c r="J19" i="3" s="1"/>
  <c r="I83" i="2"/>
  <c r="H83" i="2"/>
  <c r="G83" i="2"/>
  <c r="F83" i="2"/>
  <c r="F19" i="3" s="1"/>
  <c r="D83" i="2"/>
  <c r="C83" i="2"/>
  <c r="K59" i="2"/>
  <c r="H59" i="2"/>
  <c r="G59" i="2"/>
  <c r="F59" i="2"/>
  <c r="J59" i="2" s="1"/>
  <c r="D59" i="2"/>
  <c r="C59" i="2"/>
  <c r="K58" i="2"/>
  <c r="J58" i="2"/>
  <c r="H58" i="2"/>
  <c r="G58" i="2"/>
  <c r="F58" i="2"/>
  <c r="L58" i="2" s="1"/>
  <c r="D58" i="2"/>
  <c r="C58" i="2"/>
  <c r="K57" i="2"/>
  <c r="J57" i="2"/>
  <c r="H57" i="2"/>
  <c r="G57" i="2"/>
  <c r="F57" i="2"/>
  <c r="L57" i="2" s="1"/>
  <c r="D57" i="2"/>
  <c r="C57" i="2"/>
  <c r="K56" i="2"/>
  <c r="J56" i="2"/>
  <c r="H56" i="2"/>
  <c r="G56" i="2"/>
  <c r="F56" i="2"/>
  <c r="L56" i="2" s="1"/>
  <c r="D56" i="2"/>
  <c r="C56" i="2"/>
  <c r="K55" i="2"/>
  <c r="H55" i="2"/>
  <c r="G55" i="2"/>
  <c r="F55" i="2"/>
  <c r="J55" i="2" s="1"/>
  <c r="D55" i="2"/>
  <c r="C55" i="2"/>
  <c r="K54" i="2"/>
  <c r="H54" i="2"/>
  <c r="G54" i="2"/>
  <c r="F54" i="2"/>
  <c r="J54" i="2" s="1"/>
  <c r="D54" i="2"/>
  <c r="C54" i="2"/>
  <c r="K53" i="2"/>
  <c r="H53" i="2"/>
  <c r="G53" i="2"/>
  <c r="F53" i="2"/>
  <c r="J53" i="2" s="1"/>
  <c r="D53" i="2"/>
  <c r="C53" i="2"/>
  <c r="K52" i="2"/>
  <c r="H52" i="2"/>
  <c r="G52" i="2"/>
  <c r="F52" i="2"/>
  <c r="J52" i="2" s="1"/>
  <c r="D52" i="2"/>
  <c r="C52" i="2"/>
  <c r="K51" i="2"/>
  <c r="H51" i="2"/>
  <c r="G51" i="2"/>
  <c r="F51" i="2"/>
  <c r="J51" i="2" s="1"/>
  <c r="D51" i="2"/>
  <c r="C51" i="2"/>
  <c r="K49" i="2"/>
  <c r="J49" i="2"/>
  <c r="H49" i="2"/>
  <c r="G49" i="2"/>
  <c r="F49" i="2"/>
  <c r="L49" i="2" s="1"/>
  <c r="D49" i="2"/>
  <c r="C49" i="2"/>
  <c r="K48" i="2"/>
  <c r="J48" i="2"/>
  <c r="H48" i="2"/>
  <c r="G48" i="2"/>
  <c r="F48" i="2"/>
  <c r="L48" i="2" s="1"/>
  <c r="D48" i="2"/>
  <c r="C48" i="2"/>
  <c r="K47" i="2"/>
  <c r="H47" i="2"/>
  <c r="G47" i="2"/>
  <c r="F47" i="2"/>
  <c r="J47" i="2" s="1"/>
  <c r="D47" i="2"/>
  <c r="C47" i="2"/>
  <c r="K46" i="2"/>
  <c r="H46" i="2"/>
  <c r="G46" i="2"/>
  <c r="F46" i="2"/>
  <c r="J46" i="2" s="1"/>
  <c r="D46" i="2"/>
  <c r="C46" i="2"/>
  <c r="K44" i="2"/>
  <c r="J44" i="2"/>
  <c r="H44" i="2"/>
  <c r="G44" i="2"/>
  <c r="F44" i="2"/>
  <c r="L44" i="2" s="1"/>
  <c r="D44" i="2"/>
  <c r="C44" i="2"/>
  <c r="K43" i="2"/>
  <c r="H43" i="2"/>
  <c r="G43" i="2"/>
  <c r="F43" i="2"/>
  <c r="J43" i="2" s="1"/>
  <c r="D43" i="2"/>
  <c r="C43" i="2"/>
  <c r="K42" i="2"/>
  <c r="H42" i="2"/>
  <c r="G42" i="2"/>
  <c r="F42" i="2"/>
  <c r="J42" i="2" s="1"/>
  <c r="D42" i="2"/>
  <c r="C42" i="2"/>
  <c r="J40" i="2"/>
  <c r="H40" i="2"/>
  <c r="G40" i="2"/>
  <c r="K40" i="2" s="1"/>
  <c r="L40" i="2" s="1"/>
  <c r="F40" i="2"/>
  <c r="D40" i="2"/>
  <c r="C40" i="2"/>
  <c r="J39" i="2"/>
  <c r="H39" i="2"/>
  <c r="G39" i="2"/>
  <c r="K39" i="2" s="1"/>
  <c r="L39" i="2" s="1"/>
  <c r="F39" i="2"/>
  <c r="D39" i="2"/>
  <c r="C39" i="2"/>
  <c r="L38" i="2"/>
  <c r="H37" i="2"/>
  <c r="G37" i="2"/>
  <c r="F37" i="2"/>
  <c r="L37" i="2" s="1"/>
  <c r="D37" i="2"/>
  <c r="C37" i="2"/>
  <c r="K37" i="2" s="1"/>
  <c r="H36" i="2"/>
  <c r="G36" i="2"/>
  <c r="F36" i="2"/>
  <c r="D36" i="2"/>
  <c r="C36" i="2"/>
  <c r="K36" i="2" s="1"/>
  <c r="K35" i="2"/>
  <c r="J35" i="2"/>
  <c r="H35" i="2"/>
  <c r="G35" i="2"/>
  <c r="F35" i="2"/>
  <c r="D35" i="2"/>
  <c r="C35" i="2"/>
  <c r="K34" i="2"/>
  <c r="J34" i="2"/>
  <c r="H34" i="2"/>
  <c r="G34" i="2"/>
  <c r="F34" i="2"/>
  <c r="D34" i="2"/>
  <c r="C34" i="2"/>
  <c r="J33" i="2"/>
  <c r="I33" i="2"/>
  <c r="L33" i="2" s="1"/>
  <c r="H33" i="2"/>
  <c r="G33" i="2"/>
  <c r="F33" i="2"/>
  <c r="D33" i="2"/>
  <c r="C33" i="2"/>
  <c r="K29" i="2"/>
  <c r="J29" i="2"/>
  <c r="I29" i="2"/>
  <c r="H29" i="2"/>
  <c r="G29" i="2"/>
  <c r="F29" i="2"/>
  <c r="L29" i="2" s="1"/>
  <c r="D29" i="2"/>
  <c r="C29" i="2"/>
  <c r="K28" i="2"/>
  <c r="J28" i="2"/>
  <c r="I28" i="2"/>
  <c r="L28" i="2" s="1"/>
  <c r="H28" i="2"/>
  <c r="G28" i="2"/>
  <c r="F28" i="2"/>
  <c r="D28" i="2"/>
  <c r="C28" i="2"/>
  <c r="K27" i="2"/>
  <c r="J27" i="2"/>
  <c r="H27" i="2"/>
  <c r="G27" i="2"/>
  <c r="F27" i="2"/>
  <c r="D27" i="2"/>
  <c r="C27" i="2"/>
  <c r="K26" i="2"/>
  <c r="J26" i="2"/>
  <c r="I26" i="2"/>
  <c r="L26" i="2" s="1"/>
  <c r="H26" i="2"/>
  <c r="G26" i="2"/>
  <c r="F26" i="2"/>
  <c r="D26" i="2"/>
  <c r="C26" i="2"/>
  <c r="K25" i="2"/>
  <c r="J25" i="2"/>
  <c r="H25" i="2"/>
  <c r="G25" i="2"/>
  <c r="F25" i="2"/>
  <c r="D25" i="2"/>
  <c r="C25" i="2"/>
  <c r="K24" i="2"/>
  <c r="L25" i="8" s="1"/>
  <c r="J24" i="2"/>
  <c r="K25" i="8" s="1"/>
  <c r="I24" i="2"/>
  <c r="J25" i="8" s="1"/>
  <c r="H24" i="2"/>
  <c r="I25" i="8" s="1"/>
  <c r="G24" i="2"/>
  <c r="H25" i="8" s="1"/>
  <c r="F24" i="2"/>
  <c r="G25" i="8" s="1"/>
  <c r="D24" i="2"/>
  <c r="E25" i="8" s="1"/>
  <c r="C24" i="2"/>
  <c r="D25" i="8" s="1"/>
  <c r="L23" i="2"/>
  <c r="M24" i="8" s="1"/>
  <c r="K23" i="2"/>
  <c r="L24" i="8" s="1"/>
  <c r="J23" i="2"/>
  <c r="K24" i="8" s="1"/>
  <c r="I23" i="2"/>
  <c r="J24" i="8" s="1"/>
  <c r="H23" i="2"/>
  <c r="I24" i="8" s="1"/>
  <c r="G23" i="2"/>
  <c r="H24" i="8" s="1"/>
  <c r="F23" i="2"/>
  <c r="G24" i="8" s="1"/>
  <c r="D23" i="2"/>
  <c r="E24" i="8" s="1"/>
  <c r="C23" i="2"/>
  <c r="D24" i="8" s="1"/>
  <c r="K22" i="2"/>
  <c r="L23" i="8" s="1"/>
  <c r="J22" i="2"/>
  <c r="K23" i="8" s="1"/>
  <c r="I22" i="2"/>
  <c r="J23" i="8" s="1"/>
  <c r="H22" i="2"/>
  <c r="I23" i="8" s="1"/>
  <c r="G22" i="2"/>
  <c r="H23" i="8" s="1"/>
  <c r="F22" i="2"/>
  <c r="G23" i="8" s="1"/>
  <c r="D22" i="2"/>
  <c r="E23" i="8" s="1"/>
  <c r="C22" i="2"/>
  <c r="D23" i="8" s="1"/>
  <c r="J21" i="2"/>
  <c r="K22" i="8" s="1"/>
  <c r="I21" i="2"/>
  <c r="J22" i="8" s="1"/>
  <c r="H21" i="2"/>
  <c r="I22" i="8" s="1"/>
  <c r="G21" i="2"/>
  <c r="H22" i="8" s="1"/>
  <c r="F21" i="2"/>
  <c r="G22" i="8" s="1"/>
  <c r="D21" i="2"/>
  <c r="E22" i="8" s="1"/>
  <c r="C21" i="2"/>
  <c r="D22" i="8" s="1"/>
  <c r="K20" i="2"/>
  <c r="L21" i="8" s="1"/>
  <c r="J20" i="2"/>
  <c r="K21" i="8" s="1"/>
  <c r="I20" i="2"/>
  <c r="J21" i="8" s="1"/>
  <c r="H20" i="2"/>
  <c r="I21" i="8" s="1"/>
  <c r="G20" i="2"/>
  <c r="H21" i="8" s="1"/>
  <c r="F20" i="2"/>
  <c r="G21" i="8" s="1"/>
  <c r="D20" i="2"/>
  <c r="E21" i="8" s="1"/>
  <c r="C20" i="2"/>
  <c r="D21" i="8" s="1"/>
  <c r="L19" i="2"/>
  <c r="M20" i="8" s="1"/>
  <c r="K19" i="2"/>
  <c r="L20" i="8" s="1"/>
  <c r="J19" i="2"/>
  <c r="K20" i="8" s="1"/>
  <c r="I19" i="2"/>
  <c r="J20" i="8" s="1"/>
  <c r="H19" i="2"/>
  <c r="I20" i="8" s="1"/>
  <c r="G19" i="2"/>
  <c r="H20" i="8" s="1"/>
  <c r="F19" i="2"/>
  <c r="G20" i="8" s="1"/>
  <c r="D19" i="2"/>
  <c r="E20" i="8" s="1"/>
  <c r="C19" i="2"/>
  <c r="D20" i="8" s="1"/>
  <c r="K18" i="2"/>
  <c r="L19" i="8" s="1"/>
  <c r="J18" i="2"/>
  <c r="K19" i="8" s="1"/>
  <c r="I18" i="2"/>
  <c r="J19" i="8" s="1"/>
  <c r="H18" i="2"/>
  <c r="I19" i="8" s="1"/>
  <c r="G18" i="2"/>
  <c r="H19" i="8" s="1"/>
  <c r="F18" i="2"/>
  <c r="G19" i="8" s="1"/>
  <c r="D18" i="2"/>
  <c r="E19" i="8" s="1"/>
  <c r="C18" i="2"/>
  <c r="D19" i="8" s="1"/>
  <c r="K17" i="2"/>
  <c r="L18" i="8" s="1"/>
  <c r="J17" i="2"/>
  <c r="K18" i="8" s="1"/>
  <c r="I17" i="2"/>
  <c r="J18" i="8" s="1"/>
  <c r="H17" i="2"/>
  <c r="I18" i="8" s="1"/>
  <c r="G17" i="2"/>
  <c r="H18" i="8" s="1"/>
  <c r="F17" i="2"/>
  <c r="G18" i="8" s="1"/>
  <c r="D17" i="2"/>
  <c r="E18" i="8" s="1"/>
  <c r="C17" i="2"/>
  <c r="D18" i="8" s="1"/>
  <c r="K16" i="2"/>
  <c r="L17" i="8" s="1"/>
  <c r="I16" i="2"/>
  <c r="J17" i="8" s="1"/>
  <c r="G16" i="2"/>
  <c r="H17" i="8" s="1"/>
  <c r="D16" i="2"/>
  <c r="E17" i="8" s="1"/>
  <c r="C16" i="2"/>
  <c r="D17" i="8" s="1"/>
  <c r="K15" i="2"/>
  <c r="L16" i="8" s="1"/>
  <c r="J15" i="2"/>
  <c r="K16" i="8" s="1"/>
  <c r="H15" i="2"/>
  <c r="I16" i="8" s="1"/>
  <c r="G15" i="2"/>
  <c r="H16" i="8" s="1"/>
  <c r="F15" i="2"/>
  <c r="G16" i="8" s="1"/>
  <c r="D15" i="2"/>
  <c r="E16" i="8" s="1"/>
  <c r="C15" i="2"/>
  <c r="D16" i="8" s="1"/>
  <c r="K14" i="2"/>
  <c r="L15" i="8" s="1"/>
  <c r="J14" i="2"/>
  <c r="K15" i="8" s="1"/>
  <c r="I14" i="2"/>
  <c r="J15" i="8" s="1"/>
  <c r="G14" i="2"/>
  <c r="H15" i="8" s="1"/>
  <c r="F14" i="2"/>
  <c r="G15" i="8" s="1"/>
  <c r="D14" i="2"/>
  <c r="E15" i="8" s="1"/>
  <c r="C14" i="2"/>
  <c r="D15" i="8" s="1"/>
  <c r="K13" i="2"/>
  <c r="L14" i="8" s="1"/>
  <c r="J13" i="2"/>
  <c r="K14" i="8" s="1"/>
  <c r="I13" i="2"/>
  <c r="J14" i="8" s="1"/>
  <c r="H13" i="2"/>
  <c r="I14" i="8" s="1"/>
  <c r="G13" i="2"/>
  <c r="H14" i="8" s="1"/>
  <c r="F13" i="2"/>
  <c r="G14" i="8" s="1"/>
  <c r="D13" i="2"/>
  <c r="E14" i="8" s="1"/>
  <c r="C13" i="2"/>
  <c r="D14" i="8" s="1"/>
  <c r="K12" i="2"/>
  <c r="L13" i="8" s="1"/>
  <c r="J12" i="2"/>
  <c r="K13" i="8" s="1"/>
  <c r="I12" i="2"/>
  <c r="J13" i="8" s="1"/>
  <c r="G12" i="2"/>
  <c r="H13" i="8" s="1"/>
  <c r="F12" i="2"/>
  <c r="G13" i="8" s="1"/>
  <c r="D12" i="2"/>
  <c r="E13" i="8" s="1"/>
  <c r="C12" i="2"/>
  <c r="D13" i="8" s="1"/>
  <c r="K11" i="2"/>
  <c r="L12" i="8" s="1"/>
  <c r="J11" i="2"/>
  <c r="K12" i="8" s="1"/>
  <c r="H11" i="2"/>
  <c r="I12" i="8" s="1"/>
  <c r="G11" i="2"/>
  <c r="H12" i="8" s="1"/>
  <c r="F11" i="2"/>
  <c r="G12" i="8" s="1"/>
  <c r="D11" i="2"/>
  <c r="E12" i="8" s="1"/>
  <c r="C11" i="2"/>
  <c r="D12" i="8" s="1"/>
  <c r="K10" i="2"/>
  <c r="L11" i="8" s="1"/>
  <c r="J10" i="2"/>
  <c r="K11" i="8" s="1"/>
  <c r="I10" i="2"/>
  <c r="J11" i="8" s="1"/>
  <c r="H10" i="2"/>
  <c r="I11" i="8" s="1"/>
  <c r="G10" i="2"/>
  <c r="H11" i="8" s="1"/>
  <c r="F10" i="2"/>
  <c r="G11" i="8" s="1"/>
  <c r="D10" i="2"/>
  <c r="E11" i="8" s="1"/>
  <c r="C10" i="2"/>
  <c r="D11" i="8" s="1"/>
  <c r="K9" i="2"/>
  <c r="L10" i="8" s="1"/>
  <c r="J9" i="2"/>
  <c r="K10" i="8" s="1"/>
  <c r="I9" i="2"/>
  <c r="J10" i="8" s="1"/>
  <c r="H9" i="2"/>
  <c r="I10" i="8" s="1"/>
  <c r="G9" i="2"/>
  <c r="H10" i="8" s="1"/>
  <c r="F9" i="2"/>
  <c r="G10" i="8" s="1"/>
  <c r="D9" i="2"/>
  <c r="E10" i="8" s="1"/>
  <c r="C9" i="2"/>
  <c r="D10" i="8" s="1"/>
  <c r="K8" i="2"/>
  <c r="L9" i="8" s="1"/>
  <c r="I8" i="2"/>
  <c r="J9" i="8" s="1"/>
  <c r="G8" i="2"/>
  <c r="H9" i="8" s="1"/>
  <c r="F8" i="2"/>
  <c r="G9" i="8" s="1"/>
  <c r="D8" i="2"/>
  <c r="E9" i="8" s="1"/>
  <c r="C8" i="2"/>
  <c r="D9" i="8" s="1"/>
  <c r="K7" i="2"/>
  <c r="L8" i="8" s="1"/>
  <c r="J7" i="2"/>
  <c r="K8" i="8" s="1"/>
  <c r="H7" i="2"/>
  <c r="I8" i="8" s="1"/>
  <c r="G7" i="2"/>
  <c r="H8" i="8" s="1"/>
  <c r="F7" i="2"/>
  <c r="G8" i="8" s="1"/>
  <c r="D7" i="2"/>
  <c r="E8" i="8" s="1"/>
  <c r="C7" i="2"/>
  <c r="D8" i="8" s="1"/>
  <c r="K6" i="2"/>
  <c r="L7" i="8" s="1"/>
  <c r="J6" i="2"/>
  <c r="K7" i="8" s="1"/>
  <c r="I6" i="2"/>
  <c r="J7" i="8" s="1"/>
  <c r="H6" i="2"/>
  <c r="I7" i="8" s="1"/>
  <c r="G6" i="2"/>
  <c r="H7" i="8" s="1"/>
  <c r="F6" i="2"/>
  <c r="G7" i="8" s="1"/>
  <c r="D6" i="2"/>
  <c r="E7" i="8" s="1"/>
  <c r="C6" i="2"/>
  <c r="D7" i="8" s="1"/>
  <c r="G29" i="1"/>
  <c r="F29" i="1"/>
  <c r="E29" i="1"/>
  <c r="D29" i="1"/>
  <c r="C29" i="1"/>
  <c r="I28" i="1"/>
  <c r="G28" i="1"/>
  <c r="F28" i="1"/>
  <c r="E28" i="1"/>
  <c r="D28" i="1"/>
  <c r="C28" i="1"/>
  <c r="G27" i="1"/>
  <c r="F27" i="1"/>
  <c r="E27" i="1"/>
  <c r="D27" i="1"/>
  <c r="C27" i="1"/>
  <c r="I26" i="1"/>
  <c r="G26" i="1"/>
  <c r="F26" i="1"/>
  <c r="E26" i="1"/>
  <c r="D26" i="1"/>
  <c r="C26" i="1"/>
  <c r="G25" i="1"/>
  <c r="F25" i="1"/>
  <c r="E25" i="1"/>
  <c r="D25" i="1"/>
  <c r="C25" i="1"/>
  <c r="I24" i="1"/>
  <c r="G24" i="1"/>
  <c r="F24" i="1"/>
  <c r="E24" i="1"/>
  <c r="D24" i="1"/>
  <c r="C24" i="1"/>
  <c r="I23" i="1"/>
  <c r="G23" i="1"/>
  <c r="F23" i="1"/>
  <c r="E23" i="1"/>
  <c r="D23" i="1"/>
  <c r="C23" i="1"/>
  <c r="R18" i="1"/>
  <c r="P18" i="1"/>
  <c r="O18" i="1"/>
  <c r="N18" i="1"/>
  <c r="M18" i="1"/>
  <c r="L18" i="1"/>
  <c r="P17" i="1"/>
  <c r="O17" i="1"/>
  <c r="N17" i="1"/>
  <c r="M17" i="1"/>
  <c r="L17" i="1"/>
  <c r="G17" i="1"/>
  <c r="F17" i="1"/>
  <c r="E17" i="1"/>
  <c r="D17" i="1"/>
  <c r="C17" i="1"/>
  <c r="P16" i="1"/>
  <c r="O16" i="1"/>
  <c r="N16" i="1"/>
  <c r="M16" i="1"/>
  <c r="L16" i="1"/>
  <c r="G16" i="1"/>
  <c r="F16" i="1"/>
  <c r="E16" i="1"/>
  <c r="D16" i="1"/>
  <c r="C16" i="1"/>
  <c r="P15" i="1"/>
  <c r="O15" i="1"/>
  <c r="N15" i="1"/>
  <c r="M15" i="1"/>
  <c r="L15" i="1"/>
  <c r="I15" i="1"/>
  <c r="G15" i="1"/>
  <c r="F15" i="1"/>
  <c r="E15" i="1"/>
  <c r="D15" i="1"/>
  <c r="C15" i="1"/>
  <c r="P14" i="1"/>
  <c r="O14" i="1"/>
  <c r="N14" i="1"/>
  <c r="M14" i="1"/>
  <c r="L14" i="1"/>
  <c r="I14" i="1"/>
  <c r="G14" i="1"/>
  <c r="F14" i="1"/>
  <c r="E14" i="1"/>
  <c r="D14" i="1"/>
  <c r="C14" i="1"/>
  <c r="R13" i="1"/>
  <c r="P13" i="1"/>
  <c r="O13" i="1"/>
  <c r="N13" i="1"/>
  <c r="M13" i="1"/>
  <c r="L13" i="1"/>
  <c r="I13" i="1"/>
  <c r="G13" i="1"/>
  <c r="F13" i="1"/>
  <c r="E13" i="1"/>
  <c r="D13" i="1"/>
  <c r="C13" i="1"/>
  <c r="R12" i="1"/>
  <c r="P12" i="1"/>
  <c r="O12" i="1"/>
  <c r="N12" i="1"/>
  <c r="M12" i="1"/>
  <c r="L12" i="1"/>
  <c r="G12" i="1"/>
  <c r="F12" i="1"/>
  <c r="E12" i="1"/>
  <c r="D12" i="1"/>
  <c r="C12" i="1"/>
  <c r="H19" i="3" l="1"/>
  <c r="L19" i="3"/>
  <c r="J12" i="8"/>
  <c r="L11" i="2"/>
  <c r="M12" i="8" s="1"/>
  <c r="J8" i="8"/>
  <c r="L7" i="2"/>
  <c r="M8" i="8" s="1"/>
  <c r="L22" i="8"/>
  <c r="L21" i="2"/>
  <c r="M22" i="8" s="1"/>
  <c r="J16" i="8"/>
  <c r="L15" i="2"/>
  <c r="M16" i="8" s="1"/>
  <c r="L36" i="2"/>
  <c r="L8" i="2"/>
  <c r="M9" i="8" s="1"/>
  <c r="L12" i="2"/>
  <c r="M13" i="8" s="1"/>
  <c r="H16" i="2"/>
  <c r="I17" i="8" s="1"/>
  <c r="L16" i="2"/>
  <c r="M17" i="8" s="1"/>
  <c r="L20" i="2"/>
  <c r="M21" i="8" s="1"/>
  <c r="L24" i="2"/>
  <c r="M25" i="8" s="1"/>
  <c r="J36" i="2"/>
  <c r="L35" i="2" s="1"/>
  <c r="J37" i="2"/>
  <c r="L42" i="2"/>
  <c r="L43" i="2"/>
  <c r="L41" i="2" s="1"/>
  <c r="L46" i="2"/>
  <c r="L47" i="2"/>
  <c r="L34" i="2" s="1"/>
  <c r="L51" i="2"/>
  <c r="L52" i="2"/>
  <c r="L53" i="2"/>
  <c r="L54" i="2"/>
  <c r="L55" i="2"/>
  <c r="L59" i="2"/>
  <c r="L27" i="4"/>
  <c r="L83" i="2"/>
  <c r="L30" i="3"/>
  <c r="L23" i="4"/>
  <c r="L42" i="4"/>
  <c r="L52" i="4"/>
  <c r="L60" i="4"/>
  <c r="L69" i="4"/>
  <c r="L9" i="2"/>
  <c r="M10" i="8" s="1"/>
  <c r="L13" i="2"/>
  <c r="M14" i="8" s="1"/>
  <c r="L17" i="2"/>
  <c r="M18" i="8" s="1"/>
  <c r="L6" i="2"/>
  <c r="M7" i="8" s="1"/>
  <c r="L10" i="2"/>
  <c r="M11" i="8" s="1"/>
  <c r="L14" i="2"/>
  <c r="M15" i="8" s="1"/>
  <c r="L18" i="2"/>
  <c r="M19" i="8" s="1"/>
  <c r="L22" i="2"/>
  <c r="M23" i="8" s="1"/>
  <c r="L37" i="4"/>
  <c r="BC15" i="7"/>
  <c r="I12" i="1" s="1"/>
  <c r="BC29" i="7"/>
  <c r="I17" i="1" s="1"/>
  <c r="BC45" i="7"/>
  <c r="I16" i="1" s="1"/>
  <c r="BC59" i="7"/>
  <c r="R15" i="1" s="1"/>
  <c r="BC73" i="7"/>
  <c r="R16" i="1" s="1"/>
  <c r="BC87" i="7"/>
  <c r="R14" i="1" s="1"/>
  <c r="BC96" i="7"/>
  <c r="R17" i="1" s="1"/>
  <c r="BD97" i="7"/>
  <c r="H33" i="3" s="1"/>
  <c r="BD104" i="7"/>
  <c r="H37" i="3" s="1"/>
  <c r="BC104" i="7"/>
  <c r="BD5" i="7"/>
  <c r="H8" i="2" s="1"/>
  <c r="I9" i="8" s="1"/>
  <c r="BD23" i="7"/>
  <c r="H12" i="2" s="1"/>
  <c r="I13" i="8" s="1"/>
  <c r="BD39" i="7"/>
  <c r="H14" i="2" s="1"/>
  <c r="I15" i="8" s="1"/>
  <c r="BD53" i="7"/>
  <c r="H12" i="3" s="1"/>
  <c r="BD67" i="7"/>
  <c r="H16" i="3" s="1"/>
  <c r="BD81" i="7"/>
  <c r="H25" i="3" s="1"/>
  <c r="BD100" i="7"/>
  <c r="H52" i="3" s="1"/>
  <c r="D100" i="7"/>
  <c r="D105" i="7"/>
  <c r="D109" i="7"/>
  <c r="BC118" i="7"/>
  <c r="I25" i="1" s="1"/>
  <c r="D119" i="7"/>
  <c r="D123" i="7"/>
  <c r="D127" i="7"/>
  <c r="D132" i="7"/>
  <c r="BC136" i="7"/>
  <c r="I27" i="1" s="1"/>
  <c r="BC150" i="7"/>
  <c r="I29" i="1" s="1"/>
  <c r="BC172" i="7"/>
  <c r="BD154" i="7"/>
  <c r="H21" i="4" s="1"/>
  <c r="D158" i="7"/>
</calcChain>
</file>

<file path=xl/sharedStrings.xml><?xml version="1.0" encoding="utf-8"?>
<sst xmlns="http://schemas.openxmlformats.org/spreadsheetml/2006/main" count="1476" uniqueCount="230">
  <si>
    <t>Rezultāti PLATINUM</t>
  </si>
  <si>
    <t>Rezultāti GOLD</t>
  </si>
  <si>
    <t>Vieta</t>
  </si>
  <si>
    <t>Komanda</t>
  </si>
  <si>
    <t>Uzvaru skaits</t>
  </si>
  <si>
    <t>Zaudējumu skaits</t>
  </si>
  <si>
    <t>Neizķirtu skaits</t>
  </si>
  <si>
    <t>Punkti</t>
  </si>
  <si>
    <t>Tūres kopā</t>
  </si>
  <si>
    <t>Komandas vidējais</t>
  </si>
  <si>
    <t>Balvas fonds</t>
  </si>
  <si>
    <t>Rezultāti SILVER</t>
  </si>
  <si>
    <t>14. ABL Kauss 
Individuālais reitings</t>
  </si>
  <si>
    <t>Individuālais reitings</t>
  </si>
  <si>
    <t>***Lai saglabāt vietu reitingā, kvalifikācijas Kausa garumā ir jānospēlē minimums 12 spēles.</t>
  </si>
  <si>
    <t>PLATINUM</t>
  </si>
  <si>
    <t>Vārds, Uzvārds</t>
  </si>
  <si>
    <t>M/F</t>
  </si>
  <si>
    <t>Spēles</t>
  </si>
  <si>
    <t>Summa</t>
  </si>
  <si>
    <t>Vidējais</t>
  </si>
  <si>
    <t>UZVARAS</t>
  </si>
  <si>
    <t>ZAUDĒJUMI</t>
  </si>
  <si>
    <t>NEIZĶIRTS</t>
  </si>
  <si>
    <t>%</t>
  </si>
  <si>
    <t>m</t>
  </si>
  <si>
    <t>f</t>
  </si>
  <si>
    <t>-</t>
  </si>
  <si>
    <t>!!!!!</t>
  </si>
  <si>
    <t>Individuālais reitings</t>
  </si>
  <si>
    <t>GOLD</t>
  </si>
  <si>
    <t>перешел в другую команду</t>
  </si>
  <si>
    <t>SILVER</t>
  </si>
  <si>
    <t>Ieskaites punkti</t>
  </si>
  <si>
    <t>1. sp.</t>
  </si>
  <si>
    <t>-2. sp.</t>
  </si>
  <si>
    <t>3. sp.</t>
  </si>
  <si>
    <t>iesk.</t>
  </si>
  <si>
    <t>Uzvaras</t>
  </si>
  <si>
    <t>Zaudējumi</t>
  </si>
  <si>
    <t>Neizķirts</t>
  </si>
  <si>
    <t>Ax Group</t>
  </si>
  <si>
    <t>1 sp punkti</t>
  </si>
  <si>
    <t>2 sp punkti</t>
  </si>
  <si>
    <t>3 sp punkti</t>
  </si>
  <si>
    <t>1 sp Uzv</t>
  </si>
  <si>
    <t>2 sp Uzv</t>
  </si>
  <si>
    <t>2 sp Uz</t>
  </si>
  <si>
    <t>visas spēles zaud</t>
  </si>
  <si>
    <t>visas speles niča</t>
  </si>
  <si>
    <t>Ten Pin</t>
  </si>
  <si>
    <t>Jaunie Buki</t>
  </si>
  <si>
    <t>Wolfpack</t>
  </si>
  <si>
    <t>ALDENS Holding</t>
  </si>
  <si>
    <t>Mežpils</t>
  </si>
  <si>
    <t>SIB</t>
  </si>
  <si>
    <t>TMRE</t>
  </si>
  <si>
    <t>Deep Purple</t>
  </si>
  <si>
    <t>Rags</t>
  </si>
  <si>
    <t>Korness</t>
  </si>
  <si>
    <t>Šarmageddon</t>
  </si>
  <si>
    <t>NB Seniors</t>
  </si>
  <si>
    <t>NB Lēdijas</t>
  </si>
  <si>
    <t>Amberfish</t>
  </si>
  <si>
    <t>RTU</t>
  </si>
  <si>
    <t>Nopietni</t>
  </si>
  <si>
    <t>Lursoft</t>
  </si>
  <si>
    <t>NB</t>
  </si>
  <si>
    <t>Zaļie Pumpuri</t>
  </si>
  <si>
    <t>Zaudējums</t>
  </si>
  <si>
    <t>Neižķirts</t>
  </si>
  <si>
    <t>Uzv</t>
  </si>
  <si>
    <t>Zau</t>
  </si>
  <si>
    <t>Nei</t>
  </si>
  <si>
    <t>Dmitrijs Čebotarjovs</t>
  </si>
  <si>
    <t>Ints Krievkalns</t>
  </si>
  <si>
    <t>Veronika Hudjakova</t>
  </si>
  <si>
    <t>Rihards Kovaļenko</t>
  </si>
  <si>
    <t>Artūrs Ļevikins</t>
  </si>
  <si>
    <t>Māris Dukurs</t>
  </si>
  <si>
    <t>Mārtiņš Vilnis</t>
  </si>
  <si>
    <t>Ivars Vinters</t>
  </si>
  <si>
    <t>Toms Pultraks</t>
  </si>
  <si>
    <t>Liāna Ponomarenko</t>
  </si>
  <si>
    <t>Artūrs Zavjalovs</t>
  </si>
  <si>
    <t>Dmitrijs Dumcevs</t>
  </si>
  <si>
    <t>Deivids Červinskis-Bušs</t>
  </si>
  <si>
    <t>Pieacinatais spēlētājs</t>
  </si>
  <si>
    <t>Tomass Tereščenko</t>
  </si>
  <si>
    <t>Andris Stalidzāns</t>
  </si>
  <si>
    <t>Aleksejs Jeļisejevs</t>
  </si>
  <si>
    <t>Maksims Gerasimenko</t>
  </si>
  <si>
    <t>Aleksandrs Titkovs</t>
  </si>
  <si>
    <t>Andrejs Zilgalvis</t>
  </si>
  <si>
    <t>Pauls Aizpurvs</t>
  </si>
  <si>
    <t>Elvijs Udo Dimpers</t>
  </si>
  <si>
    <t>Valentīns Ginko</t>
  </si>
  <si>
    <t>Tatjana Teļnova</t>
  </si>
  <si>
    <t>Artūrs Kaļinins</t>
  </si>
  <si>
    <t>Nauris Zīds</t>
  </si>
  <si>
    <t>ALDENS Holding / SIB</t>
  </si>
  <si>
    <t>Rihards Meijers</t>
  </si>
  <si>
    <t>Elviss Volkops</t>
  </si>
  <si>
    <t>Matīss Mūrnieks</t>
  </si>
  <si>
    <t>Toms Remers</t>
  </si>
  <si>
    <t>Aleksandrs Tjulins</t>
  </si>
  <si>
    <t>Toms Burkovskis</t>
  </si>
  <si>
    <t>Peteris Cimdiņš</t>
  </si>
  <si>
    <t>Jānis Štokmanis</t>
  </si>
  <si>
    <t>Aleksis Štokmanis</t>
  </si>
  <si>
    <t>Dāvis Šipkevičs</t>
  </si>
  <si>
    <t>Māris Štokmanis</t>
  </si>
  <si>
    <t>Valdis Skudra</t>
  </si>
  <si>
    <t>Gints Adakovskis</t>
  </si>
  <si>
    <t>Sigutis Briedis</t>
  </si>
  <si>
    <t>Jānis Adakovskis</t>
  </si>
  <si>
    <t>Haralds Zeidmanis</t>
  </si>
  <si>
    <t>Šarmaggedon</t>
  </si>
  <si>
    <t>Eduards Ručevics</t>
  </si>
  <si>
    <t>Aleksandrs Ručevics</t>
  </si>
  <si>
    <t>Jānis Zalītis</t>
  </si>
  <si>
    <t>Vladimirs Lagunovs</t>
  </si>
  <si>
    <t>Guntars Beisons</t>
  </si>
  <si>
    <t>Dainis Mauriņš</t>
  </si>
  <si>
    <t>Aleksandrs Liniņš</t>
  </si>
  <si>
    <t>Ģirts Gabrāns</t>
  </si>
  <si>
    <t>Handicap</t>
  </si>
  <si>
    <t>Vidējais rezultāts</t>
  </si>
  <si>
    <t>PEDEJAIS</t>
  </si>
  <si>
    <t>VISI KOPĀ</t>
  </si>
  <si>
    <t>Artemijs Hudjakovs</t>
  </si>
  <si>
    <t>Gints Aksiks</t>
  </si>
  <si>
    <t>Jurijs Bokums jun</t>
  </si>
  <si>
    <t>Edmunds Jansons</t>
  </si>
  <si>
    <t>Karīna Maslova</t>
  </si>
  <si>
    <t>pieaicinātais spēlētājs</t>
  </si>
  <si>
    <t>Pēteris Cimdiņš</t>
  </si>
  <si>
    <t>Ilona Ozola</t>
  </si>
  <si>
    <t>Ilona Liņina</t>
  </si>
  <si>
    <t>Anita Valdmane</t>
  </si>
  <si>
    <t>Rasma Mauriņa</t>
  </si>
  <si>
    <t>Natālija Rizņika</t>
  </si>
  <si>
    <t>Svetlana Jemeļjanova</t>
  </si>
  <si>
    <t>Vladimirs Nahodkins</t>
  </si>
  <si>
    <t>Jurijs Kuncevičs</t>
  </si>
  <si>
    <t>Nikita Bobrovs</t>
  </si>
  <si>
    <t>pieacinātais</t>
  </si>
  <si>
    <t>Annija Celmiņa</t>
  </si>
  <si>
    <t>Gunita Vasiļevska</t>
  </si>
  <si>
    <t>Rihards Zabers</t>
  </si>
  <si>
    <t>Guntars Pugejs</t>
  </si>
  <si>
    <t>Armands Štubis</t>
  </si>
  <si>
    <t>Edgars Štubis</t>
  </si>
  <si>
    <t>Artūrs Štubis</t>
  </si>
  <si>
    <t>Ģirts Ķēbers</t>
  </si>
  <si>
    <t>Elvijs Bokanovs</t>
  </si>
  <si>
    <t>Mārtiņš Vaicekovskis</t>
  </si>
  <si>
    <t>Aigars Liškovskis</t>
  </si>
  <si>
    <t>Juris Mauriņš</t>
  </si>
  <si>
    <t>Pavels Isats</t>
  </si>
  <si>
    <t>Normunds Rabkevičs</t>
  </si>
  <si>
    <t>Guntis Andžāns</t>
  </si>
  <si>
    <t>Toms Erbss</t>
  </si>
  <si>
    <t>Ainārs Sedlenieks</t>
  </si>
  <si>
    <t>Indra Segliņa</t>
  </si>
  <si>
    <t>Guna Sedleniece</t>
  </si>
  <si>
    <t>Elmārs Kokorišs</t>
  </si>
  <si>
    <t>Edgars Cimdiņš</t>
  </si>
  <si>
    <t>Pandora</t>
  </si>
  <si>
    <t>PLATINUM / GOLD / SILVER / BRONZE – pēc 5 tūrēm</t>
  </si>
  <si>
    <t>VĪRIEŠI</t>
  </si>
  <si>
    <t>Divizija</t>
  </si>
  <si>
    <t>Platinum</t>
  </si>
  <si>
    <t>Gold</t>
  </si>
  <si>
    <t>DĀMAS</t>
  </si>
  <si>
    <t>1/2 Fināls</t>
  </si>
  <si>
    <t>18.05.2022 – Trešdien – Bowlero – 19-00</t>
  </si>
  <si>
    <t>7-8 celiņš</t>
  </si>
  <si>
    <t>9-10 celiņš</t>
  </si>
  <si>
    <t>Nr</t>
  </si>
  <si>
    <t>Vārds, uzvārds</t>
  </si>
  <si>
    <t>1 spēle</t>
  </si>
  <si>
    <t>2 spēle</t>
  </si>
  <si>
    <t>3 spēle</t>
  </si>
  <si>
    <t>VS</t>
  </si>
  <si>
    <t>4:2</t>
  </si>
  <si>
    <t>RR Dziednieks</t>
  </si>
  <si>
    <t>2:4</t>
  </si>
  <si>
    <t>BASK APS</t>
  </si>
  <si>
    <t>Andis Dārziņš</t>
  </si>
  <si>
    <t>6:0</t>
  </si>
  <si>
    <t>Jānis Zemītis</t>
  </si>
  <si>
    <t>Kopā</t>
  </si>
  <si>
    <t>12:6</t>
  </si>
  <si>
    <t>10:8</t>
  </si>
  <si>
    <t>5-6 celiņš</t>
  </si>
  <si>
    <t>11-12 celiņš</t>
  </si>
  <si>
    <t>Pārdaugavas Avangards</t>
  </si>
  <si>
    <t>Aleksandrs Liņinš</t>
  </si>
  <si>
    <t>3:3</t>
  </si>
  <si>
    <t>Artūrs Kaļiņins</t>
  </si>
  <si>
    <t>Pieaicinātais</t>
  </si>
  <si>
    <t>Ivars Vizulis</t>
  </si>
  <si>
    <t>?</t>
  </si>
  <si>
    <t>16:2</t>
  </si>
  <si>
    <t>01.06.2022 – Trešdien – Bowlero – 19-00</t>
  </si>
  <si>
    <t>Jānis Raņķis</t>
  </si>
  <si>
    <t>XXX</t>
  </si>
  <si>
    <t>Pieacinātais</t>
  </si>
  <si>
    <t>Māris Briedis</t>
  </si>
  <si>
    <t>0:6</t>
  </si>
  <si>
    <t>Kaspars Semjonovs</t>
  </si>
  <si>
    <t>14:4</t>
  </si>
  <si>
    <t>BRONZE</t>
  </si>
  <si>
    <t>VissParBoulingu.lv</t>
  </si>
  <si>
    <t>Edgars Kobiļuks</t>
  </si>
  <si>
    <t>Aleksejs Vladimirovs</t>
  </si>
  <si>
    <t>Nikolajs Ļevikins</t>
  </si>
  <si>
    <t>Fināls</t>
  </si>
  <si>
    <t>25.05.2022 – Trešdien – Bowlero – 19-00</t>
  </si>
  <si>
    <t>Raimonds Zemītis</t>
  </si>
  <si>
    <t>4:14</t>
  </si>
  <si>
    <t>26.05.2022 – Trešdien – Bowlero – 19-00</t>
  </si>
  <si>
    <t>2:0</t>
  </si>
  <si>
    <t>4:0</t>
  </si>
  <si>
    <t>06-08.06.2022 – Trešdien – Bowlero – 19-00</t>
  </si>
  <si>
    <t>9:9</t>
  </si>
  <si>
    <t>08.06.2022 – Trešdien – Bowlero – 19-00</t>
  </si>
  <si>
    <t>5:1</t>
  </si>
  <si>
    <t>13:5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</si>
</sst>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4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6"/>
      <color rgb="FFFF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36"/>
      <color rgb="FF0000FF"/>
      <name val="Century Schoolbook"/>
      <family val="1"/>
      <charset val="186"/>
    </font>
    <font>
      <b/>
      <sz val="14"/>
      <color rgb="FFFF3300"/>
      <name val="Arial Black"/>
      <family val="2"/>
      <charset val="1"/>
    </font>
    <font>
      <b/>
      <sz val="24"/>
      <color rgb="FF0000FF"/>
      <name val="Book Antiqua"/>
      <family val="1"/>
      <charset val="1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b/>
      <sz val="16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6"/>
      <color rgb="FFFF0000"/>
      <name val="Book Antiqua"/>
      <family val="1"/>
      <charset val="1"/>
    </font>
    <font>
      <b/>
      <sz val="14"/>
      <color rgb="FFFF3333"/>
      <name val="Arial"/>
      <family val="2"/>
      <charset val="1"/>
    </font>
    <font>
      <b/>
      <sz val="14"/>
      <color rgb="FF0000CC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FF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3"/>
      <color rgb="FF0000CC"/>
      <name val="Book Antiqua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28"/>
      <color rgb="FFFFCC00"/>
      <name val="Book Antiqua"/>
      <family val="1"/>
      <charset val="1"/>
    </font>
    <font>
      <b/>
      <sz val="16"/>
      <color rgb="FFFF3300"/>
      <name val="Arial Black"/>
      <family val="2"/>
      <charset val="1"/>
    </font>
    <font>
      <b/>
      <i/>
      <u/>
      <sz val="22"/>
      <color rgb="FF0000FF"/>
      <name val="Book Antiqua"/>
      <family val="1"/>
      <charset val="1"/>
    </font>
    <font>
      <b/>
      <sz val="12"/>
      <color rgb="FF000000"/>
      <name val="Century Schoolbook"/>
      <family val="1"/>
      <charset val="1"/>
    </font>
    <font>
      <b/>
      <sz val="14"/>
      <color rgb="FF000099"/>
      <name val="Arial"/>
      <family val="2"/>
      <charset val="1"/>
    </font>
    <font>
      <b/>
      <i/>
      <u/>
      <sz val="22"/>
      <color rgb="FFFF3333"/>
      <name val="Book Antiqua"/>
      <family val="1"/>
      <charset val="1"/>
    </font>
    <font>
      <b/>
      <sz val="15"/>
      <color rgb="FF000000"/>
      <name val="Century Schoolbook"/>
      <family val="1"/>
      <charset val="1"/>
    </font>
    <font>
      <b/>
      <sz val="18"/>
      <color rgb="FF3333FF"/>
      <name val="Arial"/>
      <family val="2"/>
      <charset val="1"/>
    </font>
    <font>
      <b/>
      <sz val="18"/>
      <color rgb="FFFF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20"/>
      <color rgb="FFFF3333"/>
      <name val="Arial"/>
      <family val="2"/>
      <charset val="1"/>
    </font>
    <font>
      <b/>
      <sz val="14"/>
      <color rgb="FFFF66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9D9D9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CCCCCC"/>
        <bgColor rgb="FFD9D9D9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22" fillId="8" borderId="6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88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5" fillId="6" borderId="13" xfId="0" applyFont="1" applyFill="1" applyBorder="1" applyAlignment="1">
      <alignment horizontal="center" vertical="center" textRotation="90" wrapText="1"/>
    </xf>
    <xf numFmtId="0" fontId="15" fillId="6" borderId="3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1" fontId="20" fillId="6" borderId="14" xfId="0" applyNumberFormat="1" applyFont="1" applyFill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1" fontId="21" fillId="6" borderId="14" xfId="0" applyNumberFormat="1" applyFont="1" applyFill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1" fontId="22" fillId="6" borderId="14" xfId="0" applyNumberFormat="1" applyFont="1" applyFill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1" fontId="22" fillId="3" borderId="14" xfId="0" applyNumberFormat="1" applyFont="1" applyFill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0" fontId="9" fillId="0" borderId="0" xfId="0" applyFont="1"/>
    <xf numFmtId="0" fontId="25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2" fillId="8" borderId="20" xfId="0" applyFont="1" applyFill="1" applyBorder="1" applyAlignment="1">
      <alignment horizontal="center"/>
    </xf>
    <xf numFmtId="0" fontId="22" fillId="8" borderId="21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0" fillId="8" borderId="6" xfId="0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25" xfId="0" applyFont="1" applyFill="1" applyBorder="1" applyAlignment="1">
      <alignment horizontal="center"/>
    </xf>
    <xf numFmtId="0" fontId="22" fillId="8" borderId="26" xfId="0" applyFont="1" applyFill="1" applyBorder="1" applyAlignment="1">
      <alignment horizontal="center"/>
    </xf>
    <xf numFmtId="0" fontId="22" fillId="8" borderId="23" xfId="0" applyFont="1" applyFill="1" applyBorder="1" applyAlignment="1">
      <alignment horizontal="center"/>
    </xf>
    <xf numFmtId="0" fontId="22" fillId="8" borderId="24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9" xfId="0" applyFont="1" applyBorder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22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27" fillId="3" borderId="10" xfId="0" applyFont="1" applyFill="1" applyBorder="1"/>
    <xf numFmtId="0" fontId="27" fillId="3" borderId="32" xfId="0" applyFont="1" applyFill="1" applyBorder="1"/>
    <xf numFmtId="0" fontId="28" fillId="7" borderId="19" xfId="0" applyFont="1" applyFill="1" applyBorder="1" applyAlignment="1">
      <alignment horizontal="center"/>
    </xf>
    <xf numFmtId="0" fontId="28" fillId="7" borderId="33" xfId="0" applyFont="1" applyFill="1" applyBorder="1" applyAlignment="1">
      <alignment horizontal="center"/>
    </xf>
    <xf numFmtId="0" fontId="28" fillId="7" borderId="34" xfId="0" applyFont="1" applyFill="1" applyBorder="1" applyAlignment="1">
      <alignment horizontal="center" vertical="center"/>
    </xf>
    <xf numFmtId="0" fontId="28" fillId="7" borderId="35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27" fillId="3" borderId="37" xfId="0" applyFont="1" applyFill="1" applyBorder="1"/>
    <xf numFmtId="0" fontId="28" fillId="7" borderId="0" xfId="0" applyFont="1" applyFill="1" applyAlignment="1">
      <alignment horizontal="center"/>
    </xf>
    <xf numFmtId="0" fontId="28" fillId="7" borderId="38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9" fillId="3" borderId="10" xfId="0" applyFont="1" applyFill="1" applyBorder="1"/>
    <xf numFmtId="0" fontId="28" fillId="7" borderId="10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7" borderId="39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7" fillId="3" borderId="31" xfId="0" applyFont="1" applyFill="1" applyBorder="1"/>
    <xf numFmtId="0" fontId="28" fillId="7" borderId="39" xfId="0" applyFont="1" applyFill="1" applyBorder="1" applyAlignment="1">
      <alignment horizontal="center"/>
    </xf>
    <xf numFmtId="0" fontId="28" fillId="7" borderId="17" xfId="0" applyFont="1" applyFill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7" fillId="3" borderId="34" xfId="0" applyFont="1" applyFill="1" applyBorder="1"/>
    <xf numFmtId="0" fontId="28" fillId="7" borderId="34" xfId="0" applyFont="1" applyFill="1" applyBorder="1" applyAlignment="1">
      <alignment horizontal="center"/>
    </xf>
    <xf numFmtId="0" fontId="28" fillId="7" borderId="35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28" fillId="3" borderId="34" xfId="0" applyFont="1" applyFill="1" applyBorder="1" applyAlignment="1">
      <alignment horizontal="center"/>
    </xf>
    <xf numFmtId="0" fontId="28" fillId="3" borderId="35" xfId="0" applyFont="1" applyFill="1" applyBorder="1" applyAlignment="1">
      <alignment horizontal="center"/>
    </xf>
    <xf numFmtId="0" fontId="29" fillId="3" borderId="37" xfId="0" applyFont="1" applyFill="1" applyBorder="1"/>
    <xf numFmtId="0" fontId="28" fillId="7" borderId="5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22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7" fillId="3" borderId="16" xfId="0" applyFont="1" applyFill="1" applyBorder="1"/>
    <xf numFmtId="0" fontId="28" fillId="7" borderId="10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7" fillId="3" borderId="39" xfId="0" applyFont="1" applyFill="1" applyBorder="1"/>
    <xf numFmtId="0" fontId="27" fillId="3" borderId="40" xfId="0" applyFont="1" applyFill="1" applyBorder="1"/>
    <xf numFmtId="0" fontId="28" fillId="7" borderId="25" xfId="0" applyFont="1" applyFill="1" applyBorder="1" applyAlignment="1">
      <alignment horizontal="center"/>
    </xf>
    <xf numFmtId="0" fontId="28" fillId="7" borderId="26" xfId="0" applyFont="1" applyFill="1" applyBorder="1" applyAlignment="1">
      <alignment horizontal="center"/>
    </xf>
    <xf numFmtId="0" fontId="28" fillId="3" borderId="25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3" borderId="41" xfId="0" applyFont="1" applyFill="1" applyBorder="1" applyAlignment="1">
      <alignment horizontal="center"/>
    </xf>
    <xf numFmtId="0" fontId="28" fillId="3" borderId="42" xfId="0" applyFont="1" applyFill="1" applyBorder="1" applyAlignment="1">
      <alignment horizontal="center"/>
    </xf>
    <xf numFmtId="0" fontId="28" fillId="3" borderId="43" xfId="0" applyFont="1" applyFill="1" applyBorder="1" applyAlignment="1">
      <alignment horizontal="center"/>
    </xf>
    <xf numFmtId="0" fontId="28" fillId="3" borderId="39" xfId="0" applyFont="1" applyFill="1" applyBorder="1" applyAlignment="1">
      <alignment horizontal="center"/>
    </xf>
    <xf numFmtId="0" fontId="27" fillId="3" borderId="25" xfId="0" applyFont="1" applyFill="1" applyBorder="1"/>
    <xf numFmtId="0" fontId="27" fillId="3" borderId="44" xfId="0" applyFont="1" applyFill="1" applyBorder="1"/>
    <xf numFmtId="0" fontId="28" fillId="7" borderId="23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3" borderId="45" xfId="0" applyFont="1" applyFill="1" applyBorder="1" applyAlignment="1">
      <alignment horizontal="center"/>
    </xf>
    <xf numFmtId="0" fontId="28" fillId="3" borderId="26" xfId="0" applyFont="1" applyFill="1" applyBorder="1" applyAlignment="1">
      <alignment horizontal="center"/>
    </xf>
    <xf numFmtId="0" fontId="29" fillId="3" borderId="34" xfId="0" applyFont="1" applyFill="1" applyBorder="1"/>
    <xf numFmtId="0" fontId="29" fillId="3" borderId="32" xfId="0" applyFont="1" applyFill="1" applyBorder="1"/>
    <xf numFmtId="0" fontId="28" fillId="7" borderId="46" xfId="0" applyFont="1" applyFill="1" applyBorder="1" applyAlignment="1">
      <alignment horizontal="center"/>
    </xf>
    <xf numFmtId="0" fontId="28" fillId="7" borderId="47" xfId="0" applyFont="1" applyFill="1" applyBorder="1" applyAlignment="1">
      <alignment horizontal="center"/>
    </xf>
    <xf numFmtId="0" fontId="28" fillId="3" borderId="46" xfId="0" applyFont="1" applyFill="1" applyBorder="1" applyAlignment="1">
      <alignment horizontal="center"/>
    </xf>
    <xf numFmtId="0" fontId="28" fillId="3" borderId="47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28" xfId="0" applyFont="1" applyFill="1" applyBorder="1"/>
    <xf numFmtId="0" fontId="27" fillId="3" borderId="18" xfId="0" applyFont="1" applyFill="1" applyBorder="1"/>
    <xf numFmtId="0" fontId="28" fillId="0" borderId="34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0" fillId="3" borderId="5" xfId="0" applyFont="1" applyFill="1" applyBorder="1"/>
    <xf numFmtId="0" fontId="30" fillId="3" borderId="16" xfId="0" applyFont="1" applyFill="1" applyBorder="1"/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7" fillId="3" borderId="48" xfId="0" applyFont="1" applyFill="1" applyBorder="1"/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31" fillId="3" borderId="5" xfId="0" applyFont="1" applyFill="1" applyBorder="1" applyAlignment="1">
      <alignment horizontal="left"/>
    </xf>
    <xf numFmtId="0" fontId="30" fillId="3" borderId="37" xfId="0" applyFont="1" applyFill="1" applyBorder="1"/>
    <xf numFmtId="0" fontId="27" fillId="3" borderId="5" xfId="0" applyFont="1" applyFill="1" applyBorder="1" applyAlignment="1">
      <alignment horizontal="left"/>
    </xf>
    <xf numFmtId="0" fontId="27" fillId="3" borderId="48" xfId="0" applyFont="1" applyFill="1" applyBorder="1" applyAlignment="1">
      <alignment horizontal="left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8" borderId="22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28" fillId="8" borderId="34" xfId="0" applyFont="1" applyFill="1" applyBorder="1" applyAlignment="1">
      <alignment horizontal="center"/>
    </xf>
    <xf numFmtId="0" fontId="28" fillId="8" borderId="35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8" borderId="5" xfId="0" applyFont="1" applyFill="1" applyBorder="1" applyAlignment="1">
      <alignment horizontal="center"/>
    </xf>
    <xf numFmtId="0" fontId="28" fillId="8" borderId="7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30" fillId="3" borderId="10" xfId="0" applyFont="1" applyFill="1" applyBorder="1"/>
    <xf numFmtId="0" fontId="31" fillId="3" borderId="16" xfId="0" applyFont="1" applyFill="1" applyBorder="1"/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8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28" fillId="8" borderId="26" xfId="0" applyFont="1" applyFill="1" applyBorder="1" applyAlignment="1">
      <alignment horizontal="center"/>
    </xf>
    <xf numFmtId="0" fontId="30" fillId="3" borderId="34" xfId="0" applyFont="1" applyFill="1" applyBorder="1"/>
    <xf numFmtId="0" fontId="28" fillId="8" borderId="39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1" fontId="28" fillId="8" borderId="6" xfId="0" applyNumberFormat="1" applyFont="1" applyFill="1" applyBorder="1" applyAlignment="1">
      <alignment horizontal="center"/>
    </xf>
    <xf numFmtId="0" fontId="30" fillId="3" borderId="32" xfId="0" applyFont="1" applyFill="1" applyBorder="1"/>
    <xf numFmtId="0" fontId="30" fillId="3" borderId="28" xfId="0" applyFont="1" applyFill="1" applyBorder="1"/>
    <xf numFmtId="0" fontId="28" fillId="0" borderId="3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7" fillId="3" borderId="37" xfId="0" applyFont="1" applyFill="1" applyBorder="1" applyAlignment="1">
      <alignment vertical="top"/>
    </xf>
    <xf numFmtId="0" fontId="29" fillId="3" borderId="5" xfId="0" applyFont="1" applyFill="1" applyBorder="1"/>
    <xf numFmtId="0" fontId="29" fillId="3" borderId="31" xfId="0" applyFont="1" applyFill="1" applyBorder="1"/>
    <xf numFmtId="0" fontId="27" fillId="3" borderId="46" xfId="0" applyFont="1" applyFill="1" applyBorder="1"/>
    <xf numFmtId="0" fontId="27" fillId="3" borderId="49" xfId="0" applyFont="1" applyFill="1" applyBorder="1"/>
    <xf numFmtId="0" fontId="27" fillId="3" borderId="6" xfId="0" applyFont="1" applyFill="1" applyBorder="1"/>
    <xf numFmtId="0" fontId="27" fillId="3" borderId="50" xfId="0" applyFont="1" applyFill="1" applyBorder="1"/>
    <xf numFmtId="0" fontId="27" fillId="0" borderId="17" xfId="0" applyFont="1" applyBorder="1" applyAlignment="1">
      <alignment horizontal="center"/>
    </xf>
    <xf numFmtId="0" fontId="29" fillId="3" borderId="6" xfId="0" applyFont="1" applyFill="1" applyBorder="1"/>
    <xf numFmtId="0" fontId="28" fillId="7" borderId="41" xfId="0" applyFont="1" applyFill="1" applyBorder="1" applyAlignment="1">
      <alignment horizontal="center"/>
    </xf>
    <xf numFmtId="0" fontId="28" fillId="7" borderId="51" xfId="0" applyFont="1" applyFill="1" applyBorder="1" applyAlignment="1">
      <alignment horizontal="center"/>
    </xf>
    <xf numFmtId="0" fontId="28" fillId="7" borderId="42" xfId="0" applyFont="1" applyFill="1" applyBorder="1" applyAlignment="1">
      <alignment horizontal="center"/>
    </xf>
    <xf numFmtId="0" fontId="28" fillId="7" borderId="43" xfId="0" applyFont="1" applyFill="1" applyBorder="1" applyAlignment="1">
      <alignment horizontal="center"/>
    </xf>
    <xf numFmtId="0" fontId="28" fillId="0" borderId="52" xfId="0" applyFont="1" applyBorder="1"/>
    <xf numFmtId="0" fontId="27" fillId="0" borderId="53" xfId="0" applyFont="1" applyBorder="1"/>
    <xf numFmtId="0" fontId="27" fillId="0" borderId="52" xfId="0" applyFont="1" applyBorder="1"/>
    <xf numFmtId="0" fontId="27" fillId="3" borderId="29" xfId="0" applyFont="1" applyFill="1" applyBorder="1" applyAlignment="1">
      <alignment horizontal="center"/>
    </xf>
    <xf numFmtId="0" fontId="27" fillId="3" borderId="55" xfId="0" applyFont="1" applyFill="1" applyBorder="1" applyAlignment="1">
      <alignment horizontal="center"/>
    </xf>
    <xf numFmtId="0" fontId="28" fillId="6" borderId="34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2" fontId="28" fillId="0" borderId="56" xfId="0" applyNumberFormat="1" applyFont="1" applyBorder="1" applyAlignment="1">
      <alignment horizontal="center"/>
    </xf>
    <xf numFmtId="0" fontId="27" fillId="3" borderId="36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7" borderId="51" xfId="0" applyFont="1" applyFill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/>
    </xf>
    <xf numFmtId="0" fontId="29" fillId="3" borderId="16" xfId="0" applyFont="1" applyFill="1" applyBorder="1"/>
    <xf numFmtId="0" fontId="29" fillId="3" borderId="57" xfId="0" applyFont="1" applyFill="1" applyBorder="1" applyAlignment="1">
      <alignment horizontal="center"/>
    </xf>
    <xf numFmtId="0" fontId="29" fillId="3" borderId="55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/>
    </xf>
    <xf numFmtId="0" fontId="28" fillId="6" borderId="39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/>
    </xf>
    <xf numFmtId="0" fontId="27" fillId="3" borderId="59" xfId="0" applyFont="1" applyFill="1" applyBorder="1" applyAlignment="1">
      <alignment horizontal="center"/>
    </xf>
    <xf numFmtId="0" fontId="27" fillId="3" borderId="60" xfId="0" applyFont="1" applyFill="1" applyBorder="1" applyAlignment="1">
      <alignment horizontal="center"/>
    </xf>
    <xf numFmtId="0" fontId="28" fillId="6" borderId="39" xfId="0" applyFont="1" applyFill="1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28" fillId="0" borderId="5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/>
    </xf>
    <xf numFmtId="0" fontId="27" fillId="3" borderId="61" xfId="0" applyFont="1" applyFill="1" applyBorder="1" applyAlignment="1">
      <alignment horizontal="center"/>
    </xf>
    <xf numFmtId="0" fontId="28" fillId="6" borderId="34" xfId="0" applyFont="1" applyFill="1" applyBorder="1" applyAlignment="1">
      <alignment horizontal="center"/>
    </xf>
    <xf numFmtId="0" fontId="28" fillId="6" borderId="35" xfId="0" applyFont="1" applyFill="1" applyBorder="1" applyAlignment="1">
      <alignment horizontal="center"/>
    </xf>
    <xf numFmtId="2" fontId="28" fillId="0" borderId="4" xfId="0" applyNumberFormat="1" applyFont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25" xfId="0" applyFont="1" applyFill="1" applyBorder="1" applyAlignment="1">
      <alignment horizontal="center"/>
    </xf>
    <xf numFmtId="0" fontId="28" fillId="6" borderId="26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6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19" xfId="0" applyFont="1" applyFill="1" applyBorder="1" applyAlignment="1">
      <alignment horizontal="center"/>
    </xf>
    <xf numFmtId="0" fontId="27" fillId="3" borderId="62" xfId="0" applyFont="1" applyFill="1" applyBorder="1" applyAlignment="1">
      <alignment horizontal="center"/>
    </xf>
    <xf numFmtId="0" fontId="28" fillId="6" borderId="22" xfId="0" applyFont="1" applyFill="1" applyBorder="1" applyAlignment="1">
      <alignment horizontal="center"/>
    </xf>
    <xf numFmtId="0" fontId="28" fillId="6" borderId="0" xfId="0" applyFont="1" applyFill="1" applyAlignment="1">
      <alignment horizontal="center"/>
    </xf>
    <xf numFmtId="0" fontId="28" fillId="6" borderId="46" xfId="0" applyFont="1" applyFill="1" applyBorder="1" applyAlignment="1">
      <alignment horizontal="center"/>
    </xf>
    <xf numFmtId="0" fontId="28" fillId="6" borderId="47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3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55" xfId="0" applyFont="1" applyFill="1" applyBorder="1" applyAlignment="1">
      <alignment horizontal="center"/>
    </xf>
    <xf numFmtId="0" fontId="31" fillId="3" borderId="36" xfId="0" applyFont="1" applyFill="1" applyBorder="1" applyAlignment="1">
      <alignment horizontal="center"/>
    </xf>
    <xf numFmtId="0" fontId="31" fillId="3" borderId="64" xfId="0" applyFont="1" applyFill="1" applyBorder="1" applyAlignment="1">
      <alignment horizontal="center"/>
    </xf>
    <xf numFmtId="0" fontId="31" fillId="3" borderId="55" xfId="0" applyFont="1" applyFill="1" applyBorder="1" applyAlignment="1">
      <alignment horizontal="center"/>
    </xf>
    <xf numFmtId="0" fontId="30" fillId="3" borderId="57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0" fillId="3" borderId="61" xfId="0" applyFont="1" applyFill="1" applyBorder="1" applyAlignment="1">
      <alignment horizontal="center"/>
    </xf>
    <xf numFmtId="0" fontId="27" fillId="3" borderId="64" xfId="0" applyFont="1" applyFill="1" applyBorder="1" applyAlignment="1">
      <alignment horizontal="center"/>
    </xf>
    <xf numFmtId="0" fontId="29" fillId="3" borderId="9" xfId="0" applyFont="1" applyFill="1" applyBorder="1"/>
    <xf numFmtId="0" fontId="29" fillId="3" borderId="58" xfId="0" applyFont="1" applyFill="1" applyBorder="1" applyAlignment="1">
      <alignment horizontal="center"/>
    </xf>
    <xf numFmtId="0" fontId="29" fillId="3" borderId="36" xfId="0" applyFont="1" applyFill="1" applyBorder="1" applyAlignment="1">
      <alignment horizontal="center"/>
    </xf>
    <xf numFmtId="0" fontId="28" fillId="0" borderId="58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27" fillId="3" borderId="25" xfId="0" applyFont="1" applyFill="1" applyBorder="1" applyAlignment="1">
      <alignment horizontal="left"/>
    </xf>
    <xf numFmtId="0" fontId="28" fillId="7" borderId="65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8" fillId="7" borderId="49" xfId="0" applyFont="1" applyFill="1" applyBorder="1" applyAlignment="1">
      <alignment horizontal="center" vertical="center"/>
    </xf>
    <xf numFmtId="0" fontId="28" fillId="7" borderId="40" xfId="0" applyFont="1" applyFill="1" applyBorder="1" applyAlignment="1">
      <alignment horizontal="center"/>
    </xf>
    <xf numFmtId="0" fontId="32" fillId="3" borderId="34" xfId="0" applyFont="1" applyFill="1" applyBorder="1"/>
    <xf numFmtId="0" fontId="32" fillId="3" borderId="32" xfId="0" applyFont="1" applyFill="1" applyBorder="1"/>
    <xf numFmtId="0" fontId="32" fillId="3" borderId="29" xfId="0" applyFont="1" applyFill="1" applyBorder="1" applyAlignment="1">
      <alignment horizontal="center"/>
    </xf>
    <xf numFmtId="0" fontId="32" fillId="3" borderId="61" xfId="0" applyFont="1" applyFill="1" applyBorder="1" applyAlignment="1">
      <alignment horizontal="center"/>
    </xf>
    <xf numFmtId="0" fontId="36" fillId="6" borderId="13" xfId="0" applyFont="1" applyFill="1" applyBorder="1" applyAlignment="1">
      <alignment horizontal="center" vertical="center" textRotation="90" wrapText="1"/>
    </xf>
    <xf numFmtId="0" fontId="36" fillId="6" borderId="3" xfId="0" applyFont="1" applyFill="1" applyBorder="1" applyAlignment="1">
      <alignment horizontal="center" vertical="center" textRotation="90" wrapText="1"/>
    </xf>
    <xf numFmtId="1" fontId="18" fillId="9" borderId="14" xfId="0" applyNumberFormat="1" applyFont="1" applyFill="1" applyBorder="1" applyAlignment="1">
      <alignment horizontal="center"/>
    </xf>
    <xf numFmtId="1" fontId="22" fillId="9" borderId="14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9" fillId="6" borderId="3" xfId="0" applyFont="1" applyFill="1" applyBorder="1" applyAlignment="1">
      <alignment horizontal="center" vertical="center" textRotation="90" wrapText="1"/>
    </xf>
    <xf numFmtId="0" fontId="37" fillId="0" borderId="14" xfId="0" applyFont="1" applyBorder="1" applyAlignment="1">
      <alignment horizontal="left"/>
    </xf>
    <xf numFmtId="0" fontId="37" fillId="0" borderId="14" xfId="0" applyFont="1" applyBorder="1" applyAlignment="1">
      <alignment horizontal="center"/>
    </xf>
    <xf numFmtId="2" fontId="37" fillId="0" borderId="14" xfId="0" applyNumberFormat="1" applyFont="1" applyBorder="1" applyAlignment="1">
      <alignment horizontal="center"/>
    </xf>
    <xf numFmtId="1" fontId="37" fillId="9" borderId="14" xfId="0" applyNumberFormat="1" applyFont="1" applyFill="1" applyBorder="1" applyAlignment="1">
      <alignment horizontal="center"/>
    </xf>
    <xf numFmtId="1" fontId="37" fillId="0" borderId="14" xfId="0" applyNumberFormat="1" applyFont="1" applyBorder="1" applyAlignment="1">
      <alignment horizontal="center"/>
    </xf>
    <xf numFmtId="1" fontId="37" fillId="6" borderId="14" xfId="0" applyNumberFormat="1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43" fillId="6" borderId="9" xfId="0" applyNumberFormat="1" applyFont="1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2" fillId="7" borderId="28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textRotation="90"/>
    </xf>
    <xf numFmtId="0" fontId="28" fillId="7" borderId="5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 wrapText="1"/>
    </xf>
    <xf numFmtId="2" fontId="28" fillId="0" borderId="52" xfId="0" applyNumberFormat="1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0" fontId="40" fillId="6" borderId="9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CCCCC"/>
      <rgbColor rgb="FF808080"/>
      <rgbColor rgb="FF9999FF"/>
      <rgbColor rgb="FFFF3333"/>
      <rgbColor rgb="FFEAF1DD"/>
      <rgbColor rgb="FFEEEEEE"/>
      <rgbColor rgb="FF660066"/>
      <rgbColor rgb="FFFF8080"/>
      <rgbColor rgb="FF0066CC"/>
      <rgbColor rgb="FFD9D9D9"/>
      <rgbColor rgb="FF000080"/>
      <rgbColor rgb="FFFF33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DDDDD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F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434880</xdr:colOff>
      <xdr:row>0</xdr:row>
      <xdr:rowOff>4320</xdr:rowOff>
    </xdr:from>
    <xdr:to>
      <xdr:col>18</xdr:col>
      <xdr:colOff>406440</xdr:colOff>
      <xdr:row>4</xdr:row>
      <xdr:rowOff>129960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2560" y="4320"/>
          <a:ext cx="19774080" cy="744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14. ABL Kauss 2022-2023 </a:t>
          </a:r>
          <a:endParaRPr/>
        </a:p>
      </xdr:txBody>
    </xdr:sp>
    <xdr:clientData/>
  </xdr:twoCellAnchor>
  <xdr:twoCellAnchor editAs="oneCell">
    <xdr:from>
      <xdr:col>3</xdr:col>
      <xdr:colOff>742680</xdr:colOff>
      <xdr:row>3</xdr:row>
      <xdr:rowOff>181440</xdr:rowOff>
    </xdr:from>
    <xdr:to>
      <xdr:col>15</xdr:col>
      <xdr:colOff>465120</xdr:colOff>
      <xdr:row>6</xdr:row>
      <xdr:rowOff>88560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40880" y="609840"/>
          <a:ext cx="13394880" cy="133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Platinum – Gold – Silver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01.03.2023 – 5/5/5 tūre</a:t>
          </a:r>
          <a:endParaRPr/>
        </a:p>
      </xdr:txBody>
    </xdr:sp>
    <xdr:clientData/>
  </xdr:twoCellAnchor>
  <xdr:twoCellAnchor editAs="oneCell">
    <xdr:from>
      <xdr:col>24</xdr:col>
      <xdr:colOff>820440</xdr:colOff>
      <xdr:row>23</xdr:row>
      <xdr:rowOff>322920</xdr:rowOff>
    </xdr:from>
    <xdr:to>
      <xdr:col>25</xdr:col>
      <xdr:colOff>80640</xdr:colOff>
      <xdr:row>24</xdr:row>
      <xdr:rowOff>473400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734600" y="9586800"/>
          <a:ext cx="279360" cy="617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231120</xdr:colOff>
      <xdr:row>5</xdr:row>
      <xdr:rowOff>945720</xdr:rowOff>
    </xdr:from>
    <xdr:to>
      <xdr:col>23</xdr:col>
      <xdr:colOff>464760</xdr:colOff>
      <xdr:row>6</xdr:row>
      <xdr:rowOff>174600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126120" y="1755000"/>
          <a:ext cx="233640" cy="27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590760</xdr:colOff>
      <xdr:row>0</xdr:row>
      <xdr:rowOff>0</xdr:rowOff>
    </xdr:from>
    <xdr:to>
      <xdr:col>3</xdr:col>
      <xdr:colOff>350640</xdr:colOff>
      <xdr:row>8</xdr:row>
      <xdr:rowOff>45720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8440" y="0"/>
          <a:ext cx="2660400" cy="2594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913680</xdr:colOff>
      <xdr:row>0</xdr:row>
      <xdr:rowOff>0</xdr:rowOff>
    </xdr:from>
    <xdr:to>
      <xdr:col>18</xdr:col>
      <xdr:colOff>191160</xdr:colOff>
      <xdr:row>8</xdr:row>
      <xdr:rowOff>45720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184320" y="0"/>
          <a:ext cx="2507040" cy="2594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395280</xdr:colOff>
      <xdr:row>0</xdr:row>
      <xdr:rowOff>0</xdr:rowOff>
    </xdr:from>
    <xdr:to>
      <xdr:col>12</xdr:col>
      <xdr:colOff>355320</xdr:colOff>
      <xdr:row>2</xdr:row>
      <xdr:rowOff>16560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560" y="0"/>
          <a:ext cx="10267200" cy="1607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1526400</xdr:colOff>
      <xdr:row>0</xdr:row>
      <xdr:rowOff>78840</xdr:rowOff>
    </xdr:from>
    <xdr:to>
      <xdr:col>9</xdr:col>
      <xdr:colOff>196920</xdr:colOff>
      <xdr:row>0</xdr:row>
      <xdr:rowOff>143640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003200" y="78840"/>
          <a:ext cx="7733520" cy="6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14. ABL Kauss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kopējais reitings 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556920</xdr:colOff>
      <xdr:row>0</xdr:row>
      <xdr:rowOff>6120</xdr:rowOff>
    </xdr:from>
    <xdr:to>
      <xdr:col>41</xdr:col>
      <xdr:colOff>295920</xdr:colOff>
      <xdr:row>2</xdr:row>
      <xdr:rowOff>104040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29360" y="6120"/>
          <a:ext cx="34597440" cy="433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13. ABL Kauss 2021-2022 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H8" zoomScale="75" zoomScaleNormal="75" workbookViewId="0">
      <selection activeCell="R15" sqref="R15"/>
    </sheetView>
  </sheetViews>
  <sheetFormatPr defaultRowHeight="21"/>
  <cols>
    <col min="1" max="1" width="2.33203125"/>
    <col min="2" max="2" width="7.5546875"/>
    <col min="3" max="3" width="41.109375"/>
    <col min="4" max="4" width="15"/>
    <col min="5" max="5" width="15.88671875"/>
    <col min="6" max="6" width="15"/>
    <col min="7" max="7" width="18.88671875"/>
    <col min="8" max="8" width="12.6640625"/>
    <col min="9" max="9" width="14.88671875"/>
    <col min="10" max="10" width="7.5546875" style="15"/>
    <col min="11" max="11" width="7.5546875"/>
    <col min="12" max="12" width="41.88671875"/>
    <col min="13" max="13" width="14.5546875"/>
    <col min="14" max="14" width="15.33203125"/>
    <col min="15" max="15" width="14.5546875"/>
    <col min="16" max="16" width="18.88671875"/>
    <col min="17" max="17" width="12.6640625"/>
    <col min="18" max="18" width="14.21875"/>
    <col min="19" max="19" width="9.6640625"/>
    <col min="20" max="22" width="8"/>
    <col min="23" max="1025" width="14.44140625"/>
  </cols>
  <sheetData>
    <row r="1" spans="1:22" ht="3.75" customHeight="1">
      <c r="A1" s="16"/>
      <c r="B1" s="16"/>
      <c r="C1" s="16"/>
      <c r="D1" s="16"/>
      <c r="E1" s="16"/>
      <c r="F1" s="16"/>
      <c r="G1" s="16"/>
      <c r="H1" s="16"/>
      <c r="J1"/>
    </row>
    <row r="2" spans="1:22" ht="15" customHeight="1">
      <c r="A2" s="16"/>
      <c r="B2" s="16"/>
      <c r="C2" s="16"/>
      <c r="D2" s="16"/>
      <c r="E2" s="16"/>
      <c r="F2" s="16"/>
      <c r="G2" s="16"/>
      <c r="H2" s="16"/>
      <c r="J2"/>
    </row>
    <row r="3" spans="1:22" ht="15" customHeight="1">
      <c r="A3" s="16"/>
      <c r="B3" s="16"/>
      <c r="C3" s="16"/>
      <c r="D3" s="16"/>
      <c r="E3" s="16"/>
      <c r="F3" s="16"/>
      <c r="G3" s="16"/>
      <c r="H3" s="16"/>
      <c r="J3"/>
    </row>
    <row r="4" spans="1:22" ht="15" customHeight="1">
      <c r="A4" s="16"/>
      <c r="B4" s="16"/>
      <c r="C4" s="16"/>
      <c r="D4" s="16"/>
      <c r="E4" s="16"/>
      <c r="F4" s="16"/>
      <c r="G4" s="16"/>
      <c r="H4" s="16"/>
      <c r="J4"/>
    </row>
    <row r="5" spans="1:22" ht="15" customHeight="1">
      <c r="A5" s="16"/>
      <c r="B5" s="16"/>
      <c r="C5" s="16"/>
      <c r="D5" s="16"/>
      <c r="E5" s="16"/>
      <c r="F5" s="16"/>
      <c r="G5" s="16"/>
      <c r="H5" s="16"/>
      <c r="J5"/>
    </row>
    <row r="6" spans="1:22" ht="82.5" customHeight="1">
      <c r="A6" s="16"/>
      <c r="B6" s="16"/>
      <c r="C6" s="16"/>
      <c r="D6" s="16"/>
      <c r="E6" s="16"/>
      <c r="F6" s="16"/>
      <c r="G6" s="16"/>
      <c r="H6" s="16"/>
      <c r="J6"/>
    </row>
    <row r="7" spans="1:22" ht="38.700000000000003" customHeight="1">
      <c r="A7" s="16"/>
      <c r="B7" s="16"/>
      <c r="C7" s="16"/>
      <c r="D7" s="16"/>
      <c r="E7" s="16"/>
      <c r="F7" s="16"/>
      <c r="G7" s="16"/>
      <c r="H7" s="16"/>
      <c r="J7"/>
    </row>
    <row r="8" spans="1:22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/>
      <c r="K8" s="14" t="s">
        <v>1</v>
      </c>
      <c r="L8" s="14"/>
      <c r="M8" s="14"/>
      <c r="N8" s="14"/>
      <c r="O8" s="14"/>
      <c r="P8" s="14"/>
      <c r="Q8" s="14"/>
      <c r="R8" s="14"/>
    </row>
    <row r="9" spans="1:22" ht="15.75" customHeight="1">
      <c r="A9" s="16"/>
      <c r="B9" s="14"/>
      <c r="C9" s="14"/>
      <c r="D9" s="14"/>
      <c r="E9" s="14"/>
      <c r="F9" s="14"/>
      <c r="G9" s="14"/>
      <c r="H9" s="14"/>
      <c r="I9" s="14"/>
      <c r="J9"/>
      <c r="K9" s="14"/>
      <c r="L9" s="14"/>
      <c r="M9" s="14"/>
      <c r="N9" s="14"/>
      <c r="O9" s="14"/>
      <c r="P9" s="14"/>
      <c r="Q9" s="14"/>
      <c r="R9" s="14"/>
    </row>
    <row r="10" spans="1:22" ht="9" customHeight="1">
      <c r="A10" s="16"/>
      <c r="B10" s="14"/>
      <c r="C10" s="14"/>
      <c r="D10" s="14"/>
      <c r="E10" s="14"/>
      <c r="F10" s="14"/>
      <c r="G10" s="14"/>
      <c r="H10" s="14"/>
      <c r="I10" s="14"/>
      <c r="J10"/>
      <c r="K10" s="14"/>
      <c r="L10" s="14"/>
      <c r="M10" s="14"/>
      <c r="N10" s="14"/>
      <c r="O10" s="14"/>
      <c r="P10" s="14"/>
      <c r="Q10" s="14"/>
      <c r="R10" s="14"/>
    </row>
    <row r="11" spans="1:22" ht="69.75" customHeight="1">
      <c r="A11" s="16"/>
      <c r="B11" s="17" t="s">
        <v>2</v>
      </c>
      <c r="C11" s="18" t="s">
        <v>3</v>
      </c>
      <c r="D11" s="19" t="s">
        <v>4</v>
      </c>
      <c r="E11" s="19" t="s">
        <v>5</v>
      </c>
      <c r="F11" s="19" t="s">
        <v>6</v>
      </c>
      <c r="G11" s="20" t="s">
        <v>7</v>
      </c>
      <c r="H11" s="21" t="s">
        <v>8</v>
      </c>
      <c r="I11" s="22" t="s">
        <v>9</v>
      </c>
      <c r="J11"/>
      <c r="K11" s="17" t="s">
        <v>2</v>
      </c>
      <c r="L11" s="18" t="s">
        <v>3</v>
      </c>
      <c r="M11" s="19" t="s">
        <v>4</v>
      </c>
      <c r="N11" s="19" t="s">
        <v>5</v>
      </c>
      <c r="O11" s="19" t="s">
        <v>6</v>
      </c>
      <c r="P11" s="20" t="s">
        <v>7</v>
      </c>
      <c r="Q11" s="21" t="s">
        <v>8</v>
      </c>
      <c r="R11" s="22" t="s">
        <v>9</v>
      </c>
    </row>
    <row r="12" spans="1:22" ht="39.75" customHeight="1">
      <c r="A12" s="16"/>
      <c r="B12" s="23">
        <v>1</v>
      </c>
      <c r="C12" s="24" t="str">
        <f>Punkti!A8</f>
        <v>Ten Pin</v>
      </c>
      <c r="D12" s="24">
        <f>Punkti!AT8</f>
        <v>30</v>
      </c>
      <c r="E12" s="24">
        <f>Punkti!AU8</f>
        <v>15</v>
      </c>
      <c r="F12" s="24">
        <f>Punkti!AV8</f>
        <v>0</v>
      </c>
      <c r="G12" s="25">
        <f>Punkti!AS8</f>
        <v>60</v>
      </c>
      <c r="H12" s="26">
        <v>5</v>
      </c>
      <c r="I12" s="27">
        <f>Rezultati!BC15</f>
        <v>208.11111111111111</v>
      </c>
      <c r="J12" s="13" t="s">
        <v>10</v>
      </c>
      <c r="K12" s="23">
        <v>1</v>
      </c>
      <c r="L12" s="24" t="str">
        <f>Rezultati!A52</f>
        <v>SIB</v>
      </c>
      <c r="M12" s="24">
        <f>Punkti!AT23</f>
        <v>25</v>
      </c>
      <c r="N12" s="24">
        <f>Punkti!AU23</f>
        <v>20</v>
      </c>
      <c r="O12" s="24">
        <f>Punkti!AV23</f>
        <v>0</v>
      </c>
      <c r="P12" s="25">
        <f>Punkti!AS23</f>
        <v>50</v>
      </c>
      <c r="Q12" s="26">
        <v>5</v>
      </c>
      <c r="R12" s="27">
        <f>Rezultati!BC52</f>
        <v>189.93333333333334</v>
      </c>
      <c r="S12" s="13" t="s">
        <v>10</v>
      </c>
    </row>
    <row r="13" spans="1:22" ht="39.75" customHeight="1">
      <c r="A13" s="16"/>
      <c r="B13" s="28">
        <v>2</v>
      </c>
      <c r="C13" s="24" t="str">
        <f>Punkti!A5</f>
        <v>Ax Group</v>
      </c>
      <c r="D13" s="24">
        <f>Punkti!AT5</f>
        <v>24</v>
      </c>
      <c r="E13" s="24">
        <f>Punkti!AU5</f>
        <v>20</v>
      </c>
      <c r="F13" s="24">
        <f>Punkti!AV5</f>
        <v>1</v>
      </c>
      <c r="G13" s="25">
        <f>Punkti!AS5</f>
        <v>49</v>
      </c>
      <c r="H13" s="26">
        <v>5</v>
      </c>
      <c r="I13" s="27">
        <f>Rezultati!BC4</f>
        <v>202.3111111111111</v>
      </c>
      <c r="J13" s="13"/>
      <c r="K13" s="28">
        <v>2</v>
      </c>
      <c r="L13" s="24" t="str">
        <f>Rezultati!A66</f>
        <v>Deep Purple</v>
      </c>
      <c r="M13" s="24">
        <f>Punkti!AT29</f>
        <v>24</v>
      </c>
      <c r="N13" s="24">
        <f>Punkti!AU29</f>
        <v>7</v>
      </c>
      <c r="O13" s="24">
        <f>Punkti!AV29</f>
        <v>1</v>
      </c>
      <c r="P13" s="25">
        <f>Punkti!AS29</f>
        <v>49</v>
      </c>
      <c r="Q13" s="26">
        <v>4</v>
      </c>
      <c r="R13" s="27">
        <f>Rezultati!BC66</f>
        <v>208.27777777777777</v>
      </c>
      <c r="S13" s="13"/>
    </row>
    <row r="14" spans="1:22" ht="39.75" customHeight="1">
      <c r="A14" s="16"/>
      <c r="B14" s="28">
        <v>3</v>
      </c>
      <c r="C14" s="24" t="str">
        <f>Punkti!A11</f>
        <v>Jaunie Buki</v>
      </c>
      <c r="D14" s="24">
        <f>Punkti!AT11</f>
        <v>22</v>
      </c>
      <c r="E14" s="24">
        <f>Punkti!AU11</f>
        <v>23</v>
      </c>
      <c r="F14" s="24">
        <f>Punkti!AV11</f>
        <v>1</v>
      </c>
      <c r="G14" s="25">
        <f>Punkti!AS11</f>
        <v>45</v>
      </c>
      <c r="H14" s="26">
        <v>5</v>
      </c>
      <c r="I14" s="27">
        <f>Rezultati!BC22</f>
        <v>190.57777777777778</v>
      </c>
      <c r="J14" s="13"/>
      <c r="K14" s="28">
        <v>3</v>
      </c>
      <c r="L14" s="24" t="str">
        <f>Rezultati!A87</f>
        <v>Šarmageddon</v>
      </c>
      <c r="M14" s="24">
        <f>Punkti!AT38</f>
        <v>22</v>
      </c>
      <c r="N14" s="24">
        <f>Punkti!AU38</f>
        <v>10</v>
      </c>
      <c r="O14" s="24">
        <f>Punkti!AV38</f>
        <v>0</v>
      </c>
      <c r="P14" s="25">
        <f>Punkti!AS38</f>
        <v>44</v>
      </c>
      <c r="Q14" s="26">
        <v>4</v>
      </c>
      <c r="R14" s="27">
        <f>Rezultati!BC87</f>
        <v>184.75</v>
      </c>
      <c r="S14" s="13"/>
      <c r="V14" s="29"/>
    </row>
    <row r="15" spans="1:22" ht="39.75" customHeight="1">
      <c r="A15" s="16"/>
      <c r="B15" s="28">
        <v>4</v>
      </c>
      <c r="C15" s="24" t="str">
        <f>Punkti!A17</f>
        <v>ALDENS Holding</v>
      </c>
      <c r="D15" s="24">
        <f>Punkti!AT17</f>
        <v>20</v>
      </c>
      <c r="E15" s="24">
        <f>Punkti!AU17</f>
        <v>24</v>
      </c>
      <c r="F15" s="24">
        <f>Punkti!AV17</f>
        <v>1</v>
      </c>
      <c r="G15" s="25">
        <f>Punkti!AS17</f>
        <v>41</v>
      </c>
      <c r="H15" s="26">
        <v>5</v>
      </c>
      <c r="I15" s="27">
        <f>Rezultati!BC38</f>
        <v>198.51111111111112</v>
      </c>
      <c r="J15" s="13"/>
      <c r="K15" s="28">
        <v>4</v>
      </c>
      <c r="L15" s="24" t="str">
        <f>Rezultati!A59</f>
        <v>TMRE</v>
      </c>
      <c r="M15" s="24">
        <f>Punkti!AT26</f>
        <v>18</v>
      </c>
      <c r="N15" s="24">
        <f>Punkti!AU26</f>
        <v>19</v>
      </c>
      <c r="O15" s="24">
        <f>Punkti!AV26</f>
        <v>1</v>
      </c>
      <c r="P15" s="25">
        <f>Punkti!AS26</f>
        <v>37</v>
      </c>
      <c r="Q15" s="26">
        <v>5</v>
      </c>
      <c r="R15" s="27">
        <f>Rezultati!BC59</f>
        <v>184.33333333333334</v>
      </c>
      <c r="S15" s="13"/>
      <c r="U15" s="30"/>
    </row>
    <row r="16" spans="1:22" ht="39.75" customHeight="1">
      <c r="A16" s="16"/>
      <c r="B16" s="31">
        <v>5</v>
      </c>
      <c r="C16" s="32" t="str">
        <f>Punkti!A20</f>
        <v>Mežpils</v>
      </c>
      <c r="D16" s="32">
        <f>Punkti!AT20</f>
        <v>20</v>
      </c>
      <c r="E16" s="32">
        <f>Punkti!AU20</f>
        <v>25</v>
      </c>
      <c r="F16" s="32">
        <f>Punkti!AV20</f>
        <v>0</v>
      </c>
      <c r="G16" s="33">
        <f>Punkti!AS20</f>
        <v>40</v>
      </c>
      <c r="H16" s="34">
        <v>5</v>
      </c>
      <c r="I16" s="35">
        <f>Rezultati!BC45</f>
        <v>192.82222222222222</v>
      </c>
      <c r="J16" s="13"/>
      <c r="K16" s="31">
        <v>5</v>
      </c>
      <c r="L16" s="32" t="str">
        <f>Rezultati!A73</f>
        <v>Rags</v>
      </c>
      <c r="M16" s="32">
        <f>Punkti!AT32</f>
        <v>18</v>
      </c>
      <c r="N16" s="32">
        <f>Punkti!AU32</f>
        <v>18</v>
      </c>
      <c r="O16" s="32">
        <f>Punkti!AV32</f>
        <v>0</v>
      </c>
      <c r="P16" s="33">
        <f>Punkti!AS32</f>
        <v>36</v>
      </c>
      <c r="Q16" s="34">
        <v>4</v>
      </c>
      <c r="R16" s="36">
        <f>Rezultati!BC73</f>
        <v>188.11111111111111</v>
      </c>
      <c r="S16" s="13"/>
    </row>
    <row r="17" spans="1:18" ht="39.75" customHeight="1">
      <c r="A17" s="16"/>
      <c r="B17" s="37">
        <v>6</v>
      </c>
      <c r="C17" s="37" t="str">
        <f>Punkti!A14</f>
        <v>Wolfpack</v>
      </c>
      <c r="D17" s="37">
        <f>Punkti!AT14</f>
        <v>17</v>
      </c>
      <c r="E17" s="37">
        <f>Punkti!AU14</f>
        <v>27</v>
      </c>
      <c r="F17" s="37">
        <f>Punkti!AV14</f>
        <v>1</v>
      </c>
      <c r="G17" s="38">
        <f>Punkti!AS14</f>
        <v>35</v>
      </c>
      <c r="H17" s="39">
        <v>5</v>
      </c>
      <c r="I17" s="40">
        <f>Rezultati!BC29</f>
        <v>186.8</v>
      </c>
      <c r="J17"/>
      <c r="K17" s="41">
        <v>6</v>
      </c>
      <c r="L17" s="37" t="str">
        <f>Rezultati!A96</f>
        <v>NB Seniors</v>
      </c>
      <c r="M17" s="37">
        <f>Punkti!AT41</f>
        <v>15</v>
      </c>
      <c r="N17" s="37">
        <f>Punkti!AU41</f>
        <v>17</v>
      </c>
      <c r="O17" s="37">
        <f>Punkti!AV41</f>
        <v>0</v>
      </c>
      <c r="P17" s="38">
        <f>Punkti!AS41</f>
        <v>30</v>
      </c>
      <c r="Q17" s="39">
        <v>4</v>
      </c>
      <c r="R17" s="40">
        <f>Rezultati!BC96</f>
        <v>181.41666666666666</v>
      </c>
    </row>
    <row r="18" spans="1:18" ht="39.75" customHeight="1">
      <c r="A18" s="16"/>
      <c r="J18"/>
      <c r="K18" s="41">
        <v>7</v>
      </c>
      <c r="L18" s="37" t="str">
        <f>Rezultati!A80</f>
        <v>Korness</v>
      </c>
      <c r="M18" s="37">
        <f>Punkti!AT35</f>
        <v>12</v>
      </c>
      <c r="N18" s="37">
        <f>Punkti!AU35</f>
        <v>18</v>
      </c>
      <c r="O18" s="37">
        <f>Punkti!AV35</f>
        <v>0</v>
      </c>
      <c r="P18" s="38">
        <f>Punkti!AS35</f>
        <v>24</v>
      </c>
      <c r="Q18" s="39">
        <v>4</v>
      </c>
      <c r="R18" s="40">
        <f>Rezultati!BC80</f>
        <v>177.69444444444446</v>
      </c>
    </row>
    <row r="19" spans="1:18" ht="39" customHeight="1">
      <c r="B19" s="14" t="s">
        <v>11</v>
      </c>
      <c r="C19" s="14"/>
      <c r="D19" s="14"/>
      <c r="E19" s="14"/>
      <c r="F19" s="14"/>
      <c r="G19" s="14"/>
      <c r="H19" s="14"/>
      <c r="I19" s="14"/>
      <c r="J19"/>
    </row>
    <row r="20" spans="1:18" ht="12.75" customHeight="1">
      <c r="B20" s="14"/>
      <c r="C20" s="14"/>
      <c r="D20" s="14"/>
      <c r="E20" s="14"/>
      <c r="F20" s="14"/>
      <c r="G20" s="14"/>
      <c r="H20" s="14"/>
      <c r="I20" s="14"/>
      <c r="J20"/>
    </row>
    <row r="21" spans="1:18" ht="12.75" customHeight="1">
      <c r="B21" s="14"/>
      <c r="C21" s="14"/>
      <c r="D21" s="14"/>
      <c r="E21" s="14"/>
      <c r="F21" s="14"/>
      <c r="G21" s="14"/>
      <c r="H21" s="14"/>
      <c r="I21" s="14"/>
      <c r="J21"/>
    </row>
    <row r="22" spans="1:18" ht="54.75" customHeight="1">
      <c r="B22" s="17" t="s">
        <v>2</v>
      </c>
      <c r="C22" s="18" t="s">
        <v>3</v>
      </c>
      <c r="D22" s="19" t="s">
        <v>4</v>
      </c>
      <c r="E22" s="19" t="s">
        <v>5</v>
      </c>
      <c r="F22" s="19" t="s">
        <v>6</v>
      </c>
      <c r="G22" s="20" t="s">
        <v>7</v>
      </c>
      <c r="H22" s="21" t="s">
        <v>8</v>
      </c>
      <c r="I22" s="22" t="s">
        <v>9</v>
      </c>
      <c r="J22"/>
    </row>
    <row r="23" spans="1:18" ht="36.75" customHeight="1">
      <c r="B23" s="23">
        <v>1</v>
      </c>
      <c r="C23" s="24" t="str">
        <f>Punkti!A52</f>
        <v>Amberfish</v>
      </c>
      <c r="D23" s="24">
        <f>Punkti!AT52</f>
        <v>31</v>
      </c>
      <c r="E23" s="24">
        <f>Punkti!AU52</f>
        <v>14</v>
      </c>
      <c r="F23" s="24">
        <f>Punkti!AV52</f>
        <v>0</v>
      </c>
      <c r="G23" s="25">
        <f>Punkti!AS52</f>
        <v>62</v>
      </c>
      <c r="H23" s="26">
        <v>5</v>
      </c>
      <c r="I23" s="27">
        <f>Rezultati!BC129</f>
        <v>173.0888888888889</v>
      </c>
      <c r="J23" s="13" t="s">
        <v>10</v>
      </c>
    </row>
    <row r="24" spans="1:18" ht="36.75" customHeight="1">
      <c r="B24" s="28">
        <v>2</v>
      </c>
      <c r="C24" s="24" t="str">
        <f>Punkti!A64</f>
        <v>NB</v>
      </c>
      <c r="D24" s="24">
        <f>Punkti!AT64</f>
        <v>28</v>
      </c>
      <c r="E24" s="24">
        <f>Punkti!AU64</f>
        <v>17</v>
      </c>
      <c r="F24" s="24">
        <f>Punkti!AV64</f>
        <v>0</v>
      </c>
      <c r="G24" s="25">
        <f>Punkti!AS64</f>
        <v>56</v>
      </c>
      <c r="H24" s="26">
        <v>5</v>
      </c>
      <c r="I24" s="27">
        <f>Rezultati!BC158</f>
        <v>172</v>
      </c>
      <c r="J24" s="13"/>
    </row>
    <row r="25" spans="1:18" ht="38.700000000000003" customHeight="1">
      <c r="B25" s="28">
        <v>3</v>
      </c>
      <c r="C25" s="24" t="str">
        <f>Punkti!A49</f>
        <v>NB Lēdijas</v>
      </c>
      <c r="D25" s="24">
        <f>Punkti!AT49</f>
        <v>24</v>
      </c>
      <c r="E25" s="24">
        <f>Punkti!AU49</f>
        <v>12</v>
      </c>
      <c r="F25" s="24">
        <f>Punkti!AV49</f>
        <v>0</v>
      </c>
      <c r="G25" s="25">
        <f>Punkti!AS49</f>
        <v>48</v>
      </c>
      <c r="H25" s="26">
        <v>4</v>
      </c>
      <c r="I25" s="27">
        <f>Rezultati!BC118</f>
        <v>179.83333333333334</v>
      </c>
      <c r="J25" s="13"/>
    </row>
    <row r="26" spans="1:18" ht="38.700000000000003" customHeight="1">
      <c r="B26" s="28">
        <v>4</v>
      </c>
      <c r="C26" s="24" t="str">
        <f>Punkti!A58</f>
        <v>Nopietni</v>
      </c>
      <c r="D26" s="24">
        <f>Punkti!AT58</f>
        <v>22</v>
      </c>
      <c r="E26" s="24">
        <f>Punkti!AU58</f>
        <v>14</v>
      </c>
      <c r="F26" s="24">
        <f>Punkti!AV58</f>
        <v>0</v>
      </c>
      <c r="G26" s="25">
        <f>Punkti!AS58</f>
        <v>44</v>
      </c>
      <c r="H26" s="26">
        <v>4</v>
      </c>
      <c r="I26" s="27">
        <f>Rezultati!BC143</f>
        <v>162.19444444444446</v>
      </c>
      <c r="J26" s="13"/>
    </row>
    <row r="27" spans="1:18" ht="38.700000000000003" customHeight="1">
      <c r="B27" s="31">
        <v>5</v>
      </c>
      <c r="C27" s="32" t="str">
        <f>Punkti!A55</f>
        <v>RTU</v>
      </c>
      <c r="D27" s="32">
        <f>Punkti!AT55</f>
        <v>18</v>
      </c>
      <c r="E27" s="32">
        <f>Punkti!AU55</f>
        <v>18</v>
      </c>
      <c r="F27" s="32">
        <f>Punkti!AV55</f>
        <v>0</v>
      </c>
      <c r="G27" s="33">
        <f>Punkti!AS55</f>
        <v>36</v>
      </c>
      <c r="H27" s="34">
        <v>4</v>
      </c>
      <c r="I27" s="35">
        <f>Rezultati!BC136</f>
        <v>167</v>
      </c>
      <c r="J27" s="13"/>
    </row>
    <row r="28" spans="1:18" ht="38.700000000000003" customHeight="1">
      <c r="B28" s="41">
        <v>6</v>
      </c>
      <c r="C28" s="37" t="str">
        <f>Punkti!A67</f>
        <v>Zaļie Pumpuri</v>
      </c>
      <c r="D28" s="37">
        <f>Punkti!AT67</f>
        <v>6</v>
      </c>
      <c r="E28" s="37">
        <f>Punkti!AU67</f>
        <v>30</v>
      </c>
      <c r="F28" s="37">
        <f>Punkti!AV67</f>
        <v>0</v>
      </c>
      <c r="G28" s="38">
        <f>Punkti!AS67</f>
        <v>12</v>
      </c>
      <c r="H28" s="39">
        <v>4</v>
      </c>
      <c r="I28" s="42">
        <f>Rezultati!BC165</f>
        <v>138.11111111111111</v>
      </c>
    </row>
    <row r="29" spans="1:18" ht="38.700000000000003" customHeight="1">
      <c r="B29" s="41">
        <v>7</v>
      </c>
      <c r="C29" s="37" t="str">
        <f>Punkti!A61</f>
        <v>Lursoft</v>
      </c>
      <c r="D29" s="37">
        <f>Punkti!AT61</f>
        <v>6</v>
      </c>
      <c r="E29" s="37">
        <f>Punkti!AU61</f>
        <v>30</v>
      </c>
      <c r="F29" s="37">
        <f>Punkti!AV61</f>
        <v>0</v>
      </c>
      <c r="G29" s="38">
        <f>Punkti!AS61</f>
        <v>12</v>
      </c>
      <c r="H29" s="39">
        <v>4</v>
      </c>
      <c r="I29" s="42">
        <f>Rezultati!BC150</f>
        <v>137.36111111111111</v>
      </c>
    </row>
    <row r="32" spans="1:18" ht="12.75" customHeight="1"/>
  </sheetData>
  <mergeCells count="6">
    <mergeCell ref="J23:J27"/>
    <mergeCell ref="B8:I10"/>
    <mergeCell ref="K8:R10"/>
    <mergeCell ref="J12:J16"/>
    <mergeCell ref="S12:S16"/>
    <mergeCell ref="B19:I21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77"/>
  <sheetViews>
    <sheetView zoomScale="75" zoomScaleNormal="75" workbookViewId="0">
      <selection activeCell="B29" sqref="B29"/>
    </sheetView>
  </sheetViews>
  <sheetFormatPr defaultRowHeight="13.2"/>
  <cols>
    <col min="1" max="1" width="6.6640625" style="43"/>
    <col min="2" max="2" width="8"/>
    <col min="3" max="3" width="35.33203125"/>
    <col min="4" max="4" width="32.5546875"/>
    <col min="5" max="6" width="6.5546875"/>
    <col min="7" max="7" width="8.5546875"/>
    <col min="8" max="8" width="11.6640625"/>
    <col min="9" max="11" width="8.6640625"/>
    <col min="12" max="12" width="14.21875"/>
    <col min="13" max="16" width="8"/>
    <col min="17" max="1025" width="14.44140625"/>
  </cols>
  <sheetData>
    <row r="1" spans="2:14" ht="94.5" customHeight="1">
      <c r="B1" s="12" t="s">
        <v>12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3" hidden="1" customHeight="1">
      <c r="B2" s="43"/>
      <c r="C2" s="44"/>
      <c r="D2" s="45" t="s">
        <v>13</v>
      </c>
      <c r="E2" s="43"/>
    </row>
    <row r="3" spans="2:14" ht="25.8" customHeight="1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4" ht="36.75" customHeight="1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4" ht="103.5" customHeight="1">
      <c r="B5" s="46" t="s">
        <v>2</v>
      </c>
      <c r="C5" s="47" t="s">
        <v>3</v>
      </c>
      <c r="D5" s="47" t="s">
        <v>16</v>
      </c>
      <c r="E5" s="48" t="s">
        <v>17</v>
      </c>
      <c r="F5" s="49" t="s">
        <v>18</v>
      </c>
      <c r="G5" s="50" t="s">
        <v>19</v>
      </c>
      <c r="H5" s="49" t="s">
        <v>20</v>
      </c>
      <c r="I5" s="51" t="s">
        <v>21</v>
      </c>
      <c r="J5" s="52" t="s">
        <v>22</v>
      </c>
      <c r="K5" s="51" t="s">
        <v>23</v>
      </c>
      <c r="L5" s="51" t="s">
        <v>24</v>
      </c>
      <c r="N5" s="53"/>
    </row>
    <row r="6" spans="2:14" ht="25.8" customHeight="1">
      <c r="B6" s="54">
        <v>1</v>
      </c>
      <c r="C6" s="55" t="str">
        <f>Rezultati!A4</f>
        <v>Ax Group</v>
      </c>
      <c r="D6" s="56" t="str">
        <f>Rezultati!B4</f>
        <v>Artemijs Hudjakovs</v>
      </c>
      <c r="E6" s="56" t="s">
        <v>25</v>
      </c>
      <c r="F6" s="56">
        <f>Rezultati!BB4</f>
        <v>12</v>
      </c>
      <c r="G6" s="56">
        <f>Rezultati!BA4</f>
        <v>2762</v>
      </c>
      <c r="H6" s="57">
        <f>Rezultati!BD4</f>
        <v>230.16666666666666</v>
      </c>
      <c r="I6" s="58">
        <f>'Zaudējums Uzvara'!AS4</f>
        <v>10</v>
      </c>
      <c r="J6" s="59">
        <f>'Zaudējums Uzvara'!AT4</f>
        <v>2</v>
      </c>
      <c r="K6" s="59">
        <f>'Zaudējums Uzvara'!AU4</f>
        <v>0</v>
      </c>
      <c r="L6" s="58">
        <f t="shared" ref="L6:L29" si="0">(I6+K6)/F6*100-K6</f>
        <v>83.333333333333343</v>
      </c>
    </row>
    <row r="7" spans="2:14" ht="25.8" customHeight="1">
      <c r="B7" s="60">
        <v>2</v>
      </c>
      <c r="C7" s="61" t="str">
        <f>Rezultati!A17</f>
        <v>Ten Pin</v>
      </c>
      <c r="D7" s="62" t="str">
        <f>Rezultati!B17</f>
        <v>Rihards Kovaļenko</v>
      </c>
      <c r="E7" s="62" t="s">
        <v>25</v>
      </c>
      <c r="F7" s="62">
        <f>Rezultati!BB17</f>
        <v>15</v>
      </c>
      <c r="G7" s="62">
        <f>Rezultati!BA17</f>
        <v>3417</v>
      </c>
      <c r="H7" s="63">
        <f>Rezultati!BD17</f>
        <v>227.8</v>
      </c>
      <c r="I7" s="64">
        <f>'Zaudējums Uzvara'!AS17</f>
        <v>12</v>
      </c>
      <c r="J7" s="65">
        <f>'Zaudējums Uzvara'!AT17</f>
        <v>3</v>
      </c>
      <c r="K7" s="65">
        <f>'Zaudējums Uzvara'!AU17</f>
        <v>0</v>
      </c>
      <c r="L7" s="58">
        <f t="shared" si="0"/>
        <v>80</v>
      </c>
    </row>
    <row r="8" spans="2:14" ht="25.8" customHeight="1">
      <c r="B8" s="60">
        <v>3</v>
      </c>
      <c r="C8" s="61" t="str">
        <f>Rezultati!A5</f>
        <v>Ax Group</v>
      </c>
      <c r="D8" s="62" t="str">
        <f>Rezultati!B5</f>
        <v>Gints Aksiks</v>
      </c>
      <c r="E8" s="62" t="s">
        <v>25</v>
      </c>
      <c r="F8" s="62">
        <f>Rezultati!BB5</f>
        <v>9</v>
      </c>
      <c r="G8" s="62">
        <f>Rezultati!BA5</f>
        <v>1808</v>
      </c>
      <c r="H8" s="63">
        <f>Rezultati!BD5</f>
        <v>200.88888888888889</v>
      </c>
      <c r="I8" s="64">
        <f>'Zaudējums Uzvara'!AS5</f>
        <v>6</v>
      </c>
      <c r="J8" s="65">
        <f>'Zaudējums Uzvara'!AT5</f>
        <v>2</v>
      </c>
      <c r="K8" s="65">
        <f>'Zaudējums Uzvara'!AU5</f>
        <v>1</v>
      </c>
      <c r="L8" s="58">
        <f t="shared" si="0"/>
        <v>76.777777777777786</v>
      </c>
    </row>
    <row r="9" spans="2:14" ht="25.8" customHeight="1">
      <c r="B9" s="60">
        <v>4</v>
      </c>
      <c r="C9" s="61" t="str">
        <f>Rezultati!A46</f>
        <v>Mežpils</v>
      </c>
      <c r="D9" s="62" t="str">
        <f>Rezultati!B46</f>
        <v>Pauls Aizpurvs</v>
      </c>
      <c r="E9" s="62" t="s">
        <v>25</v>
      </c>
      <c r="F9" s="62">
        <f>Rezultati!BB46</f>
        <v>15</v>
      </c>
      <c r="G9" s="62">
        <f>Rezultati!BA46</f>
        <v>3163</v>
      </c>
      <c r="H9" s="63">
        <f>Rezultati!BD46</f>
        <v>210.86666666666667</v>
      </c>
      <c r="I9" s="64">
        <f>'Zaudējums Uzvara'!AS46</f>
        <v>10</v>
      </c>
      <c r="J9" s="65">
        <f>'Zaudējums Uzvara'!AT46</f>
        <v>5</v>
      </c>
      <c r="K9" s="65">
        <f>'Zaudējums Uzvara'!AU46</f>
        <v>0</v>
      </c>
      <c r="L9" s="58">
        <f t="shared" si="0"/>
        <v>66.666666666666657</v>
      </c>
    </row>
    <row r="10" spans="2:14" ht="25.8" customHeight="1">
      <c r="B10" s="60">
        <v>5</v>
      </c>
      <c r="C10" s="61" t="str">
        <f>Rezultati!A41</f>
        <v>ALDENS Holding</v>
      </c>
      <c r="D10" s="62" t="str">
        <f>Rezultati!B41</f>
        <v>Maksims Gerasimenko</v>
      </c>
      <c r="E10" s="62" t="s">
        <v>25</v>
      </c>
      <c r="F10" s="62">
        <f>Rezultati!BB41</f>
        <v>9</v>
      </c>
      <c r="G10" s="62">
        <f>Rezultati!BA41</f>
        <v>1913</v>
      </c>
      <c r="H10" s="63">
        <f>Rezultati!BD41</f>
        <v>212.55555555555554</v>
      </c>
      <c r="I10" s="64">
        <f>'Zaudējums Uzvara'!AS41</f>
        <v>6</v>
      </c>
      <c r="J10" s="65">
        <f>'Zaudējums Uzvara'!AT41</f>
        <v>3</v>
      </c>
      <c r="K10" s="65">
        <f>'Zaudējums Uzvara'!AU41</f>
        <v>0</v>
      </c>
      <c r="L10" s="58">
        <f t="shared" si="0"/>
        <v>66.666666666666657</v>
      </c>
    </row>
    <row r="11" spans="2:14" ht="25.8" customHeight="1">
      <c r="B11" s="60">
        <v>6</v>
      </c>
      <c r="C11" s="66" t="str">
        <f>Rezultati!A16</f>
        <v>Ten Pin</v>
      </c>
      <c r="D11" s="67" t="str">
        <f>Rezultati!B16</f>
        <v>Veronika Hudjakova</v>
      </c>
      <c r="E11" s="67" t="s">
        <v>26</v>
      </c>
      <c r="F11" s="67">
        <f>Rezultati!BB16</f>
        <v>9</v>
      </c>
      <c r="G11" s="67">
        <f>Rezultati!BA16</f>
        <v>1849</v>
      </c>
      <c r="H11" s="68">
        <f>Rezultati!BD16</f>
        <v>205.44444444444446</v>
      </c>
      <c r="I11" s="69">
        <f>'Zaudējums Uzvara'!AS16</f>
        <v>6</v>
      </c>
      <c r="J11" s="70">
        <f>'Zaudējums Uzvara'!AT16</f>
        <v>3</v>
      </c>
      <c r="K11" s="70">
        <f>'Zaudējums Uzvara'!AU16</f>
        <v>0</v>
      </c>
      <c r="L11" s="58">
        <f t="shared" si="0"/>
        <v>66.666666666666657</v>
      </c>
    </row>
    <row r="12" spans="2:14" ht="25.8" customHeight="1">
      <c r="B12" s="60">
        <v>7</v>
      </c>
      <c r="C12" s="61" t="str">
        <f>Rezultati!A23</f>
        <v>Jaunie Buki</v>
      </c>
      <c r="D12" s="62" t="str">
        <f>Rezultati!B23</f>
        <v>Ivars Vinters</v>
      </c>
      <c r="E12" s="62" t="s">
        <v>25</v>
      </c>
      <c r="F12" s="62">
        <f>Rezultati!BB23</f>
        <v>12</v>
      </c>
      <c r="G12" s="62">
        <f>Rezultati!BA23</f>
        <v>2348</v>
      </c>
      <c r="H12" s="63">
        <f>Rezultati!BD23</f>
        <v>195.66666666666666</v>
      </c>
      <c r="I12" s="64">
        <f>'Zaudējums Uzvara'!AS23</f>
        <v>7</v>
      </c>
      <c r="J12" s="65">
        <f>'Zaudējums Uzvara'!AT23</f>
        <v>5</v>
      </c>
      <c r="K12" s="65">
        <f>'Zaudējums Uzvara'!AU23</f>
        <v>0</v>
      </c>
      <c r="L12" s="58">
        <f t="shared" si="0"/>
        <v>58.333333333333336</v>
      </c>
    </row>
    <row r="13" spans="2:14" ht="25.8" customHeight="1">
      <c r="B13" s="60">
        <v>8</v>
      </c>
      <c r="C13" s="61" t="str">
        <f>Rezultati!A22</f>
        <v>Jaunie Buki</v>
      </c>
      <c r="D13" s="62" t="str">
        <f>Rezultati!B22</f>
        <v>Mārtiņš Vilnis</v>
      </c>
      <c r="E13" s="62" t="s">
        <v>25</v>
      </c>
      <c r="F13" s="62">
        <f>Rezultati!BB22</f>
        <v>9</v>
      </c>
      <c r="G13" s="62">
        <f>Rezultati!BA22</f>
        <v>1666</v>
      </c>
      <c r="H13" s="63">
        <f>Rezultati!BD22</f>
        <v>185.11111111111111</v>
      </c>
      <c r="I13" s="64">
        <f>'Zaudējums Uzvara'!AS22</f>
        <v>4</v>
      </c>
      <c r="J13" s="65">
        <f>'Zaudējums Uzvara'!AT22</f>
        <v>4</v>
      </c>
      <c r="K13" s="65">
        <f>'Zaudējums Uzvara'!AU22</f>
        <v>1</v>
      </c>
      <c r="L13" s="58">
        <f t="shared" si="0"/>
        <v>54.555555555555557</v>
      </c>
    </row>
    <row r="14" spans="2:14" ht="25.8" customHeight="1">
      <c r="B14" s="60">
        <v>9</v>
      </c>
      <c r="C14" s="61" t="str">
        <f>Rezultati!A39</f>
        <v>ALDENS Holding</v>
      </c>
      <c r="D14" s="62" t="str">
        <f>Rezultati!B39</f>
        <v>Aleksejs Jeļisejevs</v>
      </c>
      <c r="E14" s="62" t="s">
        <v>25</v>
      </c>
      <c r="F14" s="62">
        <f>Rezultati!BB39</f>
        <v>15</v>
      </c>
      <c r="G14" s="62">
        <f>Rezultati!BA39</f>
        <v>2989</v>
      </c>
      <c r="H14" s="63">
        <f>Rezultati!BD39</f>
        <v>199.26666666666668</v>
      </c>
      <c r="I14" s="64">
        <f>'Zaudējums Uzvara'!AS39</f>
        <v>7</v>
      </c>
      <c r="J14" s="65">
        <f>'Zaudējums Uzvara'!AT39</f>
        <v>7</v>
      </c>
      <c r="K14" s="65">
        <f>'Zaudējums Uzvara'!AU39</f>
        <v>1</v>
      </c>
      <c r="L14" s="58">
        <f t="shared" si="0"/>
        <v>52.333333333333336</v>
      </c>
    </row>
    <row r="15" spans="2:14" ht="25.8" customHeight="1">
      <c r="B15" s="60">
        <v>10</v>
      </c>
      <c r="C15" s="66" t="str">
        <f>Rezultati!A37</f>
        <v>Wolfpack</v>
      </c>
      <c r="D15" s="67" t="str">
        <f>Rezultati!B29</f>
        <v>Liāna Ponomarenko</v>
      </c>
      <c r="E15" s="67" t="s">
        <v>26</v>
      </c>
      <c r="F15" s="67">
        <f>Rezultati!BB29</f>
        <v>12</v>
      </c>
      <c r="G15" s="67">
        <f>Rezultati!BA29</f>
        <v>2266</v>
      </c>
      <c r="H15" s="68">
        <f>Rezultati!BD29</f>
        <v>188.83333333333334</v>
      </c>
      <c r="I15" s="69">
        <f>'Zaudējums Uzvara'!AS29</f>
        <v>6</v>
      </c>
      <c r="J15" s="70">
        <f>'Zaudējums Uzvara'!AT29</f>
        <v>6</v>
      </c>
      <c r="K15" s="70">
        <f>'Zaudējums Uzvara'!AU29</f>
        <v>0</v>
      </c>
      <c r="L15" s="58">
        <f t="shared" si="0"/>
        <v>50</v>
      </c>
    </row>
    <row r="16" spans="2:14" ht="25.8" customHeight="1">
      <c r="B16" s="71">
        <v>11</v>
      </c>
      <c r="C16" s="72" t="str">
        <f>Rezultati!A42</f>
        <v>ALDENS Holding</v>
      </c>
      <c r="D16" s="73" t="str">
        <f>Rezultati!B42</f>
        <v>Aleksandrs Titkovs</v>
      </c>
      <c r="E16" s="73" t="s">
        <v>25</v>
      </c>
      <c r="F16" s="73">
        <f>Rezultati!BB42+'Individ reitings Gold'!F30</f>
        <v>15</v>
      </c>
      <c r="G16" s="73">
        <f>Rezultati!BA42+'Individ reitings Gold'!G30</f>
        <v>3066</v>
      </c>
      <c r="H16" s="74">
        <f>G16/F16</f>
        <v>204.4</v>
      </c>
      <c r="I16" s="75">
        <f>'Zaudējums Uzvara'!AS42+'Individ reitings Gold'!I30</f>
        <v>7</v>
      </c>
      <c r="J16" s="76">
        <f>'Zaudējums Uzvara'!AT42+'Individ reitings Gold'!J30</f>
        <v>8</v>
      </c>
      <c r="K16" s="76">
        <f>'Zaudējums Uzvara'!AU42+'Individ reitings Gold'!K30</f>
        <v>0</v>
      </c>
      <c r="L16" s="58">
        <f t="shared" si="0"/>
        <v>46.666666666666664</v>
      </c>
    </row>
    <row r="17" spans="2:12" ht="25.8" customHeight="1">
      <c r="B17" s="71">
        <v>12</v>
      </c>
      <c r="C17" s="72" t="str">
        <f>Rezultati!A45</f>
        <v>Mežpils</v>
      </c>
      <c r="D17" s="73" t="str">
        <f>Rezultati!B45</f>
        <v>Andrejs Zilgalvis</v>
      </c>
      <c r="E17" s="73" t="s">
        <v>25</v>
      </c>
      <c r="F17" s="73">
        <f>Rezultati!BB45</f>
        <v>15</v>
      </c>
      <c r="G17" s="73">
        <f>Rezultati!BA45</f>
        <v>2906</v>
      </c>
      <c r="H17" s="74">
        <f>Rezultati!BD45</f>
        <v>193.73333333333332</v>
      </c>
      <c r="I17" s="75">
        <f>'Zaudējums Uzvara'!AS45</f>
        <v>7</v>
      </c>
      <c r="J17" s="76">
        <f>'Zaudējums Uzvara'!AT45</f>
        <v>8</v>
      </c>
      <c r="K17" s="76">
        <f>'Zaudējums Uzvara'!AU45</f>
        <v>0</v>
      </c>
      <c r="L17" s="58">
        <f t="shared" si="0"/>
        <v>46.666666666666664</v>
      </c>
    </row>
    <row r="18" spans="2:12" ht="25.8" customHeight="1">
      <c r="B18" s="71">
        <v>13</v>
      </c>
      <c r="C18" s="72" t="str">
        <f>Rezultati!A15</f>
        <v>Ten Pin</v>
      </c>
      <c r="D18" s="73" t="str">
        <f>Rezultati!B15</f>
        <v>Ints Krievkalns</v>
      </c>
      <c r="E18" s="73" t="s">
        <v>25</v>
      </c>
      <c r="F18" s="73">
        <f>Rezultati!BB15</f>
        <v>15</v>
      </c>
      <c r="G18" s="73">
        <f>Rezultati!BA15</f>
        <v>2832</v>
      </c>
      <c r="H18" s="74">
        <f>Rezultati!BD15</f>
        <v>188.8</v>
      </c>
      <c r="I18" s="75">
        <f>'Zaudējums Uzvara'!AS15</f>
        <v>7</v>
      </c>
      <c r="J18" s="76">
        <f>'Zaudējums Uzvara'!AT15</f>
        <v>8</v>
      </c>
      <c r="K18" s="76">
        <f>'Zaudējums Uzvara'!AU15</f>
        <v>0</v>
      </c>
      <c r="L18" s="58">
        <f t="shared" si="0"/>
        <v>46.666666666666664</v>
      </c>
    </row>
    <row r="19" spans="2:12" ht="25.8" customHeight="1">
      <c r="B19" s="71">
        <v>14</v>
      </c>
      <c r="C19" s="66" t="str">
        <f>Rezultati!A8</f>
        <v>Ax Group</v>
      </c>
      <c r="D19" s="67" t="str">
        <f>Rezultati!B8</f>
        <v>Karīna Maslova</v>
      </c>
      <c r="E19" s="67" t="s">
        <v>26</v>
      </c>
      <c r="F19" s="67">
        <f>Rezultati!BB8</f>
        <v>9</v>
      </c>
      <c r="G19" s="67">
        <f>Rezultati!BA8</f>
        <v>1737</v>
      </c>
      <c r="H19" s="68">
        <f>Rezultati!BD8</f>
        <v>193</v>
      </c>
      <c r="I19" s="69">
        <f>'Zaudējums Uzvara'!AS8</f>
        <v>4</v>
      </c>
      <c r="J19" s="70">
        <f>'Zaudējums Uzvara'!AT8</f>
        <v>5</v>
      </c>
      <c r="K19" s="70">
        <f>'Zaudējums Uzvara'!AU8</f>
        <v>0</v>
      </c>
      <c r="L19" s="58">
        <f t="shared" si="0"/>
        <v>44.444444444444443</v>
      </c>
    </row>
    <row r="20" spans="2:12" ht="25.8" customHeight="1">
      <c r="B20" s="71">
        <v>15</v>
      </c>
      <c r="C20" s="72" t="str">
        <f>Rezultati!A34</f>
        <v>Wolfpack</v>
      </c>
      <c r="D20" s="73" t="str">
        <f>Rezultati!B30</f>
        <v>Artūrs Zavjalovs</v>
      </c>
      <c r="E20" s="73" t="s">
        <v>25</v>
      </c>
      <c r="F20" s="73">
        <f>Rezultati!BB30</f>
        <v>9</v>
      </c>
      <c r="G20" s="73">
        <f>Rezultati!BA30</f>
        <v>1631</v>
      </c>
      <c r="H20" s="74">
        <f>Rezultati!BD30</f>
        <v>181.22222222222223</v>
      </c>
      <c r="I20" s="75">
        <f>'Zaudējums Uzvara'!AS30</f>
        <v>3</v>
      </c>
      <c r="J20" s="76">
        <f>'Zaudējums Uzvara'!AT30</f>
        <v>5</v>
      </c>
      <c r="K20" s="76">
        <f>'Zaudējums Uzvara'!AU30</f>
        <v>1</v>
      </c>
      <c r="L20" s="58">
        <f t="shared" si="0"/>
        <v>43.444444444444443</v>
      </c>
    </row>
    <row r="21" spans="2:12" ht="25.8" customHeight="1">
      <c r="B21" s="71">
        <v>16</v>
      </c>
      <c r="C21" s="72" t="str">
        <f>Rezultati!A24</f>
        <v>Jaunie Buki</v>
      </c>
      <c r="D21" s="73" t="str">
        <f>Rezultati!B24</f>
        <v>Toms Pultraks</v>
      </c>
      <c r="E21" s="73" t="s">
        <v>25</v>
      </c>
      <c r="F21" s="73">
        <f>Rezultati!BB24</f>
        <v>15</v>
      </c>
      <c r="G21" s="73">
        <f>Rezultati!BA24</f>
        <v>2779</v>
      </c>
      <c r="H21" s="74">
        <f>Rezultati!BD24</f>
        <v>185.26666666666668</v>
      </c>
      <c r="I21" s="75">
        <f>'Zaudējums Uzvara'!AS24</f>
        <v>5</v>
      </c>
      <c r="J21" s="76">
        <f>'Zaudējums Uzvara'!AT24</f>
        <v>10</v>
      </c>
      <c r="K21" s="76">
        <f>'Zaudējums Uzvara'!AU24</f>
        <v>0</v>
      </c>
      <c r="L21" s="58">
        <f t="shared" si="0"/>
        <v>33.333333333333329</v>
      </c>
    </row>
    <row r="22" spans="2:12" ht="25.8" customHeight="1">
      <c r="B22" s="71">
        <v>17</v>
      </c>
      <c r="C22" s="72" t="str">
        <f>Rezultati!A32</f>
        <v>Wolfpack</v>
      </c>
      <c r="D22" s="73" t="str">
        <f>Rezultati!B32</f>
        <v>Dmitrijs Dumcevs</v>
      </c>
      <c r="E22" s="73" t="s">
        <v>25</v>
      </c>
      <c r="F22" s="73">
        <f>Rezultati!BB32</f>
        <v>15</v>
      </c>
      <c r="G22" s="73">
        <f>Rezultati!BA32</f>
        <v>2763</v>
      </c>
      <c r="H22" s="74">
        <f>Rezultati!BD32</f>
        <v>184.2</v>
      </c>
      <c r="I22" s="75">
        <f>'Zaudējums Uzvara'!AS32</f>
        <v>4</v>
      </c>
      <c r="J22" s="76">
        <f>'Zaudējums Uzvara'!AT32</f>
        <v>11</v>
      </c>
      <c r="K22" s="76">
        <f>'Zaudējums Uzvara'!AU32</f>
        <v>0</v>
      </c>
      <c r="L22" s="58">
        <f t="shared" si="0"/>
        <v>26.666666666666668</v>
      </c>
    </row>
    <row r="23" spans="2:12" ht="25.8" customHeight="1">
      <c r="B23" s="71">
        <v>18</v>
      </c>
      <c r="C23" s="72" t="str">
        <f>Rezultati!A6</f>
        <v>Ax Group</v>
      </c>
      <c r="D23" s="73" t="str">
        <f>Rezultati!B6</f>
        <v>Jurijs Bokums jun</v>
      </c>
      <c r="E23" s="73" t="s">
        <v>25</v>
      </c>
      <c r="F23" s="73">
        <f>Rezultati!BB6</f>
        <v>9</v>
      </c>
      <c r="G23" s="73">
        <f>Rezultati!BA6</f>
        <v>1528</v>
      </c>
      <c r="H23" s="74">
        <f>Rezultati!BD6</f>
        <v>169.77777777777777</v>
      </c>
      <c r="I23" s="75">
        <f>'Zaudējums Uzvara'!AS6</f>
        <v>2</v>
      </c>
      <c r="J23" s="76">
        <f>'Zaudējums Uzvara'!AT6</f>
        <v>7</v>
      </c>
      <c r="K23" s="76">
        <f>'Zaudējums Uzvara'!AU6</f>
        <v>0</v>
      </c>
      <c r="L23" s="58">
        <f t="shared" si="0"/>
        <v>22.222222222222221</v>
      </c>
    </row>
    <row r="24" spans="2:12" ht="25.8" customHeight="1">
      <c r="B24" s="71">
        <v>19</v>
      </c>
      <c r="C24" s="72" t="str">
        <f>Rezultati!A49</f>
        <v>Mežpils</v>
      </c>
      <c r="D24" s="73" t="str">
        <f>Rezultati!B49</f>
        <v>Valentīns Ginko</v>
      </c>
      <c r="E24" s="73" t="s">
        <v>25</v>
      </c>
      <c r="F24" s="73">
        <f>Rezultati!BB49</f>
        <v>12</v>
      </c>
      <c r="G24" s="73">
        <f>Rezultati!BA49</f>
        <v>2030</v>
      </c>
      <c r="H24" s="74">
        <f>Rezultati!BD49</f>
        <v>169.16666666666666</v>
      </c>
      <c r="I24" s="75">
        <f>'Zaudējums Uzvara'!AS49</f>
        <v>2</v>
      </c>
      <c r="J24" s="76">
        <f>'Zaudējums Uzvara'!AT49</f>
        <v>10</v>
      </c>
      <c r="K24" s="76">
        <f>'Zaudējums Uzvara'!AU49</f>
        <v>0</v>
      </c>
      <c r="L24" s="58">
        <f t="shared" si="0"/>
        <v>16.666666666666664</v>
      </c>
    </row>
    <row r="25" spans="2:12" ht="25.8" customHeight="1">
      <c r="B25" s="71" t="s">
        <v>27</v>
      </c>
      <c r="C25" s="72" t="str">
        <f>Rezultati!A18</f>
        <v>Ten Pin</v>
      </c>
      <c r="D25" s="73" t="str">
        <f>Rezultati!B18</f>
        <v>Artūrs Ļevikins</v>
      </c>
      <c r="E25" s="73" t="s">
        <v>25</v>
      </c>
      <c r="F25" s="73">
        <f>Rezultati!BB18</f>
        <v>3</v>
      </c>
      <c r="G25" s="73">
        <f>Rezultati!BA18</f>
        <v>633</v>
      </c>
      <c r="H25" s="74">
        <f>Rezultati!BD18</f>
        <v>211</v>
      </c>
      <c r="I25" s="75">
        <f>'Zaudējums Uzvara'!AS18</f>
        <v>3</v>
      </c>
      <c r="J25" s="76">
        <f>'Zaudējums Uzvara'!AT18</f>
        <v>0</v>
      </c>
      <c r="K25" s="76">
        <f>'Zaudējums Uzvara'!AU18</f>
        <v>0</v>
      </c>
      <c r="L25" s="58">
        <f t="shared" si="0"/>
        <v>100</v>
      </c>
    </row>
    <row r="26" spans="2:12" ht="25.8" customHeight="1">
      <c r="B26" s="71" t="s">
        <v>27</v>
      </c>
      <c r="C26" s="72" t="str">
        <f>Rezultati!A35</f>
        <v>Wolfpack</v>
      </c>
      <c r="D26" s="73" t="str">
        <f>Rezultati!B35</f>
        <v>Tomass Tereščenko</v>
      </c>
      <c r="E26" s="73" t="s">
        <v>25</v>
      </c>
      <c r="F26" s="73">
        <f>Rezultati!BB35</f>
        <v>3</v>
      </c>
      <c r="G26" s="73">
        <f>Rezultati!BA35</f>
        <v>645</v>
      </c>
      <c r="H26" s="74">
        <f>Rezultati!BD35</f>
        <v>215</v>
      </c>
      <c r="I26" s="75">
        <f>'Zaudējums Uzvara'!AS35</f>
        <v>2</v>
      </c>
      <c r="J26" s="76">
        <f>'Zaudējums Uzvara'!AT35</f>
        <v>1</v>
      </c>
      <c r="K26" s="76">
        <f>'Zaudējums Uzvara'!AU35</f>
        <v>0</v>
      </c>
      <c r="L26" s="58">
        <f t="shared" si="0"/>
        <v>66.666666666666657</v>
      </c>
    </row>
    <row r="27" spans="2:12" ht="23.85" customHeight="1">
      <c r="B27" s="71" t="s">
        <v>27</v>
      </c>
      <c r="C27" s="72" t="str">
        <f>Rezultati!A19</f>
        <v>Ten Pin</v>
      </c>
      <c r="D27" s="73" t="str">
        <f>Rezultati!B19</f>
        <v>Māris Dukurs</v>
      </c>
      <c r="E27" s="73" t="s">
        <v>25</v>
      </c>
      <c r="F27" s="73">
        <f>Rezultati!BB19</f>
        <v>3</v>
      </c>
      <c r="G27" s="73">
        <f>Rezultati!BA19</f>
        <v>634</v>
      </c>
      <c r="H27" s="74">
        <f>Rezultati!BD19</f>
        <v>211.33333333333334</v>
      </c>
      <c r="I27" s="75">
        <f>'Zaudējums Uzvara'!AS19</f>
        <v>2</v>
      </c>
      <c r="J27" s="76">
        <f>'Zaudējums Uzvara'!AT19</f>
        <v>1</v>
      </c>
      <c r="K27" s="76">
        <f>'Zaudējums Uzvara'!AU19</f>
        <v>0</v>
      </c>
      <c r="L27" s="58">
        <f t="shared" si="0"/>
        <v>66.666666666666657</v>
      </c>
    </row>
    <row r="28" spans="2:12" ht="24.9" customHeight="1">
      <c r="B28" s="71" t="s">
        <v>27</v>
      </c>
      <c r="C28" s="72" t="str">
        <f>Rezultati!BE4</f>
        <v>Ax Group</v>
      </c>
      <c r="D28" s="73" t="str">
        <f>Rezultati!BF10</f>
        <v>Dmitrijs Čebotarjovs</v>
      </c>
      <c r="E28" s="73" t="s">
        <v>25</v>
      </c>
      <c r="F28" s="73">
        <f>Rezultati!BB10</f>
        <v>6</v>
      </c>
      <c r="G28" s="73">
        <f>Rezultati!BA10</f>
        <v>1269</v>
      </c>
      <c r="H28" s="74">
        <f>Rezultati!BD10</f>
        <v>211.5</v>
      </c>
      <c r="I28" s="75">
        <f>'Zaudējums Uzvara'!AS10</f>
        <v>2</v>
      </c>
      <c r="J28" s="76">
        <f>'Zaudējums Uzvara'!AT10</f>
        <v>4</v>
      </c>
      <c r="K28" s="76">
        <f>'Zaudējums Uzvara'!AU10</f>
        <v>0</v>
      </c>
      <c r="L28" s="58">
        <f t="shared" si="0"/>
        <v>33.333333333333329</v>
      </c>
    </row>
    <row r="29" spans="2:12" ht="23.85" customHeight="1">
      <c r="B29" s="71" t="s">
        <v>27</v>
      </c>
      <c r="C29" s="72" t="str">
        <f>Rezultati!A48</f>
        <v>Mežpils</v>
      </c>
      <c r="D29" s="73" t="str">
        <f>Rezultati!B48</f>
        <v>Elvijs Udo Dimpers</v>
      </c>
      <c r="E29" s="73" t="s">
        <v>25</v>
      </c>
      <c r="F29" s="73">
        <f>Rezultati!BB48</f>
        <v>3</v>
      </c>
      <c r="G29" s="73">
        <f>Rezultati!BA48</f>
        <v>578</v>
      </c>
      <c r="H29" s="74">
        <f>Rezultati!BD48</f>
        <v>192.66666666666666</v>
      </c>
      <c r="I29" s="75">
        <f>'Zaudējums Uzvara'!AS48</f>
        <v>1</v>
      </c>
      <c r="J29" s="76">
        <f>'Zaudējums Uzvara'!AT48</f>
        <v>2</v>
      </c>
      <c r="K29" s="76">
        <f>'Zaudējums Uzvara'!AU48</f>
        <v>0</v>
      </c>
      <c r="L29" s="58">
        <f t="shared" si="0"/>
        <v>33.333333333333329</v>
      </c>
    </row>
    <row r="30" spans="2:12" ht="22.8" customHeight="1"/>
    <row r="31" spans="2:12" ht="22.8" customHeight="1"/>
    <row r="32" spans="2:12" ht="9.9" hidden="1" customHeight="1"/>
    <row r="33" spans="2:12" ht="17.399999999999999" hidden="1">
      <c r="B33" s="71">
        <v>28</v>
      </c>
      <c r="C33" s="72" t="str">
        <f>Rezultati!A26</f>
        <v>Jaunie Buki</v>
      </c>
      <c r="D33" s="73">
        <f>Rezultati!B26</f>
        <v>0</v>
      </c>
      <c r="E33" s="73" t="s">
        <v>25</v>
      </c>
      <c r="F33" s="73">
        <f>Rezultati!BB26</f>
        <v>0</v>
      </c>
      <c r="G33" s="73">
        <f>Rezultati!BA26</f>
        <v>0</v>
      </c>
      <c r="H33" s="74" t="e">
        <f>Rezultati!BD26</f>
        <v>#DIV/0!</v>
      </c>
      <c r="I33" s="75">
        <f>'Zaudējums Uzvara'!AS25</f>
        <v>0</v>
      </c>
      <c r="J33" s="76">
        <f>'Zaudējums Uzvara'!AT25</f>
        <v>0</v>
      </c>
      <c r="K33" s="76">
        <f>'Zaudējums Uzvara'!AU25</f>
        <v>0</v>
      </c>
      <c r="L33" s="58" t="e">
        <f>(I33+K33)/F33*100-K33</f>
        <v>#DIV/0!</v>
      </c>
    </row>
    <row r="34" spans="2:12" ht="17.399999999999999" hidden="1">
      <c r="B34" s="71">
        <v>29</v>
      </c>
      <c r="C34" s="72" t="str">
        <f>Rezultati!A31</f>
        <v>Wolfpack</v>
      </c>
      <c r="D34" s="73" t="str">
        <f>Rezultati!B33</f>
        <v>Deivids Červinskis-Bušs</v>
      </c>
      <c r="E34" s="73" t="s">
        <v>25</v>
      </c>
      <c r="F34" s="73">
        <f>Rezultati!BB33</f>
        <v>0</v>
      </c>
      <c r="G34" s="73">
        <f>Rezultati!BA33</f>
        <v>0</v>
      </c>
      <c r="H34" s="74" t="e">
        <f>Rezultati!BD33</f>
        <v>#DIV/0!</v>
      </c>
      <c r="I34" s="74"/>
      <c r="J34" s="75">
        <f>'Zaudējums Uzvara'!AS33</f>
        <v>0</v>
      </c>
      <c r="K34" s="76">
        <f>'Zaudējums Uzvara'!AT33</f>
        <v>0</v>
      </c>
      <c r="L34" s="58" t="e">
        <f>J47/G47*100+L47</f>
        <v>#VALUE!</v>
      </c>
    </row>
    <row r="35" spans="2:12" ht="17.399999999999999" hidden="1">
      <c r="B35" s="71">
        <v>30</v>
      </c>
      <c r="C35" s="72" t="str">
        <f>Rezultati!A7</f>
        <v>Ax Group</v>
      </c>
      <c r="D35" s="73" t="str">
        <f>Rezultati!B7</f>
        <v>Edmunds Jansons</v>
      </c>
      <c r="E35" s="73" t="s">
        <v>25</v>
      </c>
      <c r="F35" s="73">
        <f>Rezultati!BB7</f>
        <v>0</v>
      </c>
      <c r="G35" s="73">
        <f>Rezultati!BA7</f>
        <v>0</v>
      </c>
      <c r="H35" s="74" t="e">
        <f>Rezultati!BD7</f>
        <v>#DIV/0!</v>
      </c>
      <c r="I35" s="74"/>
      <c r="J35" s="75">
        <f>'Zaudējums Uzvara'!AS7</f>
        <v>0</v>
      </c>
      <c r="K35" s="76">
        <f>'Zaudējums Uzvara'!AT7</f>
        <v>0</v>
      </c>
      <c r="L35" s="58" t="e">
        <f>J36/G36*100+L36</f>
        <v>#DIV/0!</v>
      </c>
    </row>
    <row r="36" spans="2:12" ht="17.399999999999999" hidden="1">
      <c r="B36" s="71">
        <v>31</v>
      </c>
      <c r="C36" s="77" t="str">
        <f>Rezultati!A21</f>
        <v>Ten Pin</v>
      </c>
      <c r="D36" s="78">
        <f>Rezultati!B21</f>
        <v>0</v>
      </c>
      <c r="E36" s="78"/>
      <c r="F36" s="78">
        <f>Rezultati!BB21</f>
        <v>0</v>
      </c>
      <c r="G36" s="78">
        <f>Rezultati!BA21</f>
        <v>0</v>
      </c>
      <c r="H36" s="79" t="e">
        <f>Rezultati!BD21</f>
        <v>#DIV/0!</v>
      </c>
      <c r="I36" s="79"/>
      <c r="J36" s="80">
        <f>F36+B63</f>
        <v>0</v>
      </c>
      <c r="K36" s="80" t="e">
        <f>G36+C36</f>
        <v>#VALUE!</v>
      </c>
      <c r="L36" s="58" t="e">
        <f>I36/F36*100+K36</f>
        <v>#DIV/0!</v>
      </c>
    </row>
    <row r="37" spans="2:12" ht="17.399999999999999" hidden="1">
      <c r="B37" s="71">
        <v>32</v>
      </c>
      <c r="C37" s="72" t="str">
        <f>Rezultati!A40</f>
        <v>ALDENS Holding</v>
      </c>
      <c r="D37" s="73">
        <f>Rezultati!B40</f>
        <v>0</v>
      </c>
      <c r="E37" s="73"/>
      <c r="F37" s="73">
        <f>Rezultati!BB40</f>
        <v>0</v>
      </c>
      <c r="G37" s="73">
        <f>Rezultati!BA40</f>
        <v>0</v>
      </c>
      <c r="H37" s="74" t="e">
        <f>Rezultati!BD40</f>
        <v>#DIV/0!</v>
      </c>
      <c r="I37" s="74"/>
      <c r="J37" s="76">
        <f>B59+F37</f>
        <v>35</v>
      </c>
      <c r="K37" s="76" t="e">
        <f>G37+C37</f>
        <v>#VALUE!</v>
      </c>
      <c r="L37" s="58" t="e">
        <f>I37/F37*100+K37</f>
        <v>#DIV/0!</v>
      </c>
    </row>
    <row r="38" spans="2:12" ht="17.399999999999999" hidden="1">
      <c r="B38" s="71">
        <v>33</v>
      </c>
      <c r="L38" s="58" t="e">
        <f>I38/F38*100+K38</f>
        <v>#DIV/0!</v>
      </c>
    </row>
    <row r="39" spans="2:12" ht="17.399999999999999" hidden="1">
      <c r="B39" s="71">
        <v>34</v>
      </c>
      <c r="C39" s="72" t="str">
        <f>Rezultati!A47</f>
        <v>Mežpils</v>
      </c>
      <c r="D39" s="73">
        <f>Rezultati!B47</f>
        <v>0</v>
      </c>
      <c r="E39" s="73"/>
      <c r="F39" s="73">
        <f>Rezultati!BB47</f>
        <v>0</v>
      </c>
      <c r="G39" s="73">
        <f>Rezultati!BA47</f>
        <v>0</v>
      </c>
      <c r="H39" s="74" t="e">
        <f>Rezultati!BD47</f>
        <v>#DIV/0!</v>
      </c>
      <c r="I39" s="74"/>
      <c r="J39" s="76">
        <f>B61+F39</f>
        <v>0</v>
      </c>
      <c r="K39" s="76" t="e">
        <f>G39+C39</f>
        <v>#VALUE!</v>
      </c>
      <c r="L39" s="58" t="e">
        <f>I39/F39*100+K39</f>
        <v>#DIV/0!</v>
      </c>
    </row>
    <row r="40" spans="2:12" ht="17.399999999999999" hidden="1">
      <c r="B40" s="71">
        <v>35</v>
      </c>
      <c r="C40" s="77" t="str">
        <f>Rezultati!A13</f>
        <v>Ax Group</v>
      </c>
      <c r="D40" s="78">
        <f>Rezultati!B13</f>
        <v>0</v>
      </c>
      <c r="E40" s="78"/>
      <c r="F40" s="78">
        <f>Rezultati!BB13</f>
        <v>0</v>
      </c>
      <c r="G40" s="78">
        <f>Rezultati!BA13</f>
        <v>0</v>
      </c>
      <c r="H40" s="79" t="e">
        <f>Rezultati!BD13</f>
        <v>#DIV/0!</v>
      </c>
      <c r="I40" s="79"/>
      <c r="J40" s="80">
        <f>F40+B67</f>
        <v>0</v>
      </c>
      <c r="K40" s="80" t="e">
        <f>G40+C40</f>
        <v>#VALUE!</v>
      </c>
      <c r="L40" s="58" t="e">
        <f>I40/F40*100+K40</f>
        <v>#DIV/0!</v>
      </c>
    </row>
    <row r="41" spans="2:12" ht="17.399999999999999" hidden="1">
      <c r="B41" s="71">
        <v>36</v>
      </c>
      <c r="L41" s="58" t="e">
        <f>J43/G43*100+L43</f>
        <v>#REF!</v>
      </c>
    </row>
    <row r="42" spans="2:12" ht="17.399999999999999" hidden="1">
      <c r="B42" s="71">
        <v>37</v>
      </c>
      <c r="C42" s="72" t="str">
        <f>Rezultati!A43</f>
        <v>ALDENS Holding</v>
      </c>
      <c r="D42" s="73" t="str">
        <f>Rezultati!B43</f>
        <v>pieaicinātais spēlētājs</v>
      </c>
      <c r="E42" s="73"/>
      <c r="F42" s="73">
        <f>Rezultati!BB43</f>
        <v>6</v>
      </c>
      <c r="G42" s="73">
        <f>Rezultati!BA43</f>
        <v>1068</v>
      </c>
      <c r="H42" s="74">
        <f>Rezultati!BD43</f>
        <v>178</v>
      </c>
      <c r="I42" s="74"/>
      <c r="J42" s="76" t="e">
        <f>F42+B22+F42+#REF!</f>
        <v>#REF!</v>
      </c>
      <c r="K42" s="76" t="e">
        <f>G42+C42+G42+#REF!</f>
        <v>#VALUE!</v>
      </c>
      <c r="L42" s="58" t="e">
        <f>I42/F42*100+K42</f>
        <v>#VALUE!</v>
      </c>
    </row>
    <row r="43" spans="2:12" ht="17.399999999999999" hidden="1">
      <c r="B43" s="71">
        <v>38</v>
      </c>
      <c r="C43" s="72" t="str">
        <f>Rezultati!A44</f>
        <v>ALDENS Holding</v>
      </c>
      <c r="D43" s="73">
        <f>Rezultati!B44</f>
        <v>0</v>
      </c>
      <c r="E43" s="73"/>
      <c r="F43" s="73">
        <f>Rezultati!BB44</f>
        <v>0</v>
      </c>
      <c r="G43" s="73">
        <f>Rezultati!BA44</f>
        <v>0</v>
      </c>
      <c r="H43" s="74" t="e">
        <f>Rezultati!BD44</f>
        <v>#DIV/0!</v>
      </c>
      <c r="I43" s="74"/>
      <c r="J43" s="76" t="e">
        <f>F43+B23+F43+#REF!</f>
        <v>#REF!</v>
      </c>
      <c r="K43" s="76" t="e">
        <f>G43+C43+G43+#REF!</f>
        <v>#VALUE!</v>
      </c>
      <c r="L43" s="58" t="e">
        <f>I43/F43*100+K43</f>
        <v>#DIV/0!</v>
      </c>
    </row>
    <row r="44" spans="2:12" ht="17.399999999999999" hidden="1">
      <c r="B44" s="71">
        <v>39</v>
      </c>
      <c r="C44" s="72" t="str">
        <f>Rezultati!A11</f>
        <v>Ax Group</v>
      </c>
      <c r="D44" s="73">
        <f>Rezultati!B11</f>
        <v>0</v>
      </c>
      <c r="E44" s="73" t="s">
        <v>25</v>
      </c>
      <c r="F44" s="73">
        <f>Rezultati!BB11</f>
        <v>0</v>
      </c>
      <c r="G44" s="73">
        <f>Rezultati!BA11</f>
        <v>0</v>
      </c>
      <c r="H44" s="74" t="e">
        <f>Rezultati!BD11</f>
        <v>#DIV/0!</v>
      </c>
      <c r="I44" s="74"/>
      <c r="J44" s="75">
        <f>'Zaudējums Uzvara'!AS11</f>
        <v>0</v>
      </c>
      <c r="K44" s="76">
        <f>'Zaudējums Uzvara'!AT11</f>
        <v>0</v>
      </c>
      <c r="L44" s="58" t="e">
        <f>I44/F44*100+K44</f>
        <v>#DIV/0!</v>
      </c>
    </row>
    <row r="45" spans="2:12" ht="17.399999999999999" hidden="1">
      <c r="B45" s="71">
        <v>40</v>
      </c>
    </row>
    <row r="46" spans="2:12" ht="17.399999999999999" hidden="1">
      <c r="B46" s="71">
        <v>41</v>
      </c>
      <c r="C46" s="72" t="str">
        <f>Rezultati!A14</f>
        <v>Ax Group</v>
      </c>
      <c r="D46" s="73">
        <f>Rezultati!B14</f>
        <v>0</v>
      </c>
      <c r="E46" s="73"/>
      <c r="F46" s="73">
        <f>Rezultati!BB14</f>
        <v>0</v>
      </c>
      <c r="G46" s="73">
        <f>Rezultati!BA14</f>
        <v>0</v>
      </c>
      <c r="H46" s="74" t="e">
        <f>Rezultati!BD14</f>
        <v>#DIV/0!</v>
      </c>
      <c r="I46" s="74"/>
      <c r="J46" s="76" t="e">
        <f>F46+B24+#REF!</f>
        <v>#REF!</v>
      </c>
      <c r="K46" s="76" t="e">
        <f>#REF!+C46+G46</f>
        <v>#REF!</v>
      </c>
      <c r="L46" s="58" t="e">
        <f>I46/F46*100+K46</f>
        <v>#DIV/0!</v>
      </c>
    </row>
    <row r="47" spans="2:12" ht="17.399999999999999" hidden="1">
      <c r="B47" s="71">
        <v>42</v>
      </c>
      <c r="C47" s="72" t="str">
        <f>Rezultati!A13</f>
        <v>Ax Group</v>
      </c>
      <c r="D47" s="73">
        <f>Rezultati!B13</f>
        <v>0</v>
      </c>
      <c r="E47" s="73"/>
      <c r="F47" s="73">
        <f>Rezultati!BB13</f>
        <v>0</v>
      </c>
      <c r="G47" s="73">
        <f>Rezultati!BA13</f>
        <v>0</v>
      </c>
      <c r="H47" s="74" t="e">
        <f>Rezultati!BD13-8</f>
        <v>#DIV/0!</v>
      </c>
      <c r="I47" s="74"/>
      <c r="J47" s="76" t="e">
        <f>F47+B25+#REF!</f>
        <v>#VALUE!</v>
      </c>
      <c r="K47" s="76" t="e">
        <f>(#REF!+C47+G47)-((#REF!*8)+(C28*8)+(F47*8))</f>
        <v>#REF!</v>
      </c>
      <c r="L47" s="58" t="e">
        <f>I47/F47*100+K47</f>
        <v>#DIV/0!</v>
      </c>
    </row>
    <row r="48" spans="2:12" ht="17.399999999999999" hidden="1">
      <c r="B48" s="71"/>
      <c r="C48" s="72" t="str">
        <f>Rezultati!A27</f>
        <v>Jaunie Buki</v>
      </c>
      <c r="D48" s="73">
        <f>Rezultati!B27</f>
        <v>0</v>
      </c>
      <c r="E48" s="73" t="s">
        <v>25</v>
      </c>
      <c r="F48" s="73">
        <f>Rezultati!BB27</f>
        <v>0</v>
      </c>
      <c r="G48" s="73">
        <f>Rezultati!BA27</f>
        <v>0</v>
      </c>
      <c r="H48" s="74" t="e">
        <f>Rezultati!BD27</f>
        <v>#DIV/0!</v>
      </c>
      <c r="I48" s="74"/>
      <c r="J48" s="75">
        <f>'Zaudējums Uzvara'!AS27</f>
        <v>0</v>
      </c>
      <c r="K48" s="76">
        <f>'Zaudējums Uzvara'!AT27</f>
        <v>0</v>
      </c>
      <c r="L48" s="58" t="e">
        <f>I48/F48*100+K48</f>
        <v>#DIV/0!</v>
      </c>
    </row>
    <row r="49" spans="2:12" ht="18" hidden="1">
      <c r="B49" s="81"/>
      <c r="C49" s="72" t="str">
        <f>Rezultati!A25</f>
        <v>Jaunie Buki</v>
      </c>
      <c r="D49" s="73" t="str">
        <f>Rezultati!B25</f>
        <v>pieaicinātais spēlētājs</v>
      </c>
      <c r="E49" s="73" t="s">
        <v>25</v>
      </c>
      <c r="F49" s="73">
        <f>Rezultati!BB25</f>
        <v>9</v>
      </c>
      <c r="G49" s="73">
        <f>Rezultati!BA25</f>
        <v>1783</v>
      </c>
      <c r="H49" s="74">
        <f>Rezultati!BD25</f>
        <v>198.11111111111111</v>
      </c>
      <c r="I49" s="74"/>
      <c r="J49" s="75">
        <f>'Zaudējums Uzvara'!AS25</f>
        <v>0</v>
      </c>
      <c r="K49" s="76">
        <f>'Zaudējums Uzvara'!AT25</f>
        <v>0</v>
      </c>
      <c r="L49" s="58">
        <f>I49/F49*100+K49</f>
        <v>0</v>
      </c>
    </row>
    <row r="50" spans="2:12" ht="17.399999999999999" hidden="1">
      <c r="B50" s="81"/>
    </row>
    <row r="51" spans="2:12" ht="18" hidden="1">
      <c r="B51" s="81"/>
      <c r="C51" s="72" t="str">
        <f>Rezultati!A28</f>
        <v>Jaunie Buki</v>
      </c>
      <c r="D51" s="73">
        <f>Rezultati!B28</f>
        <v>0</v>
      </c>
      <c r="E51" s="73"/>
      <c r="F51" s="73">
        <f>Rezultati!BB28</f>
        <v>0</v>
      </c>
      <c r="G51" s="73">
        <f>Rezultati!BA28</f>
        <v>0</v>
      </c>
      <c r="H51" s="74" t="e">
        <f>Rezultati!BD28</f>
        <v>#DIV/0!</v>
      </c>
      <c r="I51" s="74"/>
      <c r="J51" s="76" t="e">
        <f>F51+B31+F51+#REF!</f>
        <v>#REF!</v>
      </c>
      <c r="K51" s="76" t="e">
        <f>G51+C51+G51+#REF!</f>
        <v>#VALUE!</v>
      </c>
      <c r="L51" s="58" t="e">
        <f t="shared" ref="L51:L59" si="1">I51/F51*100+K51</f>
        <v>#DIV/0!</v>
      </c>
    </row>
    <row r="52" spans="2:12" ht="18" hidden="1">
      <c r="B52" s="81"/>
      <c r="C52" s="72" t="str">
        <f>Rezultati!A50</f>
        <v>Mežpils</v>
      </c>
      <c r="D52" s="73">
        <f>Rezultati!B50</f>
        <v>0</v>
      </c>
      <c r="E52" s="73"/>
      <c r="F52" s="73">
        <f>Rezultati!BB50</f>
        <v>0</v>
      </c>
      <c r="G52" s="73">
        <f>Rezultati!BA50</f>
        <v>0</v>
      </c>
      <c r="H52" s="74" t="e">
        <f>Rezultati!BD50</f>
        <v>#DIV/0!</v>
      </c>
      <c r="I52" s="74"/>
      <c r="J52" s="76" t="e">
        <f>F52+B32+F52+#REF!</f>
        <v>#REF!</v>
      </c>
      <c r="K52" s="76" t="e">
        <f>G52+C52+G52+#REF!</f>
        <v>#VALUE!</v>
      </c>
      <c r="L52" s="58" t="e">
        <f t="shared" si="1"/>
        <v>#DIV/0!</v>
      </c>
    </row>
    <row r="53" spans="2:12" ht="18" hidden="1">
      <c r="B53" s="81"/>
      <c r="C53" s="72" t="str">
        <f>Rezultati!A51</f>
        <v>Mežpils</v>
      </c>
      <c r="D53" s="73">
        <f>Rezultati!B51</f>
        <v>0</v>
      </c>
      <c r="E53" s="73"/>
      <c r="F53" s="73">
        <f>Rezultati!BB51</f>
        <v>0</v>
      </c>
      <c r="G53" s="73">
        <f>Rezultati!BA51</f>
        <v>0</v>
      </c>
      <c r="H53" s="74" t="e">
        <f>Rezultati!BD51</f>
        <v>#DIV/0!</v>
      </c>
      <c r="I53" s="74"/>
      <c r="J53" s="76" t="e">
        <f>F53+B33+F53+#REF!</f>
        <v>#REF!</v>
      </c>
      <c r="K53" s="76" t="e">
        <f>G53+C53+G53+#REF!</f>
        <v>#VALUE!</v>
      </c>
      <c r="L53" s="58" t="e">
        <f t="shared" si="1"/>
        <v>#DIV/0!</v>
      </c>
    </row>
    <row r="54" spans="2:12" ht="18" hidden="1">
      <c r="B54" s="81"/>
      <c r="C54" s="72" t="str">
        <f>Rezultati!A20</f>
        <v>Ten Pin</v>
      </c>
      <c r="D54" s="73">
        <f>Rezultati!B20</f>
        <v>0</v>
      </c>
      <c r="E54" s="73"/>
      <c r="F54" s="73">
        <f>Rezultati!BB20</f>
        <v>0</v>
      </c>
      <c r="G54" s="73">
        <f>Rezultati!BA20</f>
        <v>0</v>
      </c>
      <c r="H54" s="74" t="e">
        <f>Rezultati!BD20</f>
        <v>#DIV/0!</v>
      </c>
      <c r="I54" s="74"/>
      <c r="J54" s="76" t="e">
        <f>F54+B34+F54+#REF!</f>
        <v>#REF!</v>
      </c>
      <c r="K54" s="76" t="e">
        <f>G54+C54+G54+#REF!</f>
        <v>#VALUE!</v>
      </c>
      <c r="L54" s="58" t="e">
        <f t="shared" si="1"/>
        <v>#DIV/0!</v>
      </c>
    </row>
    <row r="55" spans="2:12" ht="18" hidden="1">
      <c r="B55" s="81"/>
      <c r="C55" s="72" t="str">
        <f>Rezultati!A21</f>
        <v>Ten Pin</v>
      </c>
      <c r="D55" s="73">
        <f>Rezultati!B21</f>
        <v>0</v>
      </c>
      <c r="E55" s="73"/>
      <c r="F55" s="73">
        <f>Rezultati!BB21</f>
        <v>0</v>
      </c>
      <c r="G55" s="73">
        <f>Rezultati!BA21</f>
        <v>0</v>
      </c>
      <c r="H55" s="74" t="e">
        <f>Rezultati!BD21</f>
        <v>#DIV/0!</v>
      </c>
      <c r="I55" s="74"/>
      <c r="J55" s="76" t="e">
        <f>F55+B35+F55+#REF!</f>
        <v>#REF!</v>
      </c>
      <c r="K55" s="76" t="e">
        <f>G55+C55+G55+#REF!</f>
        <v>#VALUE!</v>
      </c>
      <c r="L55" s="58" t="e">
        <f t="shared" si="1"/>
        <v>#DIV/0!</v>
      </c>
    </row>
    <row r="56" spans="2:12" ht="18" hidden="1">
      <c r="B56" s="81"/>
      <c r="C56" s="82" t="str">
        <f>Rezultati!A29</f>
        <v>Wolfpack</v>
      </c>
      <c r="D56" s="83">
        <f>Rezultati!B34</f>
        <v>0</v>
      </c>
      <c r="E56" s="83" t="s">
        <v>25</v>
      </c>
      <c r="F56" s="83">
        <f>Rezultati!BB34</f>
        <v>0</v>
      </c>
      <c r="G56" s="83">
        <f>Rezultati!BA34</f>
        <v>0</v>
      </c>
      <c r="H56" s="84" t="e">
        <f>Rezultati!BD34</f>
        <v>#DIV/0!</v>
      </c>
      <c r="I56" s="84"/>
      <c r="J56" s="75">
        <f>'Zaudējums Uzvara'!AS34</f>
        <v>0</v>
      </c>
      <c r="K56" s="85">
        <f>'Zaudējums Uzvara'!AT34</f>
        <v>3</v>
      </c>
      <c r="L56" s="58" t="e">
        <f t="shared" si="1"/>
        <v>#DIV/0!</v>
      </c>
    </row>
    <row r="57" spans="2:12" ht="18" hidden="1">
      <c r="B57" s="81"/>
      <c r="C57" s="72" t="str">
        <f>Rezultati!A30</f>
        <v>Wolfpack</v>
      </c>
      <c r="D57" s="73">
        <f>Rezultati!B31</f>
        <v>0</v>
      </c>
      <c r="E57" s="73" t="s">
        <v>25</v>
      </c>
      <c r="F57" s="73">
        <f>Rezultati!BB31</f>
        <v>0</v>
      </c>
      <c r="G57" s="73">
        <f>Rezultati!BA31</f>
        <v>0</v>
      </c>
      <c r="H57" s="74" t="e">
        <f>Rezultati!BD31</f>
        <v>#DIV/0!</v>
      </c>
      <c r="I57" s="74"/>
      <c r="J57" s="75">
        <f>'Zaudējums Uzvara'!AS31</f>
        <v>0</v>
      </c>
      <c r="K57" s="76">
        <f>'Zaudējums Uzvara'!AT31</f>
        <v>0</v>
      </c>
      <c r="L57" s="58" t="e">
        <f t="shared" si="1"/>
        <v>#DIV/0!</v>
      </c>
    </row>
    <row r="58" spans="2:12" ht="18" hidden="1">
      <c r="B58" s="81">
        <v>34</v>
      </c>
      <c r="C58" s="72" t="str">
        <f>Rezultati!A36</f>
        <v>Wolfpack</v>
      </c>
      <c r="D58" s="73" t="str">
        <f>Rezultati!B36</f>
        <v>pieaicinātais spēlētājs</v>
      </c>
      <c r="E58" s="73" t="s">
        <v>25</v>
      </c>
      <c r="F58" s="73">
        <f>Rezultati!BB36</f>
        <v>6</v>
      </c>
      <c r="G58" s="73">
        <f>Rezultati!BA36</f>
        <v>1101</v>
      </c>
      <c r="H58" s="74">
        <f>Rezultati!BD36</f>
        <v>183.5</v>
      </c>
      <c r="I58" s="74"/>
      <c r="J58" s="75">
        <f>'Zaudējums Uzvara'!AS35</f>
        <v>2</v>
      </c>
      <c r="K58" s="86">
        <f>'Zaudējums Uzvara'!AT35</f>
        <v>1</v>
      </c>
      <c r="L58" s="58">
        <f t="shared" si="1"/>
        <v>1</v>
      </c>
    </row>
    <row r="59" spans="2:12" ht="18" hidden="1">
      <c r="B59" s="81">
        <v>35</v>
      </c>
      <c r="C59" s="72" t="str">
        <f>Rezultati!A33</f>
        <v>Wolfpack</v>
      </c>
      <c r="D59" s="73">
        <f>Rezultati!B37</f>
        <v>0</v>
      </c>
      <c r="E59" s="73"/>
      <c r="F59" s="73">
        <f>Rezultati!BB37</f>
        <v>0</v>
      </c>
      <c r="G59" s="73">
        <f>Rezultati!BA37</f>
        <v>0</v>
      </c>
      <c r="H59" s="74" t="e">
        <f>Rezultati!BD37</f>
        <v>#DIV/0!</v>
      </c>
      <c r="I59" s="74"/>
      <c r="J59" s="76" t="e">
        <f>F59+B37+#REF!</f>
        <v>#REF!</v>
      </c>
      <c r="K59" s="76" t="e">
        <f>#REF!+C59+G59</f>
        <v>#REF!</v>
      </c>
      <c r="L59" s="58" t="e">
        <f t="shared" si="1"/>
        <v>#DIV/0!</v>
      </c>
    </row>
    <row r="60" spans="2:12" hidden="1"/>
    <row r="61" spans="2:12" hidden="1"/>
    <row r="62" spans="2:12" hidden="1"/>
    <row r="83" spans="2:12" ht="17.399999999999999">
      <c r="B83" t="s">
        <v>28</v>
      </c>
      <c r="C83" s="72" t="str">
        <f>Rezultati!A38</f>
        <v>ALDENS Holding</v>
      </c>
      <c r="D83" s="73" t="str">
        <f>Rezultati!B38</f>
        <v>Andris Stalidzāns</v>
      </c>
      <c r="E83" s="73" t="s">
        <v>25</v>
      </c>
      <c r="F83" s="73">
        <f>Rezultati!BB38</f>
        <v>3</v>
      </c>
      <c r="G83" s="73">
        <f>Rezultati!BA38</f>
        <v>480</v>
      </c>
      <c r="H83" s="74">
        <f>Rezultati!BD38</f>
        <v>160</v>
      </c>
      <c r="I83" s="75">
        <f>'Zaudējums Uzvara'!AS38</f>
        <v>0</v>
      </c>
      <c r="J83" s="76">
        <f>'Zaudējums Uzvara'!AT38</f>
        <v>3</v>
      </c>
      <c r="K83" s="76">
        <f>'Zaudējums Uzvara'!AU38</f>
        <v>0</v>
      </c>
      <c r="L83" s="58">
        <f>(I83+K83)/F83*100-K83</f>
        <v>0</v>
      </c>
    </row>
    <row r="977" spans="3:12" ht="17.399999999999999">
      <c r="C977" s="72" t="str">
        <f>Rezultati!A9</f>
        <v>Ax Group</v>
      </c>
      <c r="D977" s="73">
        <f>Rezultati!B9</f>
        <v>0</v>
      </c>
      <c r="E977" s="73"/>
      <c r="F977" s="73">
        <f>Rezultati!BB9</f>
        <v>0</v>
      </c>
      <c r="G977" s="73">
        <f>Rezultati!BA9</f>
        <v>0</v>
      </c>
      <c r="H977" s="74" t="e">
        <f>Rezultati!BD9</f>
        <v>#DIV/0!</v>
      </c>
      <c r="I977" s="74"/>
      <c r="J977" s="80">
        <f>F977+B992</f>
        <v>0</v>
      </c>
      <c r="K977" s="80" t="e">
        <f>G977+C977</f>
        <v>#VALUE!</v>
      </c>
      <c r="L977" s="87" t="e">
        <f>K977/J977</f>
        <v>#VALUE!</v>
      </c>
    </row>
  </sheetData>
  <mergeCells count="3">
    <mergeCell ref="B1:L1"/>
    <mergeCell ref="B3:L3"/>
    <mergeCell ref="B4:L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65"/>
  <sheetViews>
    <sheetView zoomScale="75" zoomScaleNormal="75" workbookViewId="0">
      <selection activeCell="F24" sqref="F24"/>
    </sheetView>
  </sheetViews>
  <sheetFormatPr defaultRowHeight="13.2"/>
  <cols>
    <col min="1" max="1" width="6.6640625"/>
    <col min="2" max="2" width="8"/>
    <col min="3" max="3" width="36.109375"/>
    <col min="4" max="4" width="32.6640625" style="43"/>
    <col min="5" max="5" width="6.21875" style="43"/>
    <col min="6" max="12" width="11.33203125"/>
    <col min="13" max="13" width="8"/>
    <col min="14" max="1011" width="14.44140625"/>
    <col min="1012" max="1013" width="8.6640625"/>
    <col min="1014" max="1017" width="14.44140625"/>
    <col min="1018" max="1019" width="8.6640625"/>
    <col min="1020" max="1025" width="14.44140625"/>
  </cols>
  <sheetData>
    <row r="1" spans="2:21" ht="94.5" customHeight="1">
      <c r="B1" s="12" t="s">
        <v>12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21" ht="30.75" customHeight="1">
      <c r="B2" s="11" t="s">
        <v>14</v>
      </c>
      <c r="C2" s="11"/>
      <c r="D2" s="11" t="s">
        <v>29</v>
      </c>
      <c r="E2" s="11"/>
      <c r="F2" s="11"/>
      <c r="G2" s="11"/>
      <c r="H2" s="11"/>
      <c r="I2" s="11"/>
      <c r="J2" s="11"/>
      <c r="K2" s="11"/>
      <c r="L2" s="11"/>
    </row>
    <row r="3" spans="2:21" ht="36.75" customHeight="1">
      <c r="B3" s="10" t="s">
        <v>30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21" ht="99.75" customHeight="1">
      <c r="B4" s="46" t="s">
        <v>2</v>
      </c>
      <c r="C4" s="47" t="s">
        <v>3</v>
      </c>
      <c r="D4" s="47" t="s">
        <v>16</v>
      </c>
      <c r="E4" s="48" t="s">
        <v>17</v>
      </c>
      <c r="F4" s="49" t="s">
        <v>18</v>
      </c>
      <c r="G4" s="50" t="s">
        <v>19</v>
      </c>
      <c r="H4" s="49" t="s">
        <v>20</v>
      </c>
      <c r="I4" s="51" t="s">
        <v>21</v>
      </c>
      <c r="J4" s="52" t="s">
        <v>22</v>
      </c>
      <c r="K4" s="51" t="s">
        <v>23</v>
      </c>
      <c r="L4" s="51" t="s">
        <v>24</v>
      </c>
      <c r="O4" s="45"/>
      <c r="P4" s="44"/>
      <c r="Q4" s="88"/>
      <c r="U4" s="43"/>
    </row>
    <row r="5" spans="2:21" ht="20.85" customHeight="1">
      <c r="B5" s="54">
        <v>1</v>
      </c>
      <c r="C5" s="55" t="str">
        <f>Rezultati!A69</f>
        <v>Deep Purple</v>
      </c>
      <c r="D5" s="56" t="str">
        <f>Rezultati!B69</f>
        <v>Pēteris Cimdiņš</v>
      </c>
      <c r="E5" s="56" t="s">
        <v>25</v>
      </c>
      <c r="F5" s="56">
        <f>Rezultati!BB69</f>
        <v>12</v>
      </c>
      <c r="G5" s="56">
        <f>Rezultati!BA69</f>
        <v>2674</v>
      </c>
      <c r="H5" s="57">
        <f>Rezultati!BD69</f>
        <v>222.83333333333334</v>
      </c>
      <c r="I5" s="58">
        <f>'Zaudējums Uzvara'!AS69</f>
        <v>10</v>
      </c>
      <c r="J5" s="59">
        <f>'Zaudējums Uzvara'!AT69</f>
        <v>2</v>
      </c>
      <c r="K5" s="59">
        <f>'Zaudējums Uzvara'!AU69</f>
        <v>0</v>
      </c>
      <c r="L5" s="58">
        <f t="shared" ref="L5:L27" si="0">(I5+K5)/F5*100-K5</f>
        <v>83.333333333333343</v>
      </c>
    </row>
    <row r="6" spans="2:21" ht="20.85" customHeight="1">
      <c r="B6" s="60">
        <v>2</v>
      </c>
      <c r="C6" s="61" t="str">
        <f>Rezultati!A92</f>
        <v>Šarmaggedon</v>
      </c>
      <c r="D6" s="62" t="str">
        <f>Rezultati!B92</f>
        <v>Jānis Zalītis</v>
      </c>
      <c r="E6" s="62" t="s">
        <v>25</v>
      </c>
      <c r="F6" s="62">
        <f>Rezultati!BB92</f>
        <v>12</v>
      </c>
      <c r="G6" s="62">
        <f>Rezultati!BA92</f>
        <v>2355</v>
      </c>
      <c r="H6" s="63">
        <f>Rezultati!BD92</f>
        <v>196.25</v>
      </c>
      <c r="I6" s="64">
        <f>'Zaudējums Uzvara'!AS92</f>
        <v>10</v>
      </c>
      <c r="J6" s="65">
        <f>'Zaudējums Uzvara'!AT92</f>
        <v>2</v>
      </c>
      <c r="K6" s="65">
        <f>'Zaudējums Uzvara'!AU92</f>
        <v>0</v>
      </c>
      <c r="L6" s="58">
        <f t="shared" si="0"/>
        <v>83.333333333333343</v>
      </c>
    </row>
    <row r="7" spans="2:21" ht="20.85" customHeight="1">
      <c r="B7" s="60">
        <v>3</v>
      </c>
      <c r="C7" s="61" t="str">
        <f>Rezultati!A68</f>
        <v>Deep Purple</v>
      </c>
      <c r="D7" s="62" t="str">
        <f>Rezultati!B68</f>
        <v>Toms Burkovskis</v>
      </c>
      <c r="E7" s="62" t="s">
        <v>25</v>
      </c>
      <c r="F7" s="62">
        <f>Rezultati!BB68</f>
        <v>12</v>
      </c>
      <c r="G7" s="62">
        <f>Rezultati!BA68</f>
        <v>2429</v>
      </c>
      <c r="H7" s="63">
        <f>Rezultati!BD68</f>
        <v>202.41666666666666</v>
      </c>
      <c r="I7" s="64">
        <f>'Zaudējums Uzvara'!AS68</f>
        <v>9</v>
      </c>
      <c r="J7" s="65">
        <f>'Zaudējums Uzvara'!AT68</f>
        <v>2</v>
      </c>
      <c r="K7" s="65">
        <f>'Zaudējums Uzvara'!AU68</f>
        <v>1</v>
      </c>
      <c r="L7" s="58">
        <f t="shared" si="0"/>
        <v>82.333333333333343</v>
      </c>
    </row>
    <row r="8" spans="2:21" ht="20.85" customHeight="1">
      <c r="B8" s="60">
        <v>4</v>
      </c>
      <c r="C8" s="61" t="str">
        <f>Rezultati!A98</f>
        <v>NB Seniors</v>
      </c>
      <c r="D8" s="62" t="str">
        <f>Rezultati!B98</f>
        <v>Ģirts Gabrāns</v>
      </c>
      <c r="E8" s="62" t="s">
        <v>25</v>
      </c>
      <c r="F8" s="62">
        <f>Rezultati!BB98</f>
        <v>12</v>
      </c>
      <c r="G8" s="62">
        <f>Rezultati!BA98</f>
        <v>2382</v>
      </c>
      <c r="H8" s="63">
        <f>Rezultati!BD98</f>
        <v>198.5</v>
      </c>
      <c r="I8" s="64">
        <f>'Zaudējums Uzvara'!AS100</f>
        <v>8</v>
      </c>
      <c r="J8" s="65">
        <f>'Zaudējums Uzvara'!AT100</f>
        <v>4</v>
      </c>
      <c r="K8" s="65">
        <f>'Zaudējums Uzvara'!AU100</f>
        <v>0</v>
      </c>
      <c r="L8" s="58">
        <f t="shared" si="0"/>
        <v>66.666666666666657</v>
      </c>
    </row>
    <row r="9" spans="2:21" ht="20.85" customHeight="1">
      <c r="B9" s="60">
        <v>5</v>
      </c>
      <c r="C9" s="61" t="str">
        <f>Rezultati!A91</f>
        <v>Šarmaggedon</v>
      </c>
      <c r="D9" s="62" t="str">
        <f>Rezultati!B91</f>
        <v>Aleksandrs Ručevics</v>
      </c>
      <c r="E9" s="62" t="s">
        <v>25</v>
      </c>
      <c r="F9" s="62">
        <f>Rezultati!BB91</f>
        <v>12</v>
      </c>
      <c r="G9" s="62">
        <f>Rezultati!BA91</f>
        <v>2281</v>
      </c>
      <c r="H9" s="63">
        <f>Rezultati!BD91</f>
        <v>190.08333333333334</v>
      </c>
      <c r="I9" s="64">
        <f>'Zaudējums Uzvara'!AS91</f>
        <v>8</v>
      </c>
      <c r="J9" s="65">
        <f>'Zaudējums Uzvara'!AT91</f>
        <v>4</v>
      </c>
      <c r="K9" s="65">
        <f>'Zaudējums Uzvara'!AU91</f>
        <v>0</v>
      </c>
      <c r="L9" s="58">
        <f t="shared" si="0"/>
        <v>66.666666666666657</v>
      </c>
    </row>
    <row r="10" spans="2:21" ht="20.85" customHeight="1">
      <c r="B10" s="60">
        <v>6</v>
      </c>
      <c r="C10" s="61" t="str">
        <f>Rezultati!A54</f>
        <v>SIB</v>
      </c>
      <c r="D10" s="62" t="str">
        <f>Rezultati!B54</f>
        <v>Nauris Zīds</v>
      </c>
      <c r="E10" s="62" t="s">
        <v>25</v>
      </c>
      <c r="F10" s="62">
        <f>Rezultati!BB54</f>
        <v>12</v>
      </c>
      <c r="G10" s="62">
        <f>Rezultati!BA54</f>
        <v>2240</v>
      </c>
      <c r="H10" s="63">
        <f>Rezultati!BD54</f>
        <v>186.66666666666666</v>
      </c>
      <c r="I10" s="64">
        <f>'Zaudējums Uzvara'!AS54</f>
        <v>8</v>
      </c>
      <c r="J10" s="65">
        <f>'Zaudējums Uzvara'!AT54</f>
        <v>4</v>
      </c>
      <c r="K10" s="65">
        <f>'Zaudējums Uzvara'!AU54</f>
        <v>0</v>
      </c>
      <c r="L10" s="58">
        <f t="shared" si="0"/>
        <v>66.666666666666657</v>
      </c>
    </row>
    <row r="11" spans="2:21" ht="20.85" customHeight="1">
      <c r="B11" s="60">
        <v>7</v>
      </c>
      <c r="C11" s="61" t="str">
        <f>Rezultati!A75</f>
        <v>Rags</v>
      </c>
      <c r="D11" s="62" t="str">
        <f>Rezultati!B75</f>
        <v>Dāvis Šipkevičs</v>
      </c>
      <c r="E11" s="62" t="s">
        <v>25</v>
      </c>
      <c r="F11" s="62">
        <f>Rezultati!BB75</f>
        <v>12</v>
      </c>
      <c r="G11" s="62">
        <f>Rezultati!BA75</f>
        <v>2414</v>
      </c>
      <c r="H11" s="63">
        <f>Rezultati!BD75</f>
        <v>201.16666666666666</v>
      </c>
      <c r="I11" s="64">
        <f>'Zaudējums Uzvara'!AS76</f>
        <v>7</v>
      </c>
      <c r="J11" s="65">
        <f>'Zaudējums Uzvara'!AT76</f>
        <v>5</v>
      </c>
      <c r="K11" s="65">
        <f>'Zaudējums Uzvara'!AU76</f>
        <v>0</v>
      </c>
      <c r="L11" s="58">
        <f t="shared" si="0"/>
        <v>58.333333333333336</v>
      </c>
    </row>
    <row r="12" spans="2:21" ht="20.85" customHeight="1">
      <c r="B12" s="60">
        <v>8</v>
      </c>
      <c r="C12" s="61" t="str">
        <f>Rezultati!A53</f>
        <v>SIB</v>
      </c>
      <c r="D12" s="62" t="str">
        <f>Rezultati!B53</f>
        <v>Artūrs Kaļinins</v>
      </c>
      <c r="E12" s="62" t="s">
        <v>25</v>
      </c>
      <c r="F12" s="62">
        <f>Rezultati!BB53</f>
        <v>9</v>
      </c>
      <c r="G12" s="62">
        <f>Rezultati!BA53</f>
        <v>1683</v>
      </c>
      <c r="H12" s="63">
        <f>Rezultati!BD53</f>
        <v>187</v>
      </c>
      <c r="I12" s="64">
        <f>'Zaudējums Uzvara'!AS53</f>
        <v>5</v>
      </c>
      <c r="J12" s="65">
        <f>'Zaudējums Uzvara'!AT53</f>
        <v>4</v>
      </c>
      <c r="K12" s="65">
        <f>'Zaudējums Uzvara'!AU53</f>
        <v>0</v>
      </c>
      <c r="L12" s="58">
        <f t="shared" si="0"/>
        <v>55.555555555555557</v>
      </c>
    </row>
    <row r="13" spans="2:21" ht="20.85" customHeight="1">
      <c r="B13" s="60">
        <v>9</v>
      </c>
      <c r="C13" s="61" t="str">
        <f>Rezultati!A63</f>
        <v>TMRE</v>
      </c>
      <c r="D13" s="62" t="str">
        <f>Rezultati!B63</f>
        <v>Elviss Volkops</v>
      </c>
      <c r="E13" s="62" t="s">
        <v>25</v>
      </c>
      <c r="F13" s="62">
        <f>Rezultati!BB63</f>
        <v>15</v>
      </c>
      <c r="G13" s="62">
        <f>Rezultati!BA63</f>
        <v>2883</v>
      </c>
      <c r="H13" s="63">
        <f>Rezultati!BD63</f>
        <v>192.2</v>
      </c>
      <c r="I13" s="64">
        <f>'Zaudējums Uzvara'!AS62</f>
        <v>7</v>
      </c>
      <c r="J13" s="65">
        <f>'Zaudējums Uzvara'!AT62</f>
        <v>7</v>
      </c>
      <c r="K13" s="65">
        <f>'Zaudējums Uzvara'!AU62</f>
        <v>1</v>
      </c>
      <c r="L13" s="58">
        <f t="shared" si="0"/>
        <v>52.333333333333336</v>
      </c>
    </row>
    <row r="14" spans="2:21" ht="20.85" customHeight="1">
      <c r="B14" s="60">
        <v>10</v>
      </c>
      <c r="C14" s="61" t="str">
        <f>Rezultati!A74</f>
        <v>Rags</v>
      </c>
      <c r="D14" s="62" t="str">
        <f>Rezultati!B74</f>
        <v>Aleksis Štokmanis</v>
      </c>
      <c r="E14" s="62" t="s">
        <v>25</v>
      </c>
      <c r="F14" s="62">
        <f>Rezultati!BB74</f>
        <v>12</v>
      </c>
      <c r="G14" s="62">
        <f>Rezultati!BA74</f>
        <v>2231</v>
      </c>
      <c r="H14" s="63">
        <f>Rezultati!BD74</f>
        <v>185.91666666666666</v>
      </c>
      <c r="I14" s="64">
        <f>'Zaudējums Uzvara'!AS75</f>
        <v>6</v>
      </c>
      <c r="J14" s="65">
        <f>'Zaudējums Uzvara'!AT75</f>
        <v>6</v>
      </c>
      <c r="K14" s="65">
        <f>'Zaudējums Uzvara'!AU75</f>
        <v>0</v>
      </c>
      <c r="L14" s="58">
        <f t="shared" si="0"/>
        <v>50</v>
      </c>
    </row>
    <row r="15" spans="2:21" ht="20.85" customHeight="1">
      <c r="B15" s="71">
        <v>11</v>
      </c>
      <c r="C15" s="66" t="str">
        <f>Rezultati!A52</f>
        <v>SIB</v>
      </c>
      <c r="D15" s="67" t="str">
        <f>Rezultati!B52</f>
        <v>Tatjana Teļnova</v>
      </c>
      <c r="E15" s="67" t="s">
        <v>26</v>
      </c>
      <c r="F15" s="67">
        <f>Rezultati!BB52</f>
        <v>15</v>
      </c>
      <c r="G15" s="67">
        <f>Rezultati!BA52</f>
        <v>2845</v>
      </c>
      <c r="H15" s="68">
        <f>Rezultati!BD52</f>
        <v>189.66666666666666</v>
      </c>
      <c r="I15" s="69">
        <f>'Zaudējums Uzvara'!AS52</f>
        <v>7</v>
      </c>
      <c r="J15" s="70">
        <f>'Zaudējums Uzvara'!AT52</f>
        <v>8</v>
      </c>
      <c r="K15" s="70">
        <f>'Zaudējums Uzvara'!AU52</f>
        <v>0</v>
      </c>
      <c r="L15" s="58">
        <f t="shared" si="0"/>
        <v>46.666666666666664</v>
      </c>
    </row>
    <row r="16" spans="2:21" ht="20.85" customHeight="1">
      <c r="B16" s="71">
        <v>12</v>
      </c>
      <c r="C16" s="72" t="str">
        <f>Rezultati!A67</f>
        <v>Deep Purple</v>
      </c>
      <c r="D16" s="73" t="str">
        <f>Rezultati!B67</f>
        <v>Aleksandrs Tjulins</v>
      </c>
      <c r="E16" s="73" t="s">
        <v>25</v>
      </c>
      <c r="F16" s="73">
        <f>Rezultati!BB67</f>
        <v>12</v>
      </c>
      <c r="G16" s="73">
        <f>Rezultati!BA67</f>
        <v>2395</v>
      </c>
      <c r="H16" s="74">
        <f>Rezultati!BD67</f>
        <v>199.58333333333334</v>
      </c>
      <c r="I16" s="75">
        <f>'Zaudējums Uzvara'!AS67</f>
        <v>5</v>
      </c>
      <c r="J16" s="76">
        <f>'Zaudējums Uzvara'!AT67</f>
        <v>7</v>
      </c>
      <c r="K16" s="76">
        <f>'Zaudējums Uzvara'!AU67</f>
        <v>0</v>
      </c>
      <c r="L16" s="58">
        <f t="shared" si="0"/>
        <v>41.666666666666671</v>
      </c>
    </row>
    <row r="17" spans="2:13" ht="20.85" customHeight="1">
      <c r="B17" s="71">
        <v>13</v>
      </c>
      <c r="C17" s="72" t="str">
        <f>Rezultati!A101</f>
        <v>NB Seniors</v>
      </c>
      <c r="D17" s="73" t="str">
        <f>Rezultati!B101</f>
        <v>Dainis Mauriņš</v>
      </c>
      <c r="E17" s="73" t="s">
        <v>25</v>
      </c>
      <c r="F17" s="73">
        <f>Rezultati!BB101</f>
        <v>12</v>
      </c>
      <c r="G17" s="73">
        <f>Rezultati!BA101</f>
        <v>2102</v>
      </c>
      <c r="H17" s="74">
        <f>Rezultati!BD101</f>
        <v>175.16666666666666</v>
      </c>
      <c r="I17" s="75">
        <f>'Zaudējums Uzvara'!AS97</f>
        <v>5</v>
      </c>
      <c r="J17" s="76">
        <f>'Zaudējums Uzvara'!AT97</f>
        <v>7</v>
      </c>
      <c r="K17" s="76">
        <f>'Zaudējums Uzvara'!AU97</f>
        <v>0</v>
      </c>
      <c r="L17" s="58">
        <f t="shared" si="0"/>
        <v>41.666666666666671</v>
      </c>
    </row>
    <row r="18" spans="2:13" ht="20.85" customHeight="1">
      <c r="B18" s="71">
        <v>14</v>
      </c>
      <c r="C18" s="72" t="str">
        <f>Rezultati!A60</f>
        <v>TMRE</v>
      </c>
      <c r="D18" s="73" t="str">
        <f>Rezultati!B60</f>
        <v>Rihards Meijers</v>
      </c>
      <c r="E18" s="73" t="s">
        <v>25</v>
      </c>
      <c r="F18" s="73">
        <f>Rezultati!BB60</f>
        <v>15</v>
      </c>
      <c r="G18" s="73">
        <f>Rezultati!BA60</f>
        <v>2689</v>
      </c>
      <c r="H18" s="74">
        <f>Rezultati!BD60</f>
        <v>179.26666666666668</v>
      </c>
      <c r="I18" s="75">
        <f>'Zaudējums Uzvara'!AS60</f>
        <v>6</v>
      </c>
      <c r="J18" s="76">
        <f>'Zaudējums Uzvara'!AT60</f>
        <v>9</v>
      </c>
      <c r="K18" s="76">
        <f>'Zaudējums Uzvara'!AU60</f>
        <v>0</v>
      </c>
      <c r="L18" s="58">
        <f t="shared" si="0"/>
        <v>40</v>
      </c>
    </row>
    <row r="19" spans="2:13" ht="20.85" customHeight="1">
      <c r="B19" s="71">
        <v>15</v>
      </c>
      <c r="C19" s="72" t="str">
        <f>Rezultati!A56</f>
        <v>ALDENS Holding / SIB</v>
      </c>
      <c r="D19" s="73" t="str">
        <f>Rezultati!B56</f>
        <v>Andris Stalidzāns</v>
      </c>
      <c r="E19" s="73" t="s">
        <v>25</v>
      </c>
      <c r="F19" s="73">
        <f>Rezultati!BB56+'Individ reitings Platinum'!F83</f>
        <v>12</v>
      </c>
      <c r="G19" s="73">
        <f>Rezultati!BA56+'Individ reitings Platinum'!G83</f>
        <v>2259</v>
      </c>
      <c r="H19" s="74">
        <f>G19/F19</f>
        <v>188.25</v>
      </c>
      <c r="I19" s="75">
        <f>'Individ reitings Platinum'!I83+'Zaudējums Uzvara'!AS56</f>
        <v>5</v>
      </c>
      <c r="J19" s="76">
        <f>'Zaudējums Uzvara'!AT56+'Individ reitings Platinum'!J83</f>
        <v>7</v>
      </c>
      <c r="K19" s="76">
        <f>'Zaudējums Uzvara'!AU56+'Individ reitings Platinum'!K83</f>
        <v>0</v>
      </c>
      <c r="L19" s="58">
        <f t="shared" si="0"/>
        <v>41.666666666666671</v>
      </c>
    </row>
    <row r="20" spans="2:13" ht="20.85" customHeight="1">
      <c r="B20" s="71">
        <v>16</v>
      </c>
      <c r="C20" s="72" t="str">
        <f>Rezultati!A62</f>
        <v>TMRE</v>
      </c>
      <c r="D20" s="73" t="str">
        <f>Rezultati!B62</f>
        <v>Matīss Mūrnieks</v>
      </c>
      <c r="E20" s="73" t="s">
        <v>25</v>
      </c>
      <c r="F20" s="73">
        <f>Rezultati!BB62</f>
        <v>15</v>
      </c>
      <c r="G20" s="73">
        <f>Rezultati!BA62</f>
        <v>2723</v>
      </c>
      <c r="H20" s="74">
        <f>Rezultati!BD62</f>
        <v>181.53333333333333</v>
      </c>
      <c r="I20" s="75">
        <f>'Zaudējums Uzvara'!AS63</f>
        <v>5</v>
      </c>
      <c r="J20" s="76">
        <f>'Zaudējums Uzvara'!AT63</f>
        <v>10</v>
      </c>
      <c r="K20" s="76">
        <f>'Zaudējums Uzvara'!AU63</f>
        <v>0</v>
      </c>
      <c r="L20" s="58">
        <f t="shared" si="0"/>
        <v>33.333333333333329</v>
      </c>
    </row>
    <row r="21" spans="2:13" ht="20.85" customHeight="1">
      <c r="B21" s="71">
        <v>17</v>
      </c>
      <c r="C21" s="72" t="str">
        <f>Rezultati!A80</f>
        <v>Korness</v>
      </c>
      <c r="D21" s="73" t="str">
        <f>Rezultati!B80</f>
        <v>Haralds Zeidmanis</v>
      </c>
      <c r="E21" s="73" t="s">
        <v>25</v>
      </c>
      <c r="F21" s="73">
        <f>Rezultati!BB80</f>
        <v>12</v>
      </c>
      <c r="G21" s="73">
        <f>Rezultati!BA80</f>
        <v>2260</v>
      </c>
      <c r="H21" s="74">
        <f>Rezultati!BD80</f>
        <v>188.33333333333334</v>
      </c>
      <c r="I21" s="75">
        <f>'Zaudējums Uzvara'!AS84</f>
        <v>4</v>
      </c>
      <c r="J21" s="76">
        <f>'Zaudējums Uzvara'!AT84</f>
        <v>8</v>
      </c>
      <c r="K21" s="76">
        <f>'Zaudējums Uzvara'!AU84</f>
        <v>0</v>
      </c>
      <c r="L21" s="58">
        <f t="shared" si="0"/>
        <v>33.333333333333329</v>
      </c>
    </row>
    <row r="22" spans="2:13" ht="20.85" customHeight="1">
      <c r="B22" s="71">
        <v>18</v>
      </c>
      <c r="C22" s="72" t="str">
        <f>Rezultati!A89</f>
        <v>Šarmaggedon</v>
      </c>
      <c r="D22" s="73" t="str">
        <f>Rezultati!B89</f>
        <v>Eduards Ručevics</v>
      </c>
      <c r="E22" s="73" t="s">
        <v>25</v>
      </c>
      <c r="F22" s="73">
        <f>Rezultati!BB89</f>
        <v>12</v>
      </c>
      <c r="G22" s="73">
        <f>Rezultati!BA89</f>
        <v>2015</v>
      </c>
      <c r="H22" s="74">
        <f>Rezultati!BD89</f>
        <v>167.91666666666666</v>
      </c>
      <c r="I22" s="75">
        <f>'Zaudējums Uzvara'!AS90</f>
        <v>4</v>
      </c>
      <c r="J22" s="76">
        <f>'Zaudējums Uzvara'!AT90</f>
        <v>8</v>
      </c>
      <c r="K22" s="76">
        <f>'Zaudējums Uzvara'!AU90</f>
        <v>0</v>
      </c>
      <c r="L22" s="58">
        <f t="shared" si="0"/>
        <v>33.333333333333329</v>
      </c>
    </row>
    <row r="23" spans="2:13" ht="20.85" customHeight="1">
      <c r="B23" s="81">
        <v>19</v>
      </c>
      <c r="C23" s="72" t="str">
        <f>Rezultati!A82</f>
        <v>Korness</v>
      </c>
      <c r="D23" s="73" t="str">
        <f>Rezultati!B82</f>
        <v>Sigutis Briedis</v>
      </c>
      <c r="E23" s="73" t="s">
        <v>25</v>
      </c>
      <c r="F23" s="73">
        <f>Rezultati!BB82</f>
        <v>9</v>
      </c>
      <c r="G23" s="73">
        <f>Rezultati!BA82</f>
        <v>1489</v>
      </c>
      <c r="H23" s="74">
        <f>Rezultati!BD82</f>
        <v>165.44444444444446</v>
      </c>
      <c r="I23" s="75">
        <f>'Zaudējums Uzvara'!AS82</f>
        <v>3</v>
      </c>
      <c r="J23" s="76">
        <f>'Zaudējums Uzvara'!AT82</f>
        <v>6</v>
      </c>
      <c r="K23" s="76">
        <f>'Zaudējums Uzvara'!AU82</f>
        <v>0</v>
      </c>
      <c r="L23" s="58">
        <f t="shared" si="0"/>
        <v>33.333333333333329</v>
      </c>
    </row>
    <row r="24" spans="2:13" ht="20.85" customHeight="1">
      <c r="B24" s="81">
        <v>20</v>
      </c>
      <c r="C24" s="72" t="str">
        <f>Rezultati!A96</f>
        <v>NB Seniors</v>
      </c>
      <c r="D24" s="73" t="str">
        <f>Rezultati!B96</f>
        <v>Vladimirs Lagunovs</v>
      </c>
      <c r="E24" s="73" t="s">
        <v>25</v>
      </c>
      <c r="F24" s="73">
        <f>Rezultati!BB96</f>
        <v>6</v>
      </c>
      <c r="G24" s="73">
        <f>Rezultati!BA96</f>
        <v>1141</v>
      </c>
      <c r="H24" s="74">
        <f>Rezultati!BD96</f>
        <v>190.16666666666666</v>
      </c>
      <c r="I24" s="75">
        <f>'Zaudējums Uzvara'!AS95</f>
        <v>2</v>
      </c>
      <c r="J24" s="76">
        <f>'Zaudējums Uzvara'!AT95</f>
        <v>4</v>
      </c>
      <c r="K24" s="76">
        <f>'Zaudējums Uzvara'!AU95</f>
        <v>0</v>
      </c>
      <c r="L24" s="58">
        <f t="shared" si="0"/>
        <v>33.333333333333329</v>
      </c>
    </row>
    <row r="25" spans="2:13" ht="20.85" customHeight="1">
      <c r="B25" s="81">
        <v>21</v>
      </c>
      <c r="C25" s="72" t="str">
        <f>Rezultati!A81</f>
        <v>Korness</v>
      </c>
      <c r="D25" s="73" t="str">
        <f>Rezultati!B81</f>
        <v>Valdis Skudra</v>
      </c>
      <c r="E25" s="73" t="s">
        <v>25</v>
      </c>
      <c r="F25" s="73">
        <f>Rezultati!BB81</f>
        <v>12</v>
      </c>
      <c r="G25" s="73">
        <f>Rezultati!BA81</f>
        <v>2064</v>
      </c>
      <c r="H25" s="74">
        <f>Rezultati!BD81</f>
        <v>172</v>
      </c>
      <c r="I25" s="75">
        <f>'Zaudējums Uzvara'!AS80</f>
        <v>2</v>
      </c>
      <c r="J25" s="76">
        <f>'Zaudējums Uzvara'!AT80</f>
        <v>10</v>
      </c>
      <c r="K25" s="76">
        <f>'Zaudējums Uzvara'!AU80</f>
        <v>0</v>
      </c>
      <c r="L25" s="58">
        <f t="shared" si="0"/>
        <v>16.666666666666664</v>
      </c>
    </row>
    <row r="26" spans="2:13" ht="20.85" customHeight="1">
      <c r="B26" s="81">
        <v>22</v>
      </c>
      <c r="C26" s="72" t="str">
        <f>Rezultati!A99</f>
        <v>NB Seniors</v>
      </c>
      <c r="D26" s="73" t="str">
        <f>Rezultati!B99</f>
        <v>Aleksandrs Liniņš</v>
      </c>
      <c r="E26" s="73" t="s">
        <v>25</v>
      </c>
      <c r="F26" s="73">
        <f>Rezultati!BB99</f>
        <v>6</v>
      </c>
      <c r="G26" s="73">
        <f>Rezultati!BA99</f>
        <v>906</v>
      </c>
      <c r="H26" s="74">
        <f>Rezultati!BD99</f>
        <v>151</v>
      </c>
      <c r="I26" s="75">
        <f>'Zaudējums Uzvara'!AS98</f>
        <v>0</v>
      </c>
      <c r="J26" s="76">
        <f>'Zaudējums Uzvara'!AT98</f>
        <v>6</v>
      </c>
      <c r="K26" s="76">
        <f>'Zaudējums Uzvara'!AU98</f>
        <v>0</v>
      </c>
      <c r="L26" s="58">
        <f t="shared" si="0"/>
        <v>0</v>
      </c>
    </row>
    <row r="27" spans="2:13" ht="21.9" customHeight="1">
      <c r="B27" s="71" t="s">
        <v>27</v>
      </c>
      <c r="C27" s="72" t="str">
        <f>Rezultati!A77</f>
        <v>Rags</v>
      </c>
      <c r="D27" s="73" t="str">
        <f>Rezultati!B77</f>
        <v>Māris Štokmanis</v>
      </c>
      <c r="E27" s="73" t="s">
        <v>25</v>
      </c>
      <c r="F27" s="73">
        <f>Rezultati!BB77</f>
        <v>3</v>
      </c>
      <c r="G27" s="73">
        <f>Rezultati!BA77</f>
        <v>496</v>
      </c>
      <c r="H27" s="74">
        <f>Rezultati!BD77</f>
        <v>165.33333333333334</v>
      </c>
      <c r="I27" s="75">
        <f>'Zaudējums Uzvara'!AS77</f>
        <v>0</v>
      </c>
      <c r="J27" s="76">
        <f>'Zaudējums Uzvara'!AT77</f>
        <v>3</v>
      </c>
      <c r="K27" s="76">
        <f>'Zaudējums Uzvara'!AU77</f>
        <v>0</v>
      </c>
      <c r="L27" s="58">
        <f t="shared" si="0"/>
        <v>0</v>
      </c>
    </row>
    <row r="28" spans="2:13" ht="17.399999999999999" hidden="1">
      <c r="B28" s="81">
        <v>24</v>
      </c>
      <c r="D28"/>
      <c r="E28"/>
    </row>
    <row r="29" spans="2:13" ht="17.399999999999999" hidden="1">
      <c r="B29" s="81">
        <v>25</v>
      </c>
      <c r="D29"/>
      <c r="E29"/>
    </row>
    <row r="30" spans="2:13" ht="18" hidden="1">
      <c r="B30" s="81">
        <v>26</v>
      </c>
      <c r="C30" s="61" t="str">
        <f>Rezultati!A76</f>
        <v>Rags</v>
      </c>
      <c r="D30" s="62" t="str">
        <f>Rezultati!B76</f>
        <v>Aleksandrs Titkovs</v>
      </c>
      <c r="E30" s="62" t="s">
        <v>25</v>
      </c>
      <c r="F30" s="62">
        <f>Rezultati!BB76</f>
        <v>3</v>
      </c>
      <c r="G30" s="62">
        <f>Rezultati!BA76</f>
        <v>583</v>
      </c>
      <c r="H30" s="63">
        <f>Rezultati!BD76</f>
        <v>194.33333333333334</v>
      </c>
      <c r="I30" s="64">
        <f>'Zaudējums Uzvara'!AS78</f>
        <v>2</v>
      </c>
      <c r="J30" s="65">
        <f>'Zaudējums Uzvara'!AT78</f>
        <v>1</v>
      </c>
      <c r="K30" s="65">
        <f>'Zaudējums Uzvara'!AU78</f>
        <v>0</v>
      </c>
      <c r="L30" s="58">
        <f t="shared" ref="L30:L64" si="1">(I30+K30)/F30*100-K30</f>
        <v>66.666666666666657</v>
      </c>
      <c r="M30" t="s">
        <v>31</v>
      </c>
    </row>
    <row r="31" spans="2:13" ht="18" hidden="1">
      <c r="B31" s="81">
        <v>27</v>
      </c>
      <c r="C31" s="72" t="str">
        <f>Rezultati!A55</f>
        <v>SIB</v>
      </c>
      <c r="D31" s="72" t="str">
        <f>Rezultati!B55</f>
        <v>pieaicinātais spēlētājs</v>
      </c>
      <c r="E31" s="73"/>
      <c r="F31" s="73">
        <f>Rezultati!BB55</f>
        <v>0</v>
      </c>
      <c r="G31" s="73">
        <f>Rezultati!BA55</f>
        <v>0</v>
      </c>
      <c r="H31" s="74" t="e">
        <f>Rezultati!BD55</f>
        <v>#DIV/0!</v>
      </c>
      <c r="I31" s="75"/>
      <c r="J31" s="76"/>
      <c r="K31" s="76"/>
      <c r="L31" s="58" t="e">
        <f t="shared" si="1"/>
        <v>#DIV/0!</v>
      </c>
    </row>
    <row r="32" spans="2:13" ht="18" hidden="1">
      <c r="B32" s="81">
        <v>28</v>
      </c>
      <c r="C32" s="72" t="str">
        <f>Rezultati!A73</f>
        <v>Rags</v>
      </c>
      <c r="D32" s="72" t="str">
        <f>Rezultati!B73</f>
        <v>Jānis Štokmanis</v>
      </c>
      <c r="E32" s="73"/>
      <c r="F32" s="73">
        <f>Rezultati!BB73</f>
        <v>3</v>
      </c>
      <c r="G32" s="73">
        <f>Rezultati!BA73</f>
        <v>588</v>
      </c>
      <c r="H32" s="74">
        <f>Rezultati!BD73</f>
        <v>196</v>
      </c>
      <c r="I32" s="75"/>
      <c r="J32" s="76"/>
      <c r="K32" s="76"/>
      <c r="L32" s="58">
        <f t="shared" si="1"/>
        <v>0</v>
      </c>
    </row>
    <row r="33" spans="2:12" ht="18" hidden="1">
      <c r="B33" s="81">
        <v>29</v>
      </c>
      <c r="C33" s="72" t="str">
        <f>Rezultati!A97</f>
        <v>NB Seniors</v>
      </c>
      <c r="D33" s="72" t="str">
        <f>Rezultati!B97</f>
        <v>Guntars Beisons</v>
      </c>
      <c r="E33" s="73"/>
      <c r="F33" s="73">
        <f>Rezultati!BB97</f>
        <v>0</v>
      </c>
      <c r="G33" s="73">
        <f>Rezultati!BA97</f>
        <v>0</v>
      </c>
      <c r="H33" s="74" t="e">
        <f>Rezultati!BD97</f>
        <v>#DIV/0!</v>
      </c>
      <c r="I33" s="75"/>
      <c r="J33" s="76"/>
      <c r="K33" s="76"/>
      <c r="L33" s="58" t="e">
        <f t="shared" si="1"/>
        <v>#DIV/0!</v>
      </c>
    </row>
    <row r="34" spans="2:12" ht="18" hidden="1">
      <c r="B34" s="81">
        <v>30</v>
      </c>
      <c r="C34" s="72" t="str">
        <f>Rezultati!A59</f>
        <v>TMRE</v>
      </c>
      <c r="D34" s="72">
        <f>Rezultati!B59</f>
        <v>0</v>
      </c>
      <c r="E34" s="73"/>
      <c r="F34" s="73">
        <f>Rezultati!BB59</f>
        <v>0</v>
      </c>
      <c r="G34" s="73">
        <f>Rezultati!BA59</f>
        <v>0</v>
      </c>
      <c r="H34" s="74" t="e">
        <f>Rezultati!BD59</f>
        <v>#DIV/0!</v>
      </c>
      <c r="I34" s="75"/>
      <c r="J34" s="76"/>
      <c r="K34" s="76"/>
      <c r="L34" s="58" t="e">
        <f t="shared" si="1"/>
        <v>#DIV/0!</v>
      </c>
    </row>
    <row r="35" spans="2:12" ht="18" hidden="1">
      <c r="B35" s="81">
        <v>31</v>
      </c>
      <c r="C35" s="72" t="str">
        <f>Rezultati!A61</f>
        <v>TMRE</v>
      </c>
      <c r="D35" s="72">
        <f>Rezultati!B61</f>
        <v>0</v>
      </c>
      <c r="E35" s="73"/>
      <c r="F35" s="73">
        <f>Rezultati!BB61</f>
        <v>0</v>
      </c>
      <c r="G35" s="73">
        <f>Rezultati!BA61</f>
        <v>0</v>
      </c>
      <c r="H35" s="74" t="e">
        <f>Rezultati!BD61</f>
        <v>#DIV/0!</v>
      </c>
      <c r="I35" s="75"/>
      <c r="J35" s="76"/>
      <c r="K35" s="76"/>
      <c r="L35" s="58" t="e">
        <f t="shared" si="1"/>
        <v>#DIV/0!</v>
      </c>
    </row>
    <row r="36" spans="2:12" ht="18" hidden="1">
      <c r="B36" s="81">
        <v>32</v>
      </c>
      <c r="C36" s="72" t="str">
        <f>Rezultati!A65</f>
        <v>TMRE</v>
      </c>
      <c r="D36" s="72">
        <f>Rezultati!B65</f>
        <v>0</v>
      </c>
      <c r="E36" s="73"/>
      <c r="F36" s="73">
        <f>Rezultati!BB65</f>
        <v>0</v>
      </c>
      <c r="G36" s="73">
        <f>Rezultati!BA65</f>
        <v>0</v>
      </c>
      <c r="H36" s="74" t="e">
        <f>Rezultati!BD65</f>
        <v>#DIV/0!</v>
      </c>
      <c r="I36" s="75"/>
      <c r="J36" s="76"/>
      <c r="K36" s="76"/>
      <c r="L36" s="58" t="e">
        <f t="shared" si="1"/>
        <v>#DIV/0!</v>
      </c>
    </row>
    <row r="37" spans="2:12" ht="18" hidden="1">
      <c r="B37" s="81">
        <v>33</v>
      </c>
      <c r="C37" s="72">
        <f>Rezultati!A104</f>
        <v>0</v>
      </c>
      <c r="D37" s="72">
        <f>Rezultati!B104</f>
        <v>0</v>
      </c>
      <c r="E37" s="73"/>
      <c r="F37" s="73">
        <f>Rezultati!BB104</f>
        <v>0</v>
      </c>
      <c r="G37" s="73">
        <f>Rezultati!BA104</f>
        <v>0</v>
      </c>
      <c r="H37" s="74" t="e">
        <f>Rezultati!BD104</f>
        <v>#DIV/0!</v>
      </c>
      <c r="I37" s="75"/>
      <c r="J37" s="76"/>
      <c r="K37" s="76"/>
      <c r="L37" s="58" t="e">
        <f t="shared" si="1"/>
        <v>#DIV/0!</v>
      </c>
    </row>
    <row r="38" spans="2:12" ht="18" hidden="1">
      <c r="B38" s="81">
        <v>34</v>
      </c>
      <c r="C38" s="72" t="str">
        <f>Rezultati!A105</f>
        <v>ALDENS Holding</v>
      </c>
      <c r="D38" s="72">
        <f>Rezultati!B105</f>
        <v>0</v>
      </c>
      <c r="E38" s="73"/>
      <c r="F38" s="73">
        <f>Rezultati!BB105</f>
        <v>0</v>
      </c>
      <c r="G38" s="73">
        <f>Rezultati!BA105</f>
        <v>0</v>
      </c>
      <c r="H38" s="74" t="e">
        <f>Rezultati!BD105</f>
        <v>#DIV/0!</v>
      </c>
      <c r="I38" s="75"/>
      <c r="J38" s="76"/>
      <c r="K38" s="76"/>
      <c r="L38" s="58" t="e">
        <f t="shared" si="1"/>
        <v>#DIV/0!</v>
      </c>
    </row>
    <row r="39" spans="2:12" ht="18" hidden="1">
      <c r="B39" s="81">
        <v>35</v>
      </c>
      <c r="C39" s="72" t="str">
        <f>Rezultati!A106</f>
        <v>ALDENS Holding</v>
      </c>
      <c r="D39" s="72">
        <f>Rezultati!B106</f>
        <v>0</v>
      </c>
      <c r="E39" s="73"/>
      <c r="F39" s="73">
        <f>Rezultati!BB106</f>
        <v>0</v>
      </c>
      <c r="G39" s="73">
        <f>Rezultati!BA106</f>
        <v>0</v>
      </c>
      <c r="H39" s="74" t="e">
        <f>Rezultati!BD106</f>
        <v>#DIV/0!</v>
      </c>
      <c r="I39" s="75"/>
      <c r="J39" s="76"/>
      <c r="K39" s="76"/>
      <c r="L39" s="58" t="e">
        <f t="shared" si="1"/>
        <v>#DIV/0!</v>
      </c>
    </row>
    <row r="40" spans="2:12" ht="18" hidden="1">
      <c r="B40" s="81">
        <v>36</v>
      </c>
      <c r="C40" s="72" t="str">
        <f>Rezultati!A107</f>
        <v>ALDENS Holding</v>
      </c>
      <c r="D40" s="72">
        <f>Rezultati!B107</f>
        <v>0</v>
      </c>
      <c r="E40" s="73"/>
      <c r="F40" s="73">
        <f>Rezultati!BB107</f>
        <v>0</v>
      </c>
      <c r="G40" s="73">
        <f>Rezultati!BA107</f>
        <v>0</v>
      </c>
      <c r="H40" s="74" t="e">
        <f>Rezultati!BD107</f>
        <v>#DIV/0!</v>
      </c>
      <c r="I40" s="75"/>
      <c r="J40" s="76"/>
      <c r="K40" s="76"/>
      <c r="L40" s="58" t="e">
        <f t="shared" si="1"/>
        <v>#DIV/0!</v>
      </c>
    </row>
    <row r="41" spans="2:12" ht="18" hidden="1">
      <c r="B41" s="81">
        <v>37</v>
      </c>
      <c r="C41" s="72" t="str">
        <f>Rezultati!A108</f>
        <v>ALDENS Holding</v>
      </c>
      <c r="D41" s="72">
        <f>Rezultati!B108</f>
        <v>0</v>
      </c>
      <c r="E41" s="73"/>
      <c r="F41" s="73">
        <f>Rezultati!BB108</f>
        <v>0</v>
      </c>
      <c r="G41" s="73">
        <f>Rezultati!BA108</f>
        <v>0</v>
      </c>
      <c r="H41" s="74" t="e">
        <f>Rezultati!BD108</f>
        <v>#DIV/0!</v>
      </c>
      <c r="I41" s="75"/>
      <c r="J41" s="76"/>
      <c r="K41" s="76"/>
      <c r="L41" s="58" t="e">
        <f t="shared" si="1"/>
        <v>#DIV/0!</v>
      </c>
    </row>
    <row r="42" spans="2:12" ht="18" hidden="1">
      <c r="B42" s="81">
        <v>38</v>
      </c>
      <c r="C42" s="72" t="str">
        <f>Rezultati!A109</f>
        <v>ALDENS Holding</v>
      </c>
      <c r="D42" s="72">
        <f>Rezultati!B109</f>
        <v>0</v>
      </c>
      <c r="E42" s="73"/>
      <c r="F42" s="73">
        <f>Rezultati!BB109</f>
        <v>0</v>
      </c>
      <c r="G42" s="73">
        <f>Rezultati!BA109</f>
        <v>0</v>
      </c>
      <c r="H42" s="74" t="e">
        <f>Rezultati!BD109</f>
        <v>#DIV/0!</v>
      </c>
      <c r="I42" s="75"/>
      <c r="J42" s="76"/>
      <c r="K42" s="76"/>
      <c r="L42" s="58" t="e">
        <f t="shared" si="1"/>
        <v>#DIV/0!</v>
      </c>
    </row>
    <row r="43" spans="2:12" ht="18" hidden="1">
      <c r="B43" s="81">
        <v>39</v>
      </c>
      <c r="C43" s="72" t="str">
        <f>Rezultati!A110</f>
        <v>ALDENS Holding</v>
      </c>
      <c r="D43" s="72">
        <f>Rezultati!B110</f>
        <v>0</v>
      </c>
      <c r="E43" s="73"/>
      <c r="F43" s="73">
        <f>Rezultati!BB110</f>
        <v>0</v>
      </c>
      <c r="G43" s="73">
        <f>Rezultati!BA110</f>
        <v>0</v>
      </c>
      <c r="H43" s="74" t="e">
        <f>Rezultati!BD110</f>
        <v>#DIV/0!</v>
      </c>
      <c r="I43" s="75"/>
      <c r="J43" s="76"/>
      <c r="K43" s="76"/>
      <c r="L43" s="58" t="e">
        <f t="shared" si="1"/>
        <v>#DIV/0!</v>
      </c>
    </row>
    <row r="44" spans="2:12" ht="18" hidden="1">
      <c r="B44" s="81">
        <v>40</v>
      </c>
      <c r="C44" s="72" t="str">
        <f>Rezultati!A66</f>
        <v>Deep Purple</v>
      </c>
      <c r="D44" s="72">
        <f>Rezultati!B66</f>
        <v>0</v>
      </c>
      <c r="E44" s="73"/>
      <c r="F44" s="73">
        <f>Rezultati!BB66</f>
        <v>0</v>
      </c>
      <c r="G44" s="73">
        <f>Rezultati!BA66</f>
        <v>0</v>
      </c>
      <c r="H44" s="74" t="e">
        <f>Rezultati!BD66</f>
        <v>#DIV/0!</v>
      </c>
      <c r="I44" s="75"/>
      <c r="J44" s="76"/>
      <c r="K44" s="76"/>
      <c r="L44" s="58" t="e">
        <f t="shared" si="1"/>
        <v>#DIV/0!</v>
      </c>
    </row>
    <row r="45" spans="2:12" ht="18" hidden="1">
      <c r="B45" s="81">
        <v>41</v>
      </c>
      <c r="C45" s="72" t="str">
        <f>Rezultati!A70</f>
        <v>Deep Purple</v>
      </c>
      <c r="D45" s="72">
        <f>Rezultati!B70</f>
        <v>0</v>
      </c>
      <c r="E45" s="73"/>
      <c r="F45" s="73">
        <f>Rezultati!BB70</f>
        <v>0</v>
      </c>
      <c r="G45" s="73">
        <f>Rezultati!BA70</f>
        <v>0</v>
      </c>
      <c r="H45" s="74" t="e">
        <f>Rezultati!BD70</f>
        <v>#DIV/0!</v>
      </c>
      <c r="I45" s="75"/>
      <c r="J45" s="76"/>
      <c r="K45" s="76"/>
      <c r="L45" s="58" t="e">
        <f t="shared" si="1"/>
        <v>#DIV/0!</v>
      </c>
    </row>
    <row r="46" spans="2:12" ht="18" hidden="1">
      <c r="B46" s="81">
        <v>42</v>
      </c>
      <c r="C46" s="72" t="str">
        <f>Rezultati!A71</f>
        <v>Deep Purple</v>
      </c>
      <c r="D46" s="72">
        <f>Rezultati!B71</f>
        <v>0</v>
      </c>
      <c r="E46" s="73"/>
      <c r="F46" s="73">
        <f>Rezultati!BB71</f>
        <v>0</v>
      </c>
      <c r="G46" s="73">
        <f>Rezultati!BA71</f>
        <v>0</v>
      </c>
      <c r="H46" s="74" t="e">
        <f>Rezultati!BD71</f>
        <v>#DIV/0!</v>
      </c>
      <c r="I46" s="75"/>
      <c r="J46" s="76"/>
      <c r="K46" s="76"/>
      <c r="L46" s="58" t="e">
        <f t="shared" si="1"/>
        <v>#DIV/0!</v>
      </c>
    </row>
    <row r="47" spans="2:12" ht="18" hidden="1">
      <c r="B47" s="81">
        <v>43</v>
      </c>
      <c r="C47" s="72" t="str">
        <f>Rezultati!A72</f>
        <v>Deep Purple</v>
      </c>
      <c r="D47" s="72">
        <f>Rezultati!B72</f>
        <v>0</v>
      </c>
      <c r="E47" s="73"/>
      <c r="F47" s="73">
        <f>Rezultati!BB72</f>
        <v>0</v>
      </c>
      <c r="G47" s="73">
        <f>Rezultati!BA72</f>
        <v>0</v>
      </c>
      <c r="H47" s="74" t="e">
        <f>Rezultati!BD72</f>
        <v>#DIV/0!</v>
      </c>
      <c r="I47" s="75"/>
      <c r="J47" s="76"/>
      <c r="K47" s="76"/>
      <c r="L47" s="58" t="e">
        <f t="shared" si="1"/>
        <v>#DIV/0!</v>
      </c>
    </row>
    <row r="48" spans="2:12" ht="18" hidden="1">
      <c r="B48" s="81">
        <v>44</v>
      </c>
      <c r="C48" s="72" t="str">
        <f>Rezultati!A83</f>
        <v>Korness</v>
      </c>
      <c r="D48" s="72">
        <f>Rezultati!B83</f>
        <v>0</v>
      </c>
      <c r="E48" s="73"/>
      <c r="F48" s="73">
        <f>Rezultati!BB83</f>
        <v>3</v>
      </c>
      <c r="G48" s="73">
        <f>Rezultati!BA83</f>
        <v>584</v>
      </c>
      <c r="H48" s="74">
        <f>Rezultati!BD83</f>
        <v>194.66666666666666</v>
      </c>
      <c r="I48" s="75"/>
      <c r="J48" s="76"/>
      <c r="K48" s="76"/>
      <c r="L48" s="58">
        <f t="shared" si="1"/>
        <v>0</v>
      </c>
    </row>
    <row r="49" spans="2:12" ht="18" hidden="1">
      <c r="B49" s="81">
        <v>45</v>
      </c>
      <c r="C49" s="72" t="str">
        <f>Rezultati!A84</f>
        <v>Korness</v>
      </c>
      <c r="D49" s="72">
        <f>Rezultati!B84</f>
        <v>0</v>
      </c>
      <c r="E49" s="73"/>
      <c r="F49" s="73">
        <f>Rezultati!BB84</f>
        <v>0</v>
      </c>
      <c r="G49" s="73">
        <f>Rezultati!BA84</f>
        <v>0</v>
      </c>
      <c r="H49" s="74" t="e">
        <f>Rezultati!BD84</f>
        <v>#DIV/0!</v>
      </c>
      <c r="I49" s="75"/>
      <c r="J49" s="76"/>
      <c r="K49" s="76"/>
      <c r="L49" s="58" t="e">
        <f t="shared" si="1"/>
        <v>#DIV/0!</v>
      </c>
    </row>
    <row r="50" spans="2:12" ht="18" hidden="1">
      <c r="B50" s="81">
        <v>46</v>
      </c>
      <c r="C50" s="72" t="str">
        <f>Rezultati!A85</f>
        <v>Korness</v>
      </c>
      <c r="D50" s="72">
        <f>Rezultati!B85</f>
        <v>0</v>
      </c>
      <c r="E50" s="73"/>
      <c r="F50" s="73">
        <f>Rezultati!BB85</f>
        <v>0</v>
      </c>
      <c r="G50" s="73">
        <f>Rezultati!BA85</f>
        <v>0</v>
      </c>
      <c r="H50" s="74" t="e">
        <f>Rezultati!BD85</f>
        <v>#DIV/0!</v>
      </c>
      <c r="I50" s="75"/>
      <c r="J50" s="76"/>
      <c r="K50" s="76"/>
      <c r="L50" s="58" t="e">
        <f t="shared" si="1"/>
        <v>#DIV/0!</v>
      </c>
    </row>
    <row r="51" spans="2:12" ht="18" hidden="1">
      <c r="B51" s="81">
        <v>47</v>
      </c>
      <c r="C51" s="72" t="str">
        <f>Rezultati!A86</f>
        <v>Korness</v>
      </c>
      <c r="D51" s="72">
        <f>Rezultati!B86</f>
        <v>0</v>
      </c>
      <c r="E51" s="73"/>
      <c r="F51" s="73">
        <f>Rezultati!BB86</f>
        <v>0</v>
      </c>
      <c r="G51" s="73">
        <f>Rezultati!BA86</f>
        <v>0</v>
      </c>
      <c r="H51" s="74" t="e">
        <f>Rezultati!BD86</f>
        <v>#DIV/0!</v>
      </c>
      <c r="I51" s="75"/>
      <c r="J51" s="76"/>
      <c r="K51" s="76"/>
      <c r="L51" s="58" t="e">
        <f t="shared" si="1"/>
        <v>#DIV/0!</v>
      </c>
    </row>
    <row r="52" spans="2:12" ht="18" hidden="1">
      <c r="B52" s="81">
        <v>48</v>
      </c>
      <c r="C52" s="72" t="str">
        <f>Rezultati!A100</f>
        <v>NB Seniors</v>
      </c>
      <c r="D52" s="72">
        <f>Rezultati!B100</f>
        <v>0</v>
      </c>
      <c r="E52" s="73"/>
      <c r="F52" s="73">
        <f>Rezultati!BB100</f>
        <v>0</v>
      </c>
      <c r="G52" s="73">
        <f>Rezultati!BA100</f>
        <v>0</v>
      </c>
      <c r="H52" s="74" t="e">
        <f>Rezultati!BD100</f>
        <v>#DIV/0!</v>
      </c>
      <c r="I52" s="75"/>
      <c r="J52" s="76"/>
      <c r="K52" s="76"/>
      <c r="L52" s="58" t="e">
        <f t="shared" si="1"/>
        <v>#DIV/0!</v>
      </c>
    </row>
    <row r="53" spans="2:12" ht="18" hidden="1">
      <c r="B53" s="81">
        <v>49</v>
      </c>
      <c r="C53" s="72" t="str">
        <f>Rezultati!A102</f>
        <v>NB Seniors</v>
      </c>
      <c r="D53" s="72">
        <f>Rezultati!B102</f>
        <v>0</v>
      </c>
      <c r="E53" s="73"/>
      <c r="F53" s="73">
        <f>Rezultati!BB102</f>
        <v>0</v>
      </c>
      <c r="G53" s="73">
        <f>Rezultati!BA102</f>
        <v>0</v>
      </c>
      <c r="H53" s="74" t="e">
        <f>Rezultati!BD102</f>
        <v>#DIV/0!</v>
      </c>
      <c r="I53" s="75"/>
      <c r="J53" s="76"/>
      <c r="K53" s="76"/>
      <c r="L53" s="58" t="e">
        <f t="shared" si="1"/>
        <v>#DIV/0!</v>
      </c>
    </row>
    <row r="54" spans="2:12" ht="18" hidden="1">
      <c r="B54" s="81">
        <v>50</v>
      </c>
      <c r="C54" s="72" t="str">
        <f>Rezultati!A103</f>
        <v>NB Seniors</v>
      </c>
      <c r="D54" s="72">
        <f>Rezultati!B103</f>
        <v>0</v>
      </c>
      <c r="E54" s="73"/>
      <c r="F54" s="73">
        <f>Rezultati!BB103</f>
        <v>0</v>
      </c>
      <c r="G54" s="73">
        <f>Rezultati!BA103</f>
        <v>0</v>
      </c>
      <c r="H54" s="74" t="e">
        <f>Rezultati!BD103</f>
        <v>#DIV/0!</v>
      </c>
      <c r="I54" s="75"/>
      <c r="J54" s="76"/>
      <c r="K54" s="76"/>
      <c r="L54" s="58" t="e">
        <f t="shared" si="1"/>
        <v>#DIV/0!</v>
      </c>
    </row>
    <row r="55" spans="2:12" ht="18" hidden="1">
      <c r="B55" s="81">
        <v>51</v>
      </c>
      <c r="C55" s="72" t="str">
        <f>Rezultati!A78</f>
        <v>Rags</v>
      </c>
      <c r="D55" s="72" t="str">
        <f>Rezultati!B78</f>
        <v>pieaicinātais spēlētājs</v>
      </c>
      <c r="E55" s="73"/>
      <c r="F55" s="73">
        <f>Rezultati!BB78</f>
        <v>3</v>
      </c>
      <c r="G55" s="73">
        <f>Rezultati!BA78</f>
        <v>460</v>
      </c>
      <c r="H55" s="74">
        <f>Rezultati!BD78</f>
        <v>153.33333333333334</v>
      </c>
      <c r="I55" s="75"/>
      <c r="J55" s="76"/>
      <c r="K55" s="76"/>
      <c r="L55" s="58">
        <f t="shared" si="1"/>
        <v>0</v>
      </c>
    </row>
    <row r="56" spans="2:12" ht="18" hidden="1">
      <c r="B56" s="81">
        <v>52</v>
      </c>
      <c r="C56" s="72" t="str">
        <f>Rezultati!A79</f>
        <v>Rags</v>
      </c>
      <c r="D56" s="72">
        <f>Rezultati!B79</f>
        <v>0</v>
      </c>
      <c r="E56" s="73"/>
      <c r="F56" s="73">
        <f>Rezultati!BB79</f>
        <v>0</v>
      </c>
      <c r="G56" s="73">
        <f>Rezultati!BA79</f>
        <v>0</v>
      </c>
      <c r="H56" s="74" t="e">
        <f>Rezultati!BD79</f>
        <v>#DIV/0!</v>
      </c>
      <c r="I56" s="75"/>
      <c r="J56" s="76"/>
      <c r="K56" s="76"/>
      <c r="L56" s="58" t="e">
        <f t="shared" si="1"/>
        <v>#DIV/0!</v>
      </c>
    </row>
    <row r="57" spans="2:12" ht="18" hidden="1">
      <c r="B57" s="81">
        <v>53</v>
      </c>
      <c r="C57" s="72" t="str">
        <f>Rezultati!A57</f>
        <v>SIB</v>
      </c>
      <c r="D57" s="72">
        <f>Rezultati!B57</f>
        <v>0</v>
      </c>
      <c r="E57" s="73"/>
      <c r="F57" s="73">
        <f>Rezultati!BB57</f>
        <v>0</v>
      </c>
      <c r="G57" s="73">
        <f>Rezultati!BA57</f>
        <v>0</v>
      </c>
      <c r="H57" s="74" t="e">
        <f>Rezultati!BD57</f>
        <v>#DIV/0!</v>
      </c>
      <c r="I57" s="75"/>
      <c r="J57" s="76"/>
      <c r="K57" s="76"/>
      <c r="L57" s="58" t="e">
        <f t="shared" si="1"/>
        <v>#DIV/0!</v>
      </c>
    </row>
    <row r="58" spans="2:12" ht="18" hidden="1">
      <c r="B58" s="81">
        <v>54</v>
      </c>
      <c r="C58" s="72" t="str">
        <f>Rezultati!A58</f>
        <v>SIB</v>
      </c>
      <c r="D58" s="72">
        <f>Rezultati!B58</f>
        <v>0</v>
      </c>
      <c r="E58" s="73"/>
      <c r="F58" s="73">
        <f>Rezultati!BB58</f>
        <v>0</v>
      </c>
      <c r="G58" s="73">
        <f>Rezultati!BA58</f>
        <v>0</v>
      </c>
      <c r="H58" s="74" t="e">
        <f>Rezultati!BD58</f>
        <v>#DIV/0!</v>
      </c>
      <c r="I58" s="75"/>
      <c r="J58" s="76"/>
      <c r="K58" s="76"/>
      <c r="L58" s="58" t="e">
        <f t="shared" si="1"/>
        <v>#DIV/0!</v>
      </c>
    </row>
    <row r="59" spans="2:12" ht="18" hidden="1">
      <c r="B59" s="81">
        <v>55</v>
      </c>
      <c r="C59" s="72" t="str">
        <f>Rezultati!A87</f>
        <v>Šarmageddon</v>
      </c>
      <c r="D59" s="72">
        <f>Rezultati!B87</f>
        <v>0</v>
      </c>
      <c r="E59" s="73"/>
      <c r="F59" s="73">
        <f>Rezultati!BB87</f>
        <v>0</v>
      </c>
      <c r="G59" s="73">
        <f>Rezultati!BA87</f>
        <v>0</v>
      </c>
      <c r="H59" s="74" t="e">
        <f>Rezultati!BD87</f>
        <v>#DIV/0!</v>
      </c>
      <c r="I59" s="75"/>
      <c r="J59" s="76"/>
      <c r="K59" s="76"/>
      <c r="L59" s="58" t="e">
        <f t="shared" si="1"/>
        <v>#DIV/0!</v>
      </c>
    </row>
    <row r="60" spans="2:12" ht="18" hidden="1">
      <c r="B60" s="81">
        <v>56</v>
      </c>
      <c r="C60" s="72" t="str">
        <f>Rezultati!A88</f>
        <v>Šarmaggedon</v>
      </c>
      <c r="D60" s="72">
        <f>Rezultati!B88</f>
        <v>0</v>
      </c>
      <c r="E60" s="73"/>
      <c r="F60" s="73">
        <f>Rezultati!BB88</f>
        <v>0</v>
      </c>
      <c r="G60" s="73">
        <f>Rezultati!BA88</f>
        <v>0</v>
      </c>
      <c r="H60" s="74" t="e">
        <f>Rezultati!BD88</f>
        <v>#DIV/0!</v>
      </c>
      <c r="I60" s="75"/>
      <c r="J60" s="76"/>
      <c r="K60" s="76"/>
      <c r="L60" s="58" t="e">
        <f t="shared" si="1"/>
        <v>#DIV/0!</v>
      </c>
    </row>
    <row r="61" spans="2:12" ht="18" hidden="1">
      <c r="B61" s="81">
        <v>57</v>
      </c>
      <c r="C61" s="72" t="str">
        <f>Rezultati!A90</f>
        <v>Šarmaggedon</v>
      </c>
      <c r="D61" s="72">
        <f>Rezultati!B90</f>
        <v>0</v>
      </c>
      <c r="E61" s="73"/>
      <c r="F61" s="73">
        <f>Rezultati!BB90</f>
        <v>0</v>
      </c>
      <c r="G61" s="73">
        <f>Rezultati!BA90</f>
        <v>0</v>
      </c>
      <c r="H61" s="74" t="e">
        <f>Rezultati!BD90</f>
        <v>#DIV/0!</v>
      </c>
      <c r="I61" s="75"/>
      <c r="J61" s="76"/>
      <c r="K61" s="76"/>
      <c r="L61" s="58" t="e">
        <f t="shared" si="1"/>
        <v>#DIV/0!</v>
      </c>
    </row>
    <row r="62" spans="2:12" ht="18" hidden="1">
      <c r="B62" s="81">
        <v>58</v>
      </c>
      <c r="C62" s="72" t="str">
        <f>Rezultati!A93</f>
        <v>Šarmaggedon</v>
      </c>
      <c r="D62" s="72">
        <f>Rezultati!B93</f>
        <v>0</v>
      </c>
      <c r="E62" s="73"/>
      <c r="F62" s="73">
        <f>Rezultati!BB93</f>
        <v>0</v>
      </c>
      <c r="G62" s="73">
        <f>Rezultati!BA93</f>
        <v>0</v>
      </c>
      <c r="H62" s="74" t="e">
        <f>Rezultati!BD93</f>
        <v>#DIV/0!</v>
      </c>
      <c r="I62" s="75"/>
      <c r="J62" s="76"/>
      <c r="K62" s="76"/>
      <c r="L62" s="58" t="e">
        <f t="shared" si="1"/>
        <v>#DIV/0!</v>
      </c>
    </row>
    <row r="63" spans="2:12" ht="18" hidden="1">
      <c r="B63" s="81">
        <v>59</v>
      </c>
      <c r="C63" s="72" t="str">
        <f>Rezultati!A94</f>
        <v>Šarmaggedon</v>
      </c>
      <c r="D63" s="72">
        <f>Rezultati!B94</f>
        <v>0</v>
      </c>
      <c r="E63" s="73"/>
      <c r="F63" s="73">
        <f>Rezultati!BB94</f>
        <v>0</v>
      </c>
      <c r="G63" s="73">
        <f>Rezultati!BA94</f>
        <v>0</v>
      </c>
      <c r="H63" s="74" t="e">
        <f>Rezultati!BD94</f>
        <v>#DIV/0!</v>
      </c>
      <c r="I63" s="75"/>
      <c r="J63" s="76"/>
      <c r="K63" s="76"/>
      <c r="L63" s="58" t="e">
        <f t="shared" si="1"/>
        <v>#DIV/0!</v>
      </c>
    </row>
    <row r="64" spans="2:12" ht="18" hidden="1">
      <c r="B64" s="81">
        <v>60</v>
      </c>
      <c r="C64" s="72" t="str">
        <f>Rezultati!A95</f>
        <v>Šarmaggedon</v>
      </c>
      <c r="D64" s="72">
        <f>Rezultati!B95</f>
        <v>0</v>
      </c>
      <c r="E64" s="73"/>
      <c r="F64" s="73">
        <f>Rezultati!BB95</f>
        <v>0</v>
      </c>
      <c r="G64" s="73">
        <f>Rezultati!BA95</f>
        <v>0</v>
      </c>
      <c r="H64" s="74" t="e">
        <f>Rezultati!BD95</f>
        <v>#DIV/0!</v>
      </c>
      <c r="I64" s="75"/>
      <c r="J64" s="76"/>
      <c r="K64" s="76"/>
      <c r="L64" s="58" t="e">
        <f t="shared" si="1"/>
        <v>#DIV/0!</v>
      </c>
    </row>
    <row r="65" spans="2:2" ht="17.399999999999999" hidden="1">
      <c r="B65" s="81">
        <v>61</v>
      </c>
    </row>
  </sheetData>
  <mergeCells count="3">
    <mergeCell ref="B1:L1"/>
    <mergeCell ref="B2:L2"/>
    <mergeCell ref="B3:L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="75" zoomScaleNormal="75" workbookViewId="0">
      <selection activeCell="V1" sqref="V1"/>
    </sheetView>
  </sheetViews>
  <sheetFormatPr defaultRowHeight="13.2"/>
  <cols>
    <col min="1" max="1" width="6.6640625"/>
    <col min="2" max="2" width="8"/>
    <col min="3" max="3" width="29.6640625"/>
    <col min="4" max="4" width="31.6640625"/>
    <col min="5" max="5" width="5.44140625" style="43"/>
    <col min="6" max="12" width="11.33203125"/>
    <col min="13" max="13" width="8"/>
    <col min="14" max="1012" width="14.44140625"/>
    <col min="1013" max="1014" width="8.6640625"/>
    <col min="1015" max="1018" width="14.44140625"/>
    <col min="1019" max="1020" width="8.6640625"/>
    <col min="1021" max="1025" width="14.44140625"/>
  </cols>
  <sheetData>
    <row r="1" spans="2:12" ht="94.5" customHeight="1">
      <c r="B1" s="12" t="s">
        <v>12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30.75" customHeight="1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36.75" customHeight="1">
      <c r="B3" s="10" t="s">
        <v>32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ht="99.75" customHeight="1">
      <c r="B4" s="46" t="s">
        <v>2</v>
      </c>
      <c r="C4" s="47" t="s">
        <v>3</v>
      </c>
      <c r="D4" s="47" t="s">
        <v>16</v>
      </c>
      <c r="E4" s="48" t="s">
        <v>17</v>
      </c>
      <c r="F4" s="49" t="s">
        <v>18</v>
      </c>
      <c r="G4" s="50" t="s">
        <v>19</v>
      </c>
      <c r="H4" s="49" t="s">
        <v>20</v>
      </c>
      <c r="I4" s="51" t="s">
        <v>21</v>
      </c>
      <c r="J4" s="52" t="s">
        <v>22</v>
      </c>
      <c r="K4" s="51" t="s">
        <v>23</v>
      </c>
      <c r="L4" s="51" t="s">
        <v>24</v>
      </c>
    </row>
    <row r="5" spans="2:12" ht="21.9" customHeight="1">
      <c r="B5" s="54">
        <v>1</v>
      </c>
      <c r="C5" s="55" t="str">
        <f>Rezultati!A159</f>
        <v>NB</v>
      </c>
      <c r="D5" s="56" t="str">
        <f>Rezultati!B159</f>
        <v>Pavels Isats</v>
      </c>
      <c r="E5" s="56" t="s">
        <v>25</v>
      </c>
      <c r="F5" s="56">
        <f>Rezultati!BB159</f>
        <v>15</v>
      </c>
      <c r="G5" s="56">
        <f>Rezultati!BA159</f>
        <v>2745</v>
      </c>
      <c r="H5" s="57">
        <f>Rezultati!BD159</f>
        <v>183</v>
      </c>
      <c r="I5" s="58">
        <f>'Zaudējums Uzvara'!AS149</f>
        <v>13</v>
      </c>
      <c r="J5" s="59">
        <f>'Zaudējums Uzvara'!AT149</f>
        <v>2</v>
      </c>
      <c r="K5" s="59">
        <f>'Zaudējums Uzvara'!AU149</f>
        <v>0</v>
      </c>
      <c r="L5" s="58">
        <f t="shared" ref="L5:L29" si="0">(I5+K5)/F5*100-K5</f>
        <v>86.666666666666671</v>
      </c>
    </row>
    <row r="6" spans="2:12" ht="21.9" customHeight="1">
      <c r="B6" s="54">
        <v>2</v>
      </c>
      <c r="C6" s="66" t="str">
        <f>Rezultati!A123</f>
        <v>NB Lēdijas</v>
      </c>
      <c r="D6" s="67" t="str">
        <f>Rezultati!B123</f>
        <v>Natālija Rizņika</v>
      </c>
      <c r="E6" s="67" t="s">
        <v>26</v>
      </c>
      <c r="F6" s="67">
        <f>Rezultati!BB123</f>
        <v>12</v>
      </c>
      <c r="G6" s="67">
        <f>Rezultati!BA123</f>
        <v>2218</v>
      </c>
      <c r="H6" s="68">
        <f>Rezultati!BD123</f>
        <v>184.83333333333334</v>
      </c>
      <c r="I6" s="69">
        <f>'Zaudējums Uzvara'!AS113</f>
        <v>10</v>
      </c>
      <c r="J6" s="70">
        <f>'Zaudējums Uzvara'!AT113</f>
        <v>2</v>
      </c>
      <c r="K6" s="70">
        <f>'Zaudējums Uzvara'!AU113</f>
        <v>0</v>
      </c>
      <c r="L6" s="58">
        <f t="shared" si="0"/>
        <v>83.333333333333343</v>
      </c>
    </row>
    <row r="7" spans="2:12" ht="21.9" customHeight="1">
      <c r="B7" s="54">
        <v>3</v>
      </c>
      <c r="C7" s="61" t="str">
        <f>Rezultati!A131</f>
        <v>Amberfish</v>
      </c>
      <c r="D7" s="62" t="str">
        <f>Rezultati!B131</f>
        <v>Vladimirs Nahodkins</v>
      </c>
      <c r="E7" s="62" t="s">
        <v>25</v>
      </c>
      <c r="F7" s="62">
        <f>Rezultati!BB131</f>
        <v>12</v>
      </c>
      <c r="G7" s="62">
        <f>Rezultati!BA131</f>
        <v>1901</v>
      </c>
      <c r="H7" s="63">
        <f>Rezultati!BD131</f>
        <v>158.41666666666666</v>
      </c>
      <c r="I7" s="64">
        <f>'Zaudējums Uzvara'!AS121</f>
        <v>10</v>
      </c>
      <c r="J7" s="65">
        <f>'Zaudējums Uzvara'!AT121</f>
        <v>2</v>
      </c>
      <c r="K7" s="65">
        <f>'Zaudējums Uzvara'!AU121</f>
        <v>0</v>
      </c>
      <c r="L7" s="58">
        <f t="shared" si="0"/>
        <v>83.333333333333343</v>
      </c>
    </row>
    <row r="8" spans="2:12" ht="21.9" customHeight="1">
      <c r="B8" s="89">
        <v>4</v>
      </c>
      <c r="C8" s="61" t="str">
        <f>Rezultati!A160</f>
        <v>NB</v>
      </c>
      <c r="D8" s="62" t="str">
        <f>Rezultati!B160</f>
        <v>Normunds Rabkevičs</v>
      </c>
      <c r="E8" s="62" t="s">
        <v>25</v>
      </c>
      <c r="F8" s="62">
        <f>Rezultati!BB160</f>
        <v>15</v>
      </c>
      <c r="G8" s="62">
        <f>Rezultati!BA160</f>
        <v>2929</v>
      </c>
      <c r="H8" s="63">
        <f>Rezultati!BD160</f>
        <v>195.26666666666668</v>
      </c>
      <c r="I8" s="64">
        <f>'Zaudējums Uzvara'!AS150</f>
        <v>12</v>
      </c>
      <c r="J8" s="65">
        <f>'Zaudējums Uzvara'!AT150</f>
        <v>3</v>
      </c>
      <c r="K8" s="65">
        <f>'Zaudējums Uzvara'!AU150</f>
        <v>0</v>
      </c>
      <c r="L8" s="58">
        <f t="shared" si="0"/>
        <v>80</v>
      </c>
    </row>
    <row r="9" spans="2:12" ht="21.9" customHeight="1">
      <c r="B9" s="89">
        <v>5</v>
      </c>
      <c r="C9" s="66" t="str">
        <f>Rezultati!A120</f>
        <v>NB Lēdijas</v>
      </c>
      <c r="D9" s="67" t="str">
        <f>Rezultati!B120</f>
        <v>Anita Valdmane</v>
      </c>
      <c r="E9" s="67" t="s">
        <v>26</v>
      </c>
      <c r="F9" s="67">
        <f>Rezultati!BB120</f>
        <v>12</v>
      </c>
      <c r="G9" s="67">
        <f>Rezultati!BA120</f>
        <v>2220</v>
      </c>
      <c r="H9" s="68">
        <f>Rezultati!BD120</f>
        <v>185</v>
      </c>
      <c r="I9" s="69">
        <f>'Zaudējums Uzvara'!AS110</f>
        <v>8</v>
      </c>
      <c r="J9" s="70">
        <f>'Zaudējums Uzvara'!AT110</f>
        <v>4</v>
      </c>
      <c r="K9" s="70">
        <f>'Zaudējums Uzvara'!AU110</f>
        <v>0</v>
      </c>
      <c r="L9" s="58">
        <f t="shared" si="0"/>
        <v>66.666666666666657</v>
      </c>
    </row>
    <row r="10" spans="2:12" ht="21.9" customHeight="1">
      <c r="B10" s="89">
        <v>6</v>
      </c>
      <c r="C10" s="61" t="str">
        <f>Rezultati!A143</f>
        <v>Nopietni</v>
      </c>
      <c r="D10" s="62" t="str">
        <f>Rezultati!B143</f>
        <v>Guntars Pugejs</v>
      </c>
      <c r="E10" s="62" t="s">
        <v>25</v>
      </c>
      <c r="F10" s="62">
        <f>Rezultati!BB143</f>
        <v>12</v>
      </c>
      <c r="G10" s="62">
        <f>Rezultati!BA143</f>
        <v>1995</v>
      </c>
      <c r="H10" s="63">
        <f>Rezultati!BD143</f>
        <v>166.25</v>
      </c>
      <c r="I10" s="64">
        <f>'Zaudējums Uzvara'!AS133</f>
        <v>8</v>
      </c>
      <c r="J10" s="65">
        <f>'Zaudējums Uzvara'!AT133</f>
        <v>4</v>
      </c>
      <c r="K10" s="65">
        <f>'Zaudējums Uzvara'!AU133</f>
        <v>0</v>
      </c>
      <c r="L10" s="58">
        <f t="shared" si="0"/>
        <v>66.666666666666657</v>
      </c>
    </row>
    <row r="11" spans="2:12" ht="21.9" customHeight="1">
      <c r="B11" s="89">
        <v>7</v>
      </c>
      <c r="C11" s="66" t="str">
        <f>Rezultati!A130</f>
        <v>Amberfish</v>
      </c>
      <c r="D11" s="67" t="str">
        <f>Rezultati!B130</f>
        <v>Svetlana Jemeļjanova</v>
      </c>
      <c r="E11" s="67" t="s">
        <v>26</v>
      </c>
      <c r="F11" s="67">
        <f>Rezultati!BB130</f>
        <v>15</v>
      </c>
      <c r="G11" s="67">
        <f>Rezultati!BA130</f>
        <v>2678</v>
      </c>
      <c r="H11" s="68">
        <f>Rezultati!BD130</f>
        <v>178.53333333333333</v>
      </c>
      <c r="I11" s="69">
        <f>'Zaudējums Uzvara'!AS120</f>
        <v>9</v>
      </c>
      <c r="J11" s="70">
        <f>'Zaudējums Uzvara'!AT120</f>
        <v>6</v>
      </c>
      <c r="K11" s="70">
        <f>'Zaudējums Uzvara'!AU120</f>
        <v>0</v>
      </c>
      <c r="L11" s="58">
        <f t="shared" si="0"/>
        <v>60</v>
      </c>
    </row>
    <row r="12" spans="2:12" ht="21.9" customHeight="1">
      <c r="B12" s="89">
        <v>8</v>
      </c>
      <c r="C12" s="61" t="str">
        <f>Rezultati!A133</f>
        <v>Amberfish</v>
      </c>
      <c r="D12" s="62" t="str">
        <f>Rezultati!B133</f>
        <v>Nikita Bobrovs</v>
      </c>
      <c r="E12" s="62" t="s">
        <v>25</v>
      </c>
      <c r="F12" s="62">
        <f>Rezultati!BB133</f>
        <v>15</v>
      </c>
      <c r="G12" s="62">
        <f>Rezultati!BA133</f>
        <v>2579</v>
      </c>
      <c r="H12" s="63">
        <f>Rezultati!BD133</f>
        <v>171.93333333333334</v>
      </c>
      <c r="I12" s="64">
        <f>'Zaudējums Uzvara'!AS123</f>
        <v>9</v>
      </c>
      <c r="J12" s="65">
        <f>'Zaudējums Uzvara'!AT123</f>
        <v>6</v>
      </c>
      <c r="K12" s="65">
        <f>'Zaudējums Uzvara'!AU123</f>
        <v>0</v>
      </c>
      <c r="L12" s="58">
        <f t="shared" si="0"/>
        <v>60</v>
      </c>
    </row>
    <row r="13" spans="2:12" ht="21.9" customHeight="1">
      <c r="B13" s="89">
        <v>9</v>
      </c>
      <c r="C13" s="61" t="str">
        <f>Rezultati!A145</f>
        <v>Nopietni</v>
      </c>
      <c r="D13" s="62" t="str">
        <f>Rezultati!B145</f>
        <v>Edgars Štubis</v>
      </c>
      <c r="E13" s="62" t="s">
        <v>25</v>
      </c>
      <c r="F13" s="62">
        <f>Rezultati!BB145</f>
        <v>12</v>
      </c>
      <c r="G13" s="62">
        <f>Rezultati!BA145</f>
        <v>2037</v>
      </c>
      <c r="H13" s="63">
        <f>Rezultati!BD145</f>
        <v>169.75</v>
      </c>
      <c r="I13" s="64">
        <f>'Zaudējums Uzvara'!AS135</f>
        <v>7</v>
      </c>
      <c r="J13" s="65">
        <f>'Zaudējums Uzvara'!AT135</f>
        <v>5</v>
      </c>
      <c r="K13" s="65">
        <f>'Zaudējums Uzvara'!AU135</f>
        <v>0</v>
      </c>
      <c r="L13" s="58">
        <f t="shared" si="0"/>
        <v>58.333333333333336</v>
      </c>
    </row>
    <row r="14" spans="2:12" ht="21.9" customHeight="1">
      <c r="B14" s="89">
        <v>10</v>
      </c>
      <c r="C14" s="61" t="str">
        <f>Rezultati!A144</f>
        <v>Nopietni</v>
      </c>
      <c r="D14" s="62" t="str">
        <f>Rezultati!B144</f>
        <v>Armands Štubis</v>
      </c>
      <c r="E14" s="62" t="s">
        <v>25</v>
      </c>
      <c r="F14" s="62">
        <f>Rezultati!BB144</f>
        <v>12</v>
      </c>
      <c r="G14" s="62">
        <f>Rezultati!BA144</f>
        <v>1807</v>
      </c>
      <c r="H14" s="63">
        <f>Rezultati!BD144</f>
        <v>150.58333333333334</v>
      </c>
      <c r="I14" s="64">
        <f>'Zaudējums Uzvara'!AS134</f>
        <v>7</v>
      </c>
      <c r="J14" s="65">
        <f>'Zaudējums Uzvara'!AT134</f>
        <v>5</v>
      </c>
      <c r="K14" s="65">
        <f>'Zaudējums Uzvara'!AU134</f>
        <v>0</v>
      </c>
      <c r="L14" s="58">
        <f t="shared" si="0"/>
        <v>58.333333333333336</v>
      </c>
    </row>
    <row r="15" spans="2:12" ht="21.9" customHeight="1">
      <c r="B15" s="81">
        <v>11</v>
      </c>
      <c r="C15" s="72" t="str">
        <f>Rezultati!A138</f>
        <v>RTU</v>
      </c>
      <c r="D15" s="73" t="str">
        <f>Rezultati!B138</f>
        <v>Rihards Zabers</v>
      </c>
      <c r="E15" s="73" t="s">
        <v>25</v>
      </c>
      <c r="F15" s="73">
        <f>Rezultati!BB138</f>
        <v>12</v>
      </c>
      <c r="G15" s="73">
        <f>Rezultati!BA138</f>
        <v>2106</v>
      </c>
      <c r="H15" s="74">
        <f>Rezultati!BD138</f>
        <v>175.5</v>
      </c>
      <c r="I15" s="75">
        <f>'Zaudējums Uzvara'!AS128</f>
        <v>6</v>
      </c>
      <c r="J15" s="76">
        <f>'Zaudējums Uzvara'!AT128</f>
        <v>6</v>
      </c>
      <c r="K15" s="76">
        <f>'Zaudējums Uzvara'!AU128</f>
        <v>0</v>
      </c>
      <c r="L15" s="58">
        <f t="shared" si="0"/>
        <v>50</v>
      </c>
    </row>
    <row r="16" spans="2:12" ht="21.9" customHeight="1">
      <c r="B16" s="81">
        <v>12</v>
      </c>
      <c r="C16" s="66" t="str">
        <f>Rezultati!A118</f>
        <v>NB Lēdijas</v>
      </c>
      <c r="D16" s="67" t="str">
        <f>Rezultati!B118</f>
        <v>Ilona Ozola</v>
      </c>
      <c r="E16" s="67" t="s">
        <v>26</v>
      </c>
      <c r="F16" s="67">
        <f>Rezultati!BB118</f>
        <v>12</v>
      </c>
      <c r="G16" s="67">
        <f>Rezultati!BA118</f>
        <v>2036</v>
      </c>
      <c r="H16" s="68">
        <f>Rezultati!BD118</f>
        <v>169.66666666666666</v>
      </c>
      <c r="I16" s="69">
        <f>'Zaudējums Uzvara'!AS108</f>
        <v>6</v>
      </c>
      <c r="J16" s="70">
        <f>'Zaudējums Uzvara'!AT108</f>
        <v>6</v>
      </c>
      <c r="K16" s="70">
        <f>'Zaudējums Uzvara'!AU108</f>
        <v>0</v>
      </c>
      <c r="L16" s="58">
        <f t="shared" si="0"/>
        <v>50</v>
      </c>
    </row>
    <row r="17" spans="2:12" ht="21.9" customHeight="1">
      <c r="B17" s="81">
        <v>13</v>
      </c>
      <c r="C17" s="66" t="str">
        <f>Rezultati!A137</f>
        <v>RTU</v>
      </c>
      <c r="D17" s="67" t="str">
        <f>Rezultati!B137</f>
        <v>Gunita Vasiļevska</v>
      </c>
      <c r="E17" s="67" t="s">
        <v>26</v>
      </c>
      <c r="F17" s="67">
        <f>Rezultati!BB137</f>
        <v>12</v>
      </c>
      <c r="G17" s="67">
        <f>Rezultati!BA137</f>
        <v>1913</v>
      </c>
      <c r="H17" s="68">
        <f>Rezultati!BD137</f>
        <v>159.41666666666666</v>
      </c>
      <c r="I17" s="69">
        <f>'Zaudējums Uzvara'!AS127</f>
        <v>6</v>
      </c>
      <c r="J17" s="70">
        <f>'Zaudējums Uzvara'!AT127</f>
        <v>6</v>
      </c>
      <c r="K17" s="70">
        <f>'Zaudējums Uzvara'!AU127</f>
        <v>0</v>
      </c>
      <c r="L17" s="58">
        <f t="shared" si="0"/>
        <v>50</v>
      </c>
    </row>
    <row r="18" spans="2:12" ht="21.9" customHeight="1">
      <c r="B18" s="81">
        <v>14</v>
      </c>
      <c r="C18" s="72" t="str">
        <f>Rezultati!A151</f>
        <v>Lursoft</v>
      </c>
      <c r="D18" s="73" t="str">
        <f>Rezultati!B151</f>
        <v>Ģirts Ķēbers</v>
      </c>
      <c r="E18" s="73" t="s">
        <v>25</v>
      </c>
      <c r="F18" s="73">
        <f>Rezultati!BB151</f>
        <v>6</v>
      </c>
      <c r="G18" s="73">
        <f>Rezultati!BA151</f>
        <v>996</v>
      </c>
      <c r="H18" s="74">
        <f>Rezultati!BD151</f>
        <v>166</v>
      </c>
      <c r="I18" s="75">
        <f>'Zaudējums Uzvara'!AS141</f>
        <v>3</v>
      </c>
      <c r="J18" s="76">
        <f>'Zaudējums Uzvara'!AT141</f>
        <v>3</v>
      </c>
      <c r="K18" s="76">
        <f>'Zaudējums Uzvara'!AU141</f>
        <v>0</v>
      </c>
      <c r="L18" s="58">
        <f t="shared" si="0"/>
        <v>50</v>
      </c>
    </row>
    <row r="19" spans="2:12" ht="21.9" customHeight="1">
      <c r="B19" s="81">
        <v>15</v>
      </c>
      <c r="C19" s="66" t="str">
        <f>Rezultati!A136</f>
        <v>RTU</v>
      </c>
      <c r="D19" s="67" t="str">
        <f>Rezultati!B136</f>
        <v>Annija Celmiņa</v>
      </c>
      <c r="E19" s="67" t="s">
        <v>26</v>
      </c>
      <c r="F19" s="67">
        <f>Rezultati!BB136</f>
        <v>9</v>
      </c>
      <c r="G19" s="67">
        <f>Rezultati!BA136</f>
        <v>1472</v>
      </c>
      <c r="H19" s="68">
        <f>Rezultati!BD136</f>
        <v>163.55555555555554</v>
      </c>
      <c r="I19" s="69">
        <f>'Zaudējums Uzvara'!AS126</f>
        <v>4</v>
      </c>
      <c r="J19" s="70">
        <f>'Zaudējums Uzvara'!AT126</f>
        <v>5</v>
      </c>
      <c r="K19" s="70">
        <f>'Zaudējums Uzvara'!AU126</f>
        <v>0</v>
      </c>
      <c r="L19" s="58">
        <f t="shared" si="0"/>
        <v>44.444444444444443</v>
      </c>
    </row>
    <row r="20" spans="2:12" ht="21.9" customHeight="1">
      <c r="B20" s="81">
        <v>17</v>
      </c>
      <c r="C20" s="72" t="str">
        <f>Rezultati!A165</f>
        <v>Zaļie Pumpuri</v>
      </c>
      <c r="D20" s="73" t="str">
        <f>Rezultati!B165</f>
        <v>Ainārs Sedlenieks</v>
      </c>
      <c r="E20" s="73" t="s">
        <v>25</v>
      </c>
      <c r="F20" s="73">
        <f>Rezultati!BB165</f>
        <v>12</v>
      </c>
      <c r="G20" s="73">
        <f>Rezultati!BA165</f>
        <v>1645</v>
      </c>
      <c r="H20" s="74">
        <f>Rezultati!BD165</f>
        <v>137.08333333333334</v>
      </c>
      <c r="I20" s="75">
        <f>'Zaudējums Uzvara'!AS155</f>
        <v>3</v>
      </c>
      <c r="J20" s="76">
        <f>'Zaudējums Uzvara'!AT155</f>
        <v>9</v>
      </c>
      <c r="K20" s="76">
        <f>'Zaudējums Uzvara'!AU155</f>
        <v>0</v>
      </c>
      <c r="L20" s="58">
        <f t="shared" si="0"/>
        <v>25</v>
      </c>
    </row>
    <row r="21" spans="2:12" ht="21.9" customHeight="1">
      <c r="B21" s="81">
        <v>18</v>
      </c>
      <c r="C21" s="72" t="str">
        <f>Rezultati!A154</f>
        <v>Lursoft</v>
      </c>
      <c r="D21" s="73" t="str">
        <f>Rezultati!B154</f>
        <v>Aigars Liškovskis</v>
      </c>
      <c r="E21" s="73" t="s">
        <v>25</v>
      </c>
      <c r="F21" s="73">
        <f>Rezultati!BB154</f>
        <v>12</v>
      </c>
      <c r="G21" s="73">
        <f>Rezultati!BA154</f>
        <v>1574</v>
      </c>
      <c r="H21" s="74">
        <f>Rezultati!BD154</f>
        <v>131.16666666666666</v>
      </c>
      <c r="I21" s="75">
        <f>'Zaudējums Uzvara'!AS144</f>
        <v>3</v>
      </c>
      <c r="J21" s="76">
        <f>'Zaudējums Uzvara'!AT144</f>
        <v>9</v>
      </c>
      <c r="K21" s="76">
        <f>'Zaudējums Uzvara'!AU144</f>
        <v>0</v>
      </c>
      <c r="L21" s="58">
        <f t="shared" si="0"/>
        <v>25</v>
      </c>
    </row>
    <row r="22" spans="2:12" ht="21.9" customHeight="1">
      <c r="B22" s="81">
        <v>19</v>
      </c>
      <c r="C22" s="66" t="str">
        <f>Rezultati!A166</f>
        <v>Zaļie Pumpuri</v>
      </c>
      <c r="D22" s="67" t="str">
        <f>Rezultati!B166</f>
        <v>Indra Segliņa</v>
      </c>
      <c r="E22" s="67" t="s">
        <v>26</v>
      </c>
      <c r="F22" s="67">
        <f>Rezultati!BB166</f>
        <v>9</v>
      </c>
      <c r="G22" s="67">
        <f>Rezultati!BA166</f>
        <v>1183</v>
      </c>
      <c r="H22" s="68">
        <f>Rezultati!BD166</f>
        <v>131.44444444444446</v>
      </c>
      <c r="I22" s="69">
        <f>'Zaudējums Uzvara'!AS156</f>
        <v>1</v>
      </c>
      <c r="J22" s="70">
        <f>'Zaudējums Uzvara'!AT156</f>
        <v>8</v>
      </c>
      <c r="K22" s="70">
        <f>'Zaudējums Uzvara'!AU156</f>
        <v>0</v>
      </c>
      <c r="L22" s="58">
        <f t="shared" si="0"/>
        <v>11.111111111111111</v>
      </c>
    </row>
    <row r="23" spans="2:12" ht="21.9" customHeight="1">
      <c r="B23" s="81">
        <v>20</v>
      </c>
      <c r="C23" s="66" t="str">
        <f>Rezultati!A167</f>
        <v>Zaļie Pumpuri</v>
      </c>
      <c r="D23" s="67" t="str">
        <f>Rezultati!B167</f>
        <v>Guna Sedleniece</v>
      </c>
      <c r="E23" s="67" t="s">
        <v>26</v>
      </c>
      <c r="F23" s="67">
        <f>Rezultati!BB167</f>
        <v>12</v>
      </c>
      <c r="G23" s="67">
        <f>Rezultati!BA167</f>
        <v>1664</v>
      </c>
      <c r="H23" s="68">
        <f>Rezultati!BD167</f>
        <v>138.66666666666666</v>
      </c>
      <c r="I23" s="69">
        <f>'Zaudējums Uzvara'!AS157</f>
        <v>0</v>
      </c>
      <c r="J23" s="70">
        <f>'Zaudējums Uzvara'!AT157</f>
        <v>12</v>
      </c>
      <c r="K23" s="70">
        <f>'Zaudējums Uzvara'!AU157</f>
        <v>0</v>
      </c>
      <c r="L23" s="58">
        <f t="shared" si="0"/>
        <v>0</v>
      </c>
    </row>
    <row r="24" spans="2:12" ht="21.9" customHeight="1">
      <c r="B24" s="81">
        <v>21</v>
      </c>
      <c r="C24" s="72" t="str">
        <f>Rezultati!A153</f>
        <v>Lursoft</v>
      </c>
      <c r="D24" s="73" t="str">
        <f>Rezultati!B153</f>
        <v>Mārtiņš Vaicekovskis</v>
      </c>
      <c r="E24" s="73" t="s">
        <v>25</v>
      </c>
      <c r="F24" s="73">
        <f>Rezultati!BB153</f>
        <v>9</v>
      </c>
      <c r="G24" s="73">
        <f>Rezultati!BA153</f>
        <v>1079</v>
      </c>
      <c r="H24" s="74">
        <f>Rezultati!BD153</f>
        <v>119.88888888888889</v>
      </c>
      <c r="I24" s="75">
        <f>'Zaudējums Uzvara'!AS143</f>
        <v>0</v>
      </c>
      <c r="J24" s="76">
        <f>'Zaudējums Uzvara'!AT143</f>
        <v>9</v>
      </c>
      <c r="K24" s="76">
        <f>'Zaudējums Uzvara'!AU143</f>
        <v>0</v>
      </c>
      <c r="L24" s="58">
        <f t="shared" si="0"/>
        <v>0</v>
      </c>
    </row>
    <row r="25" spans="2:12" ht="21.9" customHeight="1">
      <c r="B25" s="81">
        <v>22</v>
      </c>
      <c r="C25" s="72" t="str">
        <f>Rezultati!A152</f>
        <v>Lursoft</v>
      </c>
      <c r="D25" s="73" t="str">
        <f>Rezultati!B152</f>
        <v>Elvijs Bokanovs</v>
      </c>
      <c r="E25" s="73" t="s">
        <v>25</v>
      </c>
      <c r="F25" s="73">
        <f>Rezultati!BB152</f>
        <v>6</v>
      </c>
      <c r="G25" s="73">
        <f>Rezultati!BA152</f>
        <v>828</v>
      </c>
      <c r="H25" s="74">
        <f>Rezultati!BD152</f>
        <v>138</v>
      </c>
      <c r="I25" s="75">
        <f>'Zaudējums Uzvara'!AS142</f>
        <v>0</v>
      </c>
      <c r="J25" s="76">
        <f>'Zaudējums Uzvara'!AT142</f>
        <v>6</v>
      </c>
      <c r="K25" s="76">
        <f>'Zaudējums Uzvara'!AU142</f>
        <v>0</v>
      </c>
      <c r="L25" s="58">
        <f t="shared" si="0"/>
        <v>0</v>
      </c>
    </row>
    <row r="26" spans="2:12" ht="20.85" customHeight="1">
      <c r="B26" s="81" t="s">
        <v>27</v>
      </c>
      <c r="C26" s="72" t="str">
        <f>Rezultati!A169</f>
        <v>Zaļie Pumpuri</v>
      </c>
      <c r="D26" s="73" t="str">
        <f>Rezultati!B169</f>
        <v>Edgars Cimdiņš</v>
      </c>
      <c r="E26" s="73" t="s">
        <v>25</v>
      </c>
      <c r="F26" s="73">
        <f>Rezultati!BB169</f>
        <v>3</v>
      </c>
      <c r="G26" s="73">
        <f>Rezultati!BA169</f>
        <v>480</v>
      </c>
      <c r="H26" s="74">
        <f>Rezultati!BD169</f>
        <v>160</v>
      </c>
      <c r="I26" s="75">
        <f>'Zaudējums Uzvara'!AS159</f>
        <v>2</v>
      </c>
      <c r="J26" s="76">
        <f>'Zaudējums Uzvara'!AT159</f>
        <v>1</v>
      </c>
      <c r="K26" s="76">
        <f>'Zaudējums Uzvara'!AU159</f>
        <v>0</v>
      </c>
      <c r="L26" s="58">
        <f t="shared" si="0"/>
        <v>66.666666666666657</v>
      </c>
    </row>
    <row r="27" spans="2:12" ht="20.85" customHeight="1">
      <c r="B27" s="81" t="s">
        <v>27</v>
      </c>
      <c r="C27" s="72" t="str">
        <f>Rezultati!A162</f>
        <v>NB</v>
      </c>
      <c r="D27" s="73" t="str">
        <f>Rezultati!B162</f>
        <v>Guntis Andžāns</v>
      </c>
      <c r="E27" s="73" t="s">
        <v>25</v>
      </c>
      <c r="F27" s="73">
        <f>Rezultati!BB162</f>
        <v>6</v>
      </c>
      <c r="G27" s="73">
        <f>Rezultati!BA162</f>
        <v>877</v>
      </c>
      <c r="H27" s="74">
        <f>Rezultati!BD162</f>
        <v>146.16666666666666</v>
      </c>
      <c r="I27" s="75">
        <f>'Zaudējums Uzvara'!AS152</f>
        <v>3</v>
      </c>
      <c r="J27" s="76">
        <f>'Zaudējums Uzvara'!AT152</f>
        <v>3</v>
      </c>
      <c r="K27" s="76">
        <f>'Zaudējums Uzvara'!AU152</f>
        <v>0</v>
      </c>
      <c r="L27" s="58">
        <f t="shared" si="0"/>
        <v>50</v>
      </c>
    </row>
    <row r="28" spans="2:12" ht="20.85" customHeight="1">
      <c r="B28" s="81" t="s">
        <v>27</v>
      </c>
      <c r="C28" s="72" t="str">
        <f>Rezultati!A163</f>
        <v>NB</v>
      </c>
      <c r="D28" s="73" t="str">
        <f>Rezultati!B163</f>
        <v>Toms Erbss</v>
      </c>
      <c r="E28" s="73" t="s">
        <v>25</v>
      </c>
      <c r="F28" s="73">
        <f>Rezultati!BB163</f>
        <v>6</v>
      </c>
      <c r="G28" s="73">
        <f>Rezultati!BA163</f>
        <v>751</v>
      </c>
      <c r="H28" s="74">
        <f>Rezultati!BD163</f>
        <v>125.16666666666667</v>
      </c>
      <c r="I28" s="75">
        <f>'Zaudējums Uzvara'!AS153</f>
        <v>0</v>
      </c>
      <c r="J28" s="76">
        <f>'Zaudējums Uzvara'!AT153</f>
        <v>6</v>
      </c>
      <c r="K28" s="76">
        <f>'Zaudējums Uzvara'!AU153</f>
        <v>0</v>
      </c>
      <c r="L28" s="58">
        <f t="shared" si="0"/>
        <v>0</v>
      </c>
    </row>
    <row r="29" spans="2:12" ht="20.399999999999999" customHeight="1">
      <c r="B29" s="81" t="s">
        <v>27</v>
      </c>
      <c r="C29" s="72" t="str">
        <f>Rezultati!A158</f>
        <v>NB</v>
      </c>
      <c r="D29" s="73" t="str">
        <f>Rezultati!B158</f>
        <v>Juris Mauriņš</v>
      </c>
      <c r="E29" s="73" t="s">
        <v>25</v>
      </c>
      <c r="F29" s="73">
        <f>Rezultati!BB158</f>
        <v>3</v>
      </c>
      <c r="G29" s="73">
        <f>Rezultati!BA158</f>
        <v>438</v>
      </c>
      <c r="H29" s="74">
        <f>Rezultati!BD158</f>
        <v>146</v>
      </c>
      <c r="I29" s="75">
        <f>'Zaudējums Uzvara'!AS148</f>
        <v>0</v>
      </c>
      <c r="J29" s="76">
        <f>'Zaudējums Uzvara'!AT148</f>
        <v>3</v>
      </c>
      <c r="K29" s="76">
        <f>'Zaudējums Uzvara'!AU148</f>
        <v>0</v>
      </c>
      <c r="L29" s="58">
        <f t="shared" si="0"/>
        <v>0</v>
      </c>
    </row>
    <row r="30" spans="2:12" ht="17.399999999999999" hidden="1">
      <c r="B30" s="81">
        <v>26</v>
      </c>
      <c r="E30"/>
    </row>
    <row r="31" spans="2:12" ht="17.399999999999999" hidden="1">
      <c r="B31" s="81">
        <v>27</v>
      </c>
      <c r="E31"/>
    </row>
    <row r="32" spans="2:12" ht="18" hidden="1">
      <c r="B32" s="81">
        <v>28</v>
      </c>
      <c r="C32" s="61" t="str">
        <f>Rezultati!A173</f>
        <v>Pandora</v>
      </c>
      <c r="D32" s="61">
        <f>Rezultati!B173</f>
        <v>0</v>
      </c>
      <c r="E32" s="62" t="s">
        <v>25</v>
      </c>
      <c r="F32" s="62">
        <f>Rezultati!BB173</f>
        <v>0</v>
      </c>
      <c r="G32" s="62">
        <f>Rezultati!BA173</f>
        <v>0</v>
      </c>
      <c r="H32" s="63" t="e">
        <f>Rezultati!BD173</f>
        <v>#DIV/0!</v>
      </c>
      <c r="I32" s="64">
        <f>'Zaudējums Uzvara'!AS163</f>
        <v>0</v>
      </c>
      <c r="J32" s="65">
        <f>'Zaudējums Uzvara'!AT163</f>
        <v>0</v>
      </c>
      <c r="K32" s="65">
        <f>'Zaudējums Uzvara'!AU163</f>
        <v>0</v>
      </c>
      <c r="L32" s="58" t="e">
        <f t="shared" ref="L32:L37" si="1">I32/F32*100+K32</f>
        <v>#DIV/0!</v>
      </c>
    </row>
    <row r="33" spans="2:12" ht="18" hidden="1">
      <c r="B33" s="81">
        <v>29</v>
      </c>
      <c r="C33" s="61" t="str">
        <f>Rezultati!A129</f>
        <v>Amberfish</v>
      </c>
      <c r="D33" s="61">
        <f>Rezultati!B129</f>
        <v>0</v>
      </c>
      <c r="E33" s="62" t="s">
        <v>25</v>
      </c>
      <c r="F33" s="62">
        <f>Rezultati!BB129</f>
        <v>0</v>
      </c>
      <c r="G33" s="62">
        <f>Rezultati!BA129</f>
        <v>0</v>
      </c>
      <c r="H33" s="63" t="e">
        <f>Rezultati!BD129</f>
        <v>#DIV/0!</v>
      </c>
      <c r="I33" s="64">
        <f>'Zaudējums Uzvara'!AS119</f>
        <v>0</v>
      </c>
      <c r="J33" s="65">
        <f>'Zaudējums Uzvara'!AT119</f>
        <v>0</v>
      </c>
      <c r="K33" s="65">
        <f>'Zaudējums Uzvara'!AU119</f>
        <v>0</v>
      </c>
      <c r="L33" s="58" t="e">
        <f t="shared" si="1"/>
        <v>#DIV/0!</v>
      </c>
    </row>
    <row r="34" spans="2:12" ht="18" hidden="1">
      <c r="B34" s="81">
        <v>30</v>
      </c>
      <c r="C34" s="61" t="str">
        <f>Rezultati!A177</f>
        <v>Pandora</v>
      </c>
      <c r="D34" s="61">
        <f>Rezultati!B177</f>
        <v>0</v>
      </c>
      <c r="E34" s="62" t="s">
        <v>25</v>
      </c>
      <c r="F34" s="62">
        <f>Rezultati!BB177</f>
        <v>0</v>
      </c>
      <c r="G34" s="62">
        <f>Rezultati!BA177</f>
        <v>0</v>
      </c>
      <c r="H34" s="63" t="e">
        <f>Rezultati!BD177</f>
        <v>#DIV/0!</v>
      </c>
      <c r="I34" s="64">
        <f>'Zaudējums Uzvara'!AS167</f>
        <v>0</v>
      </c>
      <c r="J34" s="65">
        <f>'Zaudējums Uzvara'!AT167</f>
        <v>0</v>
      </c>
      <c r="K34" s="65">
        <f>'Zaudējums Uzvara'!AU167</f>
        <v>0</v>
      </c>
      <c r="L34" s="58" t="e">
        <f t="shared" si="1"/>
        <v>#DIV/0!</v>
      </c>
    </row>
    <row r="35" spans="2:12" ht="18" hidden="1">
      <c r="B35" s="81">
        <v>31</v>
      </c>
      <c r="C35" s="61" t="str">
        <f>Rezultati!A161</f>
        <v>NB</v>
      </c>
      <c r="D35" s="61">
        <f>Rezultati!B161</f>
        <v>0</v>
      </c>
      <c r="E35" s="62" t="s">
        <v>25</v>
      </c>
      <c r="F35" s="62">
        <f>Rezultati!BB161</f>
        <v>0</v>
      </c>
      <c r="G35" s="62">
        <f>Rezultati!BA161</f>
        <v>0</v>
      </c>
      <c r="H35" s="63" t="e">
        <f>Rezultati!BD161</f>
        <v>#DIV/0!</v>
      </c>
      <c r="I35" s="64">
        <f>'Zaudējums Uzvara'!AS151</f>
        <v>0</v>
      </c>
      <c r="J35" s="65">
        <f>'Zaudējums Uzvara'!AT151</f>
        <v>0</v>
      </c>
      <c r="K35" s="65">
        <f>'Zaudējums Uzvara'!AU151</f>
        <v>0</v>
      </c>
      <c r="L35" s="58" t="e">
        <f t="shared" si="1"/>
        <v>#DIV/0!</v>
      </c>
    </row>
    <row r="36" spans="2:12" ht="18" hidden="1">
      <c r="B36" s="81">
        <v>32</v>
      </c>
      <c r="C36" s="61" t="str">
        <f>Rezultati!A176</f>
        <v>Pandora</v>
      </c>
      <c r="D36" s="61">
        <f>Rezultati!B176</f>
        <v>0</v>
      </c>
      <c r="E36" s="62" t="s">
        <v>25</v>
      </c>
      <c r="F36" s="62">
        <f>Rezultati!BB176</f>
        <v>0</v>
      </c>
      <c r="G36" s="62">
        <f>Rezultati!BA176</f>
        <v>0</v>
      </c>
      <c r="H36" s="63" t="e">
        <f>Rezultati!BD176</f>
        <v>#DIV/0!</v>
      </c>
      <c r="I36" s="64">
        <f>'Zaudējums Uzvara'!AS166</f>
        <v>0</v>
      </c>
      <c r="J36" s="65">
        <f>'Zaudējums Uzvara'!AT166</f>
        <v>0</v>
      </c>
      <c r="K36" s="65">
        <f>'Zaudējums Uzvara'!AU166</f>
        <v>0</v>
      </c>
      <c r="L36" s="58" t="e">
        <f t="shared" si="1"/>
        <v>#DIV/0!</v>
      </c>
    </row>
    <row r="37" spans="2:12" ht="18" hidden="1">
      <c r="B37" s="81">
        <v>33</v>
      </c>
      <c r="C37" s="72" t="str">
        <f>Rezultati!A139</f>
        <v>RTU</v>
      </c>
      <c r="D37" s="72" t="str">
        <f>Rezultati!B139</f>
        <v>pieacinātais</v>
      </c>
      <c r="E37" s="73" t="s">
        <v>25</v>
      </c>
      <c r="F37" s="73">
        <f>Rezultati!BB139</f>
        <v>3</v>
      </c>
      <c r="G37" s="73">
        <f>Rezultati!BA139</f>
        <v>521</v>
      </c>
      <c r="H37" s="74">
        <f>Rezultati!BD139</f>
        <v>173.66666666666666</v>
      </c>
      <c r="I37" s="75">
        <f>'Zaudējums Uzvara'!AS129</f>
        <v>0</v>
      </c>
      <c r="J37" s="76">
        <f>'Zaudējums Uzvara'!AT129</f>
        <v>0</v>
      </c>
      <c r="K37" s="76">
        <f>'Zaudējums Uzvara'!AU129</f>
        <v>0</v>
      </c>
      <c r="L37" s="58">
        <f t="shared" si="1"/>
        <v>0</v>
      </c>
    </row>
    <row r="38" spans="2:12" ht="17.399999999999999" hidden="1">
      <c r="B38" s="81">
        <v>34</v>
      </c>
      <c r="E38"/>
    </row>
    <row r="39" spans="2:12" ht="18" hidden="1">
      <c r="B39" s="81">
        <v>35</v>
      </c>
      <c r="C39" s="72" t="str">
        <f>Rezultati!A178</f>
        <v>Pandora</v>
      </c>
      <c r="D39" s="72">
        <f>Rezultati!B178</f>
        <v>0</v>
      </c>
      <c r="E39" s="73" t="s">
        <v>25</v>
      </c>
      <c r="F39" s="73">
        <f>Rezultati!BB178</f>
        <v>0</v>
      </c>
      <c r="G39" s="73">
        <f>Rezultati!BA178</f>
        <v>0</v>
      </c>
      <c r="H39" s="74" t="e">
        <f>Rezultati!BD178</f>
        <v>#DIV/0!</v>
      </c>
      <c r="I39" s="75">
        <f>'Zaudējums Uzvara'!AS168</f>
        <v>0</v>
      </c>
      <c r="J39" s="76">
        <f>'Zaudējums Uzvara'!AT168</f>
        <v>0</v>
      </c>
      <c r="K39" s="76">
        <f>'Zaudējums Uzvara'!AU168</f>
        <v>0</v>
      </c>
      <c r="L39" s="58" t="e">
        <f t="shared" ref="L39:L44" si="2">I39/F39*100+K39</f>
        <v>#DIV/0!</v>
      </c>
    </row>
    <row r="40" spans="2:12" ht="18" hidden="1">
      <c r="B40" s="81"/>
      <c r="C40" s="72" t="str">
        <f>Rezultati!A170</f>
        <v>Zaļie Pumpuri</v>
      </c>
      <c r="D40" s="72">
        <f>Rezultati!B170</f>
        <v>0</v>
      </c>
      <c r="E40" s="73" t="s">
        <v>25</v>
      </c>
      <c r="F40" s="73">
        <f>Rezultati!BB170</f>
        <v>0</v>
      </c>
      <c r="G40" s="73">
        <f>Rezultati!BA170</f>
        <v>0</v>
      </c>
      <c r="H40" s="74" t="e">
        <f>Rezultati!BD170</f>
        <v>#DIV/0!</v>
      </c>
      <c r="I40" s="75">
        <f>'Zaudējums Uzvara'!AS160</f>
        <v>0</v>
      </c>
      <c r="J40" s="76">
        <f>'Zaudējums Uzvara'!AT160</f>
        <v>0</v>
      </c>
      <c r="K40" s="76">
        <f>'Zaudējums Uzvara'!AU160</f>
        <v>0</v>
      </c>
      <c r="L40" s="58" t="e">
        <f t="shared" si="2"/>
        <v>#DIV/0!</v>
      </c>
    </row>
    <row r="41" spans="2:12" ht="18" hidden="1">
      <c r="B41" s="81"/>
      <c r="C41" s="72" t="str">
        <f>Rezultati!A146</f>
        <v>Nopietni</v>
      </c>
      <c r="D41" s="72" t="str">
        <f>Rezultati!B146</f>
        <v>Artūrs Štubis</v>
      </c>
      <c r="E41" s="73" t="s">
        <v>25</v>
      </c>
      <c r="F41" s="73">
        <f>Rezultati!BB146</f>
        <v>0</v>
      </c>
      <c r="G41" s="73">
        <f>Rezultati!BA146</f>
        <v>0</v>
      </c>
      <c r="H41" s="74" t="e">
        <f>Rezultati!BD146</f>
        <v>#DIV/0!</v>
      </c>
      <c r="I41" s="75">
        <f>'Zaudējums Uzvara'!AS136</f>
        <v>0</v>
      </c>
      <c r="J41" s="76">
        <f>'Zaudējums Uzvara'!AT136</f>
        <v>0</v>
      </c>
      <c r="K41" s="76">
        <f>'Zaudējums Uzvara'!AU136</f>
        <v>0</v>
      </c>
      <c r="L41" s="58" t="e">
        <f t="shared" si="2"/>
        <v>#DIV/0!</v>
      </c>
    </row>
    <row r="42" spans="2:12" ht="18" hidden="1">
      <c r="B42" s="81"/>
      <c r="C42" s="72" t="str">
        <f>Rezultati!A156</f>
        <v>Lursoft</v>
      </c>
      <c r="D42" s="72" t="str">
        <f>Rezultati!B156</f>
        <v>pieacinātais</v>
      </c>
      <c r="E42" s="73" t="s">
        <v>25</v>
      </c>
      <c r="F42" s="73">
        <f>Rezultati!BB156</f>
        <v>3</v>
      </c>
      <c r="G42" s="73">
        <f>Rezultati!BA156</f>
        <v>468</v>
      </c>
      <c r="H42" s="74">
        <f>Rezultati!BD156</f>
        <v>156</v>
      </c>
      <c r="I42" s="75">
        <f>'Zaudējums Uzvara'!AS146</f>
        <v>0</v>
      </c>
      <c r="J42" s="76">
        <f>'Zaudējums Uzvara'!AT146</f>
        <v>0</v>
      </c>
      <c r="K42" s="76">
        <f>'Zaudējums Uzvara'!AU146</f>
        <v>0</v>
      </c>
      <c r="L42" s="58">
        <f t="shared" si="2"/>
        <v>0</v>
      </c>
    </row>
    <row r="43" spans="2:12" ht="18" hidden="1">
      <c r="B43" s="81"/>
      <c r="C43" s="72" t="str">
        <f>Rezultati!A175</f>
        <v>Pandora</v>
      </c>
      <c r="D43" s="72">
        <f>Rezultati!B175</f>
        <v>0</v>
      </c>
      <c r="E43" s="73" t="s">
        <v>25</v>
      </c>
      <c r="F43" s="73">
        <f>Rezultati!BB175</f>
        <v>0</v>
      </c>
      <c r="G43" s="73">
        <f>Rezultati!BA175</f>
        <v>0</v>
      </c>
      <c r="H43" s="74" t="e">
        <f>Rezultati!BD175</f>
        <v>#DIV/0!</v>
      </c>
      <c r="I43" s="75">
        <f>'Zaudējums Uzvara'!AS165</f>
        <v>0</v>
      </c>
      <c r="J43" s="76">
        <f>'Zaudējums Uzvara'!AT165</f>
        <v>0</v>
      </c>
      <c r="K43" s="76">
        <f>'Zaudējums Uzvara'!AU165</f>
        <v>0</v>
      </c>
      <c r="L43" s="58" t="e">
        <f t="shared" si="2"/>
        <v>#DIV/0!</v>
      </c>
    </row>
    <row r="44" spans="2:12" ht="18" hidden="1">
      <c r="B44" s="81"/>
      <c r="C44" s="66" t="str">
        <f>Rezultati!A119</f>
        <v>NB Lēdijas</v>
      </c>
      <c r="D44" s="66" t="str">
        <f>Rezultati!B119</f>
        <v>Ilona Liņina</v>
      </c>
      <c r="E44" s="67" t="s">
        <v>26</v>
      </c>
      <c r="F44" s="67">
        <f>Rezultati!BB119</f>
        <v>0</v>
      </c>
      <c r="G44" s="67">
        <f>Rezultati!BA119</f>
        <v>0</v>
      </c>
      <c r="H44" s="68" t="e">
        <f>Rezultati!BD119</f>
        <v>#DIV/0!</v>
      </c>
      <c r="I44" s="69">
        <f>'Zaudējums Uzvara'!AS109</f>
        <v>0</v>
      </c>
      <c r="J44" s="70">
        <f>'Zaudējums Uzvara'!AT109</f>
        <v>0</v>
      </c>
      <c r="K44" s="70">
        <f>'Zaudējums Uzvara'!AU109</f>
        <v>0</v>
      </c>
      <c r="L44" s="58" t="e">
        <f t="shared" si="2"/>
        <v>#DIV/0!</v>
      </c>
    </row>
    <row r="45" spans="2:12" ht="17.399999999999999" hidden="1">
      <c r="B45" s="81"/>
      <c r="E45"/>
    </row>
    <row r="46" spans="2:12" ht="18" hidden="1">
      <c r="B46" s="81"/>
      <c r="C46" s="72" t="str">
        <f>Rezultati!A149</f>
        <v>Nopietni</v>
      </c>
      <c r="D46" s="72">
        <f>Rezultati!B149</f>
        <v>0</v>
      </c>
      <c r="E46" s="73" t="s">
        <v>25</v>
      </c>
      <c r="F46" s="73">
        <f>Rezultati!BB149</f>
        <v>0</v>
      </c>
      <c r="G46" s="73">
        <f>Rezultati!BA149</f>
        <v>0</v>
      </c>
      <c r="H46" s="74" t="e">
        <f>Rezultati!BD149</f>
        <v>#DIV/0!</v>
      </c>
      <c r="I46" s="75">
        <f>'Zaudējums Uzvara'!AS139</f>
        <v>0</v>
      </c>
      <c r="J46" s="76">
        <f>'Zaudējums Uzvara'!AT139</f>
        <v>0</v>
      </c>
      <c r="K46" s="76">
        <f>'Zaudējums Uzvara'!AU139</f>
        <v>0</v>
      </c>
      <c r="L46" s="58" t="e">
        <f>I46/F46*100+K46</f>
        <v>#DIV/0!</v>
      </c>
    </row>
    <row r="47" spans="2:12" ht="18" hidden="1">
      <c r="B47" s="81"/>
      <c r="C47" s="72" t="str">
        <f>Rezultati!A148</f>
        <v>Nopietni</v>
      </c>
      <c r="D47" s="72">
        <f>Rezultati!B148</f>
        <v>0</v>
      </c>
      <c r="E47" s="73" t="s">
        <v>25</v>
      </c>
      <c r="F47" s="73">
        <f>Rezultati!BB148</f>
        <v>0</v>
      </c>
      <c r="G47" s="73">
        <f>Rezultati!BA148</f>
        <v>0</v>
      </c>
      <c r="H47" s="74" t="e">
        <f>Rezultati!BD148</f>
        <v>#DIV/0!</v>
      </c>
      <c r="I47" s="75">
        <f>'Zaudējums Uzvara'!AS138</f>
        <v>0</v>
      </c>
      <c r="J47" s="76">
        <f>'Zaudējums Uzvara'!AT138</f>
        <v>0</v>
      </c>
      <c r="K47" s="76">
        <f>'Zaudējums Uzvara'!AU138</f>
        <v>0</v>
      </c>
      <c r="L47" s="58" t="e">
        <f>I47/F47*100+K47</f>
        <v>#DIV/0!</v>
      </c>
    </row>
    <row r="48" spans="2:12" ht="17.399999999999999" hidden="1">
      <c r="B48" s="81"/>
      <c r="E48"/>
    </row>
    <row r="49" spans="2:12" ht="18" hidden="1">
      <c r="B49" s="81"/>
      <c r="C49" s="72" t="str">
        <f>Rezultati!A121</f>
        <v>NB Lēdijas</v>
      </c>
      <c r="D49" s="72">
        <f>Rezultati!B121</f>
        <v>0</v>
      </c>
      <c r="E49" s="73"/>
      <c r="F49" s="73">
        <f>Rezultati!BB121</f>
        <v>0</v>
      </c>
      <c r="G49" s="73">
        <f>Rezultati!BA121</f>
        <v>0</v>
      </c>
      <c r="H49" s="74" t="e">
        <f>Rezultati!BD121</f>
        <v>#DIV/0!</v>
      </c>
      <c r="I49" s="75">
        <f>'Zaudējums Uzvara'!AS111</f>
        <v>0</v>
      </c>
      <c r="J49" s="76">
        <f>'Zaudējums Uzvara'!AT111</f>
        <v>0</v>
      </c>
      <c r="K49" s="76">
        <f>'Zaudējums Uzvara'!AU111</f>
        <v>0</v>
      </c>
      <c r="L49" s="58" t="e">
        <f t="shared" ref="L49:L66" si="3">I49/F49*100+K49</f>
        <v>#DIV/0!</v>
      </c>
    </row>
    <row r="50" spans="2:12" ht="18" hidden="1">
      <c r="B50" s="81"/>
      <c r="C50" s="72" t="str">
        <f>Rezultati!A124</f>
        <v>NB Lēdijas</v>
      </c>
      <c r="D50" s="72">
        <f>Rezultati!B124</f>
        <v>0</v>
      </c>
      <c r="E50" s="73"/>
      <c r="F50" s="73">
        <f>Rezultati!BB124</f>
        <v>0</v>
      </c>
      <c r="G50" s="73">
        <f>Rezultati!BA124</f>
        <v>0</v>
      </c>
      <c r="H50" s="74" t="e">
        <f>Rezultati!BD124</f>
        <v>#DIV/0!</v>
      </c>
      <c r="I50" s="75">
        <f>'Zaudējums Uzvara'!AS114</f>
        <v>0</v>
      </c>
      <c r="J50" s="76">
        <f>'Zaudējums Uzvara'!AT114</f>
        <v>0</v>
      </c>
      <c r="K50" s="76">
        <f>'Zaudējums Uzvara'!AU114</f>
        <v>0</v>
      </c>
      <c r="L50" s="58" t="e">
        <f t="shared" si="3"/>
        <v>#DIV/0!</v>
      </c>
    </row>
    <row r="51" spans="2:12" ht="18" hidden="1">
      <c r="B51" s="81"/>
      <c r="C51" s="72" t="str">
        <f>Rezultati!A125</f>
        <v>NB Lēdijas</v>
      </c>
      <c r="D51" s="72">
        <f>Rezultati!B125</f>
        <v>0</v>
      </c>
      <c r="E51" s="73"/>
      <c r="F51" s="73">
        <f>Rezultati!BB125</f>
        <v>0</v>
      </c>
      <c r="G51" s="73">
        <f>Rezultati!BA125</f>
        <v>0</v>
      </c>
      <c r="H51" s="74" t="e">
        <f>Rezultati!BD125</f>
        <v>#DIV/0!</v>
      </c>
      <c r="I51" s="75">
        <f>'Zaudējums Uzvara'!AS115</f>
        <v>0</v>
      </c>
      <c r="J51" s="76">
        <f>'Zaudējums Uzvara'!AT115</f>
        <v>0</v>
      </c>
      <c r="K51" s="76">
        <f>'Zaudējums Uzvara'!AU115</f>
        <v>0</v>
      </c>
      <c r="L51" s="58" t="e">
        <f t="shared" si="3"/>
        <v>#DIV/0!</v>
      </c>
    </row>
    <row r="52" spans="2:12" ht="18" hidden="1">
      <c r="B52" s="81"/>
      <c r="C52" s="72" t="str">
        <f>Rezultati!A126</f>
        <v>NB Lēdijas</v>
      </c>
      <c r="D52" s="72">
        <f>Rezultati!B126</f>
        <v>0</v>
      </c>
      <c r="E52" s="73"/>
      <c r="F52" s="73">
        <f>Rezultati!BB126</f>
        <v>0</v>
      </c>
      <c r="G52" s="73">
        <f>Rezultati!BA126</f>
        <v>0</v>
      </c>
      <c r="H52" s="74" t="e">
        <f>Rezultati!BD126</f>
        <v>#DIV/0!</v>
      </c>
      <c r="I52" s="75">
        <f>'Zaudējums Uzvara'!AS116</f>
        <v>0</v>
      </c>
      <c r="J52" s="76">
        <f>'Zaudējums Uzvara'!AT116</f>
        <v>0</v>
      </c>
      <c r="K52" s="76">
        <f>'Zaudējums Uzvara'!AU116</f>
        <v>0</v>
      </c>
      <c r="L52" s="58" t="e">
        <f t="shared" si="3"/>
        <v>#DIV/0!</v>
      </c>
    </row>
    <row r="53" spans="2:12" ht="18" hidden="1">
      <c r="B53" s="81"/>
      <c r="C53" s="72" t="str">
        <f>Rezultati!A127</f>
        <v>NB Lēdijas</v>
      </c>
      <c r="D53" s="72">
        <f>Rezultati!B127</f>
        <v>0</v>
      </c>
      <c r="E53" s="73"/>
      <c r="F53" s="73">
        <f>Rezultati!BB127</f>
        <v>0</v>
      </c>
      <c r="G53" s="73">
        <f>Rezultati!BA127</f>
        <v>0</v>
      </c>
      <c r="H53" s="74" t="e">
        <f>Rezultati!BD127</f>
        <v>#DIV/0!</v>
      </c>
      <c r="I53" s="75">
        <f>'Zaudējums Uzvara'!AS117</f>
        <v>0</v>
      </c>
      <c r="J53" s="76">
        <f>'Zaudējums Uzvara'!AT117</f>
        <v>0</v>
      </c>
      <c r="K53" s="76">
        <f>'Zaudējums Uzvara'!AU117</f>
        <v>0</v>
      </c>
      <c r="L53" s="58" t="e">
        <f t="shared" si="3"/>
        <v>#DIV/0!</v>
      </c>
    </row>
    <row r="54" spans="2:12" ht="18" hidden="1">
      <c r="B54" s="81"/>
      <c r="C54" s="72" t="str">
        <f>Rezultati!A128</f>
        <v>NB Lēdijas</v>
      </c>
      <c r="D54" s="72">
        <f>Rezultati!B128</f>
        <v>0</v>
      </c>
      <c r="E54" s="73"/>
      <c r="F54" s="73">
        <f>Rezultati!BB128</f>
        <v>0</v>
      </c>
      <c r="G54" s="73">
        <f>Rezultati!BA128</f>
        <v>0</v>
      </c>
      <c r="H54" s="74" t="e">
        <f>Rezultati!BD128</f>
        <v>#DIV/0!</v>
      </c>
      <c r="I54" s="75">
        <f>'Zaudējums Uzvara'!AS118</f>
        <v>0</v>
      </c>
      <c r="J54" s="76">
        <f>'Zaudējums Uzvara'!AT118</f>
        <v>0</v>
      </c>
      <c r="K54" s="76">
        <f>'Zaudējums Uzvara'!AU118</f>
        <v>0</v>
      </c>
      <c r="L54" s="58" t="e">
        <f t="shared" si="3"/>
        <v>#DIV/0!</v>
      </c>
    </row>
    <row r="55" spans="2:12" ht="18" hidden="1">
      <c r="B55" s="81"/>
      <c r="C55" s="72" t="str">
        <f>Rezultati!A132</f>
        <v>Amberfish</v>
      </c>
      <c r="D55" s="72" t="str">
        <f>Rezultati!B132</f>
        <v>Jurijs Kuncevičs</v>
      </c>
      <c r="E55" s="73"/>
      <c r="F55" s="73">
        <f>Rezultati!BB132</f>
        <v>0</v>
      </c>
      <c r="G55" s="73">
        <f>Rezultati!BA132</f>
        <v>0</v>
      </c>
      <c r="H55" s="74" t="e">
        <f>Rezultati!BD132</f>
        <v>#DIV/0!</v>
      </c>
      <c r="I55" s="75">
        <f>'Zaudējums Uzvara'!AS122</f>
        <v>0</v>
      </c>
      <c r="J55" s="76">
        <f>'Zaudējums Uzvara'!AT122</f>
        <v>0</v>
      </c>
      <c r="K55" s="76">
        <f>'Zaudējums Uzvara'!AU122</f>
        <v>0</v>
      </c>
      <c r="L55" s="58" t="e">
        <f t="shared" si="3"/>
        <v>#DIV/0!</v>
      </c>
    </row>
    <row r="56" spans="2:12" ht="18" hidden="1">
      <c r="B56" s="81"/>
      <c r="C56" s="72" t="str">
        <f>Rezultati!A134</f>
        <v>Amberfish</v>
      </c>
      <c r="D56" s="72" t="str">
        <f>Rezultati!B134</f>
        <v>pieacinātais</v>
      </c>
      <c r="E56" s="73"/>
      <c r="F56" s="73">
        <f>Rezultati!BB134</f>
        <v>3</v>
      </c>
      <c r="G56" s="73">
        <f>Rezultati!BA134</f>
        <v>631</v>
      </c>
      <c r="H56" s="74">
        <f>Rezultati!BD134</f>
        <v>210.33333333333334</v>
      </c>
      <c r="I56" s="75">
        <f>'Zaudējums Uzvara'!AS124</f>
        <v>0</v>
      </c>
      <c r="J56" s="76">
        <f>'Zaudējums Uzvara'!AT124</f>
        <v>0</v>
      </c>
      <c r="K56" s="76">
        <f>'Zaudējums Uzvara'!AU124</f>
        <v>0</v>
      </c>
      <c r="L56" s="58">
        <f t="shared" si="3"/>
        <v>0</v>
      </c>
    </row>
    <row r="57" spans="2:12" ht="18" hidden="1">
      <c r="B57" s="81"/>
      <c r="C57" s="72" t="str">
        <f>Rezultati!A135</f>
        <v>Amberfish</v>
      </c>
      <c r="D57" s="72">
        <f>Rezultati!B135</f>
        <v>0</v>
      </c>
      <c r="E57" s="73"/>
      <c r="F57" s="73">
        <f>Rezultati!BB135</f>
        <v>0</v>
      </c>
      <c r="G57" s="73">
        <f>Rezultati!BA135</f>
        <v>0</v>
      </c>
      <c r="H57" s="74" t="e">
        <f>Rezultati!BD135</f>
        <v>#DIV/0!</v>
      </c>
      <c r="I57" s="75">
        <f>'Zaudējums Uzvara'!AS125</f>
        <v>0</v>
      </c>
      <c r="J57" s="76">
        <f>'Zaudējums Uzvara'!AT125</f>
        <v>0</v>
      </c>
      <c r="K57" s="76">
        <f>'Zaudējums Uzvara'!AU125</f>
        <v>0</v>
      </c>
      <c r="L57" s="58" t="e">
        <f t="shared" si="3"/>
        <v>#DIV/0!</v>
      </c>
    </row>
    <row r="58" spans="2:12" ht="18" hidden="1">
      <c r="B58" s="81"/>
      <c r="C58" s="72" t="str">
        <f>Rezultati!A140</f>
        <v>RTU</v>
      </c>
      <c r="D58" s="72">
        <f>Rezultati!B140</f>
        <v>0</v>
      </c>
      <c r="E58" s="73"/>
      <c r="F58" s="73">
        <f>Rezultati!BB140</f>
        <v>0</v>
      </c>
      <c r="G58" s="73">
        <f>Rezultati!BA140</f>
        <v>0</v>
      </c>
      <c r="H58" s="74" t="e">
        <f>Rezultati!BD140</f>
        <v>#DIV/0!</v>
      </c>
      <c r="I58" s="75">
        <f>'Zaudējums Uzvara'!AS130</f>
        <v>0</v>
      </c>
      <c r="J58" s="76">
        <f>'Zaudējums Uzvara'!AT130</f>
        <v>0</v>
      </c>
      <c r="K58" s="76">
        <f>'Zaudējums Uzvara'!AU130</f>
        <v>0</v>
      </c>
      <c r="L58" s="58" t="e">
        <f t="shared" si="3"/>
        <v>#DIV/0!</v>
      </c>
    </row>
    <row r="59" spans="2:12" ht="18" hidden="1">
      <c r="B59" s="81"/>
      <c r="C59" s="72" t="str">
        <f>Rezultati!A141</f>
        <v>RTU</v>
      </c>
      <c r="D59" s="72">
        <f>Rezultati!B141</f>
        <v>0</v>
      </c>
      <c r="E59" s="73"/>
      <c r="F59" s="73">
        <f>Rezultati!BB141</f>
        <v>0</v>
      </c>
      <c r="G59" s="73">
        <f>Rezultati!BA141</f>
        <v>0</v>
      </c>
      <c r="H59" s="74" t="e">
        <f>Rezultati!BD141</f>
        <v>#DIV/0!</v>
      </c>
      <c r="I59" s="75">
        <f>'Zaudējums Uzvara'!AS131</f>
        <v>0</v>
      </c>
      <c r="J59" s="76">
        <f>'Zaudējums Uzvara'!AT131</f>
        <v>0</v>
      </c>
      <c r="K59" s="76">
        <f>'Zaudējums Uzvara'!AU131</f>
        <v>0</v>
      </c>
      <c r="L59" s="58" t="e">
        <f t="shared" si="3"/>
        <v>#DIV/0!</v>
      </c>
    </row>
    <row r="60" spans="2:12" ht="18" hidden="1">
      <c r="B60" s="81"/>
      <c r="C60" s="72" t="str">
        <f>Rezultati!A142</f>
        <v>RTU</v>
      </c>
      <c r="D60" s="72">
        <f>Rezultati!B142</f>
        <v>0</v>
      </c>
      <c r="E60" s="73"/>
      <c r="F60" s="73">
        <f>Rezultati!BB142</f>
        <v>0</v>
      </c>
      <c r="G60" s="73">
        <f>Rezultati!BA142</f>
        <v>0</v>
      </c>
      <c r="H60" s="74" t="e">
        <f>Rezultati!BD142</f>
        <v>#DIV/0!</v>
      </c>
      <c r="I60" s="75">
        <f>'Zaudējums Uzvara'!AS132</f>
        <v>0</v>
      </c>
      <c r="J60" s="76">
        <f>'Zaudējums Uzvara'!AT132</f>
        <v>0</v>
      </c>
      <c r="K60" s="76">
        <f>'Zaudējums Uzvara'!AU132</f>
        <v>0</v>
      </c>
      <c r="L60" s="58" t="e">
        <f t="shared" si="3"/>
        <v>#DIV/0!</v>
      </c>
    </row>
    <row r="61" spans="2:12" ht="18" hidden="1">
      <c r="B61" s="81"/>
      <c r="C61" s="72" t="str">
        <f>Rezultati!A147</f>
        <v>Nopietni</v>
      </c>
      <c r="D61" s="72">
        <f>Rezultati!B147</f>
        <v>0</v>
      </c>
      <c r="E61" s="73"/>
      <c r="F61" s="73">
        <f>Rezultati!BB147</f>
        <v>0</v>
      </c>
      <c r="G61" s="73">
        <f>Rezultati!BA147</f>
        <v>0</v>
      </c>
      <c r="H61" s="74" t="e">
        <f>Rezultati!BD147</f>
        <v>#DIV/0!</v>
      </c>
      <c r="I61" s="75">
        <f>'Zaudējums Uzvara'!AS137</f>
        <v>0</v>
      </c>
      <c r="J61" s="76">
        <f>'Zaudējums Uzvara'!AT137</f>
        <v>0</v>
      </c>
      <c r="K61" s="76">
        <f>'Zaudējums Uzvara'!AU137</f>
        <v>0</v>
      </c>
      <c r="L61" s="58" t="e">
        <f t="shared" si="3"/>
        <v>#DIV/0!</v>
      </c>
    </row>
    <row r="62" spans="2:12" ht="18" hidden="1">
      <c r="B62" s="81"/>
      <c r="C62" s="66" t="str">
        <f>Rezultati!A122</f>
        <v>NB Lēdijas</v>
      </c>
      <c r="D62" s="66" t="str">
        <f>Rezultati!B122</f>
        <v>Rasma Mauriņa</v>
      </c>
      <c r="E62" s="67" t="s">
        <v>26</v>
      </c>
      <c r="F62" s="67">
        <f>Rezultati!BB122</f>
        <v>0</v>
      </c>
      <c r="G62" s="67">
        <f>Rezultati!BA122</f>
        <v>0</v>
      </c>
      <c r="H62" s="68" t="e">
        <f>Rezultati!BD122</f>
        <v>#DIV/0!</v>
      </c>
      <c r="I62" s="69">
        <f>'Zaudējums Uzvara'!AS112</f>
        <v>0</v>
      </c>
      <c r="J62" s="70">
        <f>'Zaudējums Uzvara'!AT112</f>
        <v>0</v>
      </c>
      <c r="K62" s="70">
        <f>'Zaudējums Uzvara'!AU112</f>
        <v>0</v>
      </c>
      <c r="L62" s="58" t="e">
        <f t="shared" si="3"/>
        <v>#DIV/0!</v>
      </c>
    </row>
    <row r="63" spans="2:12" ht="18" hidden="1">
      <c r="B63" s="81"/>
      <c r="C63" s="72" t="str">
        <f>Rezultati!A168</f>
        <v>Zaļie Pumpuri</v>
      </c>
      <c r="D63" s="72" t="str">
        <f>Rezultati!B168</f>
        <v>Elmārs Kokorišs</v>
      </c>
      <c r="E63" s="73" t="s">
        <v>25</v>
      </c>
      <c r="F63" s="73">
        <f>Rezultati!BB168</f>
        <v>0</v>
      </c>
      <c r="G63" s="73">
        <f>Rezultati!BA168</f>
        <v>0</v>
      </c>
      <c r="H63" s="74" t="e">
        <f>Rezultati!BD168</f>
        <v>#DIV/0!</v>
      </c>
      <c r="I63" s="75">
        <f>'Zaudējums Uzvara'!AS158</f>
        <v>0</v>
      </c>
      <c r="J63" s="76">
        <f>'Zaudējums Uzvara'!AT158</f>
        <v>0</v>
      </c>
      <c r="K63" s="76">
        <f>'Zaudējums Uzvara'!AU158</f>
        <v>0</v>
      </c>
      <c r="L63" s="58" t="e">
        <f t="shared" si="3"/>
        <v>#DIV/0!</v>
      </c>
    </row>
    <row r="64" spans="2:12" ht="18" hidden="1">
      <c r="B64" s="81"/>
      <c r="C64" s="72" t="str">
        <f>Rezultati!A150</f>
        <v>Lursoft</v>
      </c>
      <c r="D64" s="72">
        <f>Rezultati!B150</f>
        <v>0</v>
      </c>
      <c r="E64" s="73"/>
      <c r="F64" s="73">
        <f>Rezultati!BB150</f>
        <v>0</v>
      </c>
      <c r="G64" s="73">
        <f>Rezultati!BA150</f>
        <v>0</v>
      </c>
      <c r="H64" s="74" t="e">
        <f>Rezultati!BD150</f>
        <v>#DIV/0!</v>
      </c>
      <c r="I64" s="75">
        <f>'Zaudējums Uzvara'!AS140</f>
        <v>0</v>
      </c>
      <c r="J64" s="76">
        <f>'Zaudējums Uzvara'!AT140</f>
        <v>0</v>
      </c>
      <c r="K64" s="76">
        <f>'Zaudējums Uzvara'!AU140</f>
        <v>0</v>
      </c>
      <c r="L64" s="58" t="e">
        <f t="shared" si="3"/>
        <v>#DIV/0!</v>
      </c>
    </row>
    <row r="65" spans="2:12" ht="18" hidden="1">
      <c r="B65" s="81"/>
      <c r="C65" s="72" t="str">
        <f>Rezultati!A155</f>
        <v>Lursoft</v>
      </c>
      <c r="D65" s="72">
        <f>Rezultati!B155</f>
        <v>0</v>
      </c>
      <c r="E65" s="73"/>
      <c r="F65" s="73">
        <f>Rezultati!BB155</f>
        <v>0</v>
      </c>
      <c r="G65" s="73">
        <f>Rezultati!BA155</f>
        <v>0</v>
      </c>
      <c r="H65" s="74" t="e">
        <f>Rezultati!BD155</f>
        <v>#DIV/0!</v>
      </c>
      <c r="I65" s="75">
        <f>'Zaudējums Uzvara'!AS145</f>
        <v>0</v>
      </c>
      <c r="J65" s="76">
        <f>'Zaudējums Uzvara'!AT145</f>
        <v>0</v>
      </c>
      <c r="K65" s="76">
        <f>'Zaudējums Uzvara'!AU145</f>
        <v>0</v>
      </c>
      <c r="L65" s="58" t="e">
        <f t="shared" si="3"/>
        <v>#DIV/0!</v>
      </c>
    </row>
    <row r="66" spans="2:12" ht="17.399999999999999" hidden="1">
      <c r="C66" s="72" t="str">
        <f>Rezultati!A157</f>
        <v>Lursoft</v>
      </c>
      <c r="D66" s="72">
        <f>Rezultati!B157</f>
        <v>0</v>
      </c>
      <c r="E66" s="73"/>
      <c r="F66" s="73">
        <f>Rezultati!BB157</f>
        <v>0</v>
      </c>
      <c r="G66" s="73">
        <f>Rezultati!BA157</f>
        <v>0</v>
      </c>
      <c r="H66" s="74" t="e">
        <f>Rezultati!BD157</f>
        <v>#DIV/0!</v>
      </c>
      <c r="I66" s="75">
        <f>'Zaudējums Uzvara'!AS147</f>
        <v>0</v>
      </c>
      <c r="J66" s="76">
        <f>'Zaudējums Uzvara'!AT147</f>
        <v>0</v>
      </c>
      <c r="K66" s="76">
        <f>'Zaudējums Uzvara'!AU147</f>
        <v>0</v>
      </c>
      <c r="L66" s="58" t="e">
        <f t="shared" si="3"/>
        <v>#DIV/0!</v>
      </c>
    </row>
    <row r="67" spans="2:12" hidden="1">
      <c r="E67"/>
    </row>
    <row r="68" spans="2:12" ht="17.399999999999999" hidden="1">
      <c r="E68"/>
      <c r="L68" s="58">
        <f>I29/F29*100+K29</f>
        <v>0</v>
      </c>
    </row>
    <row r="69" spans="2:12" ht="17.399999999999999" hidden="1">
      <c r="C69" s="72" t="str">
        <f>Rezultati!A164</f>
        <v>NB</v>
      </c>
      <c r="D69" s="72">
        <f>Rezultati!B164</f>
        <v>0</v>
      </c>
      <c r="E69" s="73"/>
      <c r="F69" s="73">
        <f>Rezultati!BB164</f>
        <v>0</v>
      </c>
      <c r="G69" s="73">
        <f>Rezultati!BA164</f>
        <v>0</v>
      </c>
      <c r="H69" s="74" t="e">
        <f>Rezultati!BD164</f>
        <v>#DIV/0!</v>
      </c>
      <c r="I69" s="75">
        <f>'Zaudējums Uzvara'!AS154</f>
        <v>0</v>
      </c>
      <c r="J69" s="76">
        <f>'Zaudējums Uzvara'!AT154</f>
        <v>0</v>
      </c>
      <c r="K69" s="76">
        <f>'Zaudējums Uzvara'!AU154</f>
        <v>0</v>
      </c>
      <c r="L69" s="58" t="e">
        <f>I69/F69*100+K69</f>
        <v>#DIV/0!</v>
      </c>
    </row>
    <row r="70" spans="2:12" ht="17.399999999999999" hidden="1">
      <c r="C70" s="72" t="str">
        <f>Rezultati!A171</f>
        <v>Zaļie Pumpuri</v>
      </c>
      <c r="D70" s="72">
        <f>Rezultati!B171</f>
        <v>0</v>
      </c>
      <c r="E70" s="73"/>
      <c r="F70" s="73">
        <f>Rezultati!BB171</f>
        <v>0</v>
      </c>
      <c r="G70" s="73">
        <f>Rezultati!BA171</f>
        <v>0</v>
      </c>
      <c r="H70" s="74" t="e">
        <f>Rezultati!BD171</f>
        <v>#DIV/0!</v>
      </c>
      <c r="I70" s="75">
        <f>'Zaudējums Uzvara'!AS161</f>
        <v>0</v>
      </c>
      <c r="J70" s="76">
        <f>'Zaudējums Uzvara'!AT161</f>
        <v>0</v>
      </c>
      <c r="K70" s="76">
        <f>'Zaudējums Uzvara'!AU161</f>
        <v>0</v>
      </c>
      <c r="L70" s="58" t="e">
        <f>I70/F70*100+K70</f>
        <v>#DIV/0!</v>
      </c>
    </row>
    <row r="71" spans="2:12" ht="17.399999999999999" hidden="1">
      <c r="C71" s="72">
        <f>Rezultati!A172</f>
        <v>0</v>
      </c>
      <c r="D71" s="72">
        <f>Rezultati!B172</f>
        <v>0</v>
      </c>
      <c r="E71" s="73"/>
      <c r="F71" s="73">
        <f>Rezultati!BB172</f>
        <v>0</v>
      </c>
      <c r="G71" s="73">
        <f>Rezultati!BA172</f>
        <v>0</v>
      </c>
      <c r="H71" s="74" t="e">
        <f>Rezultati!BD172</f>
        <v>#DIV/0!</v>
      </c>
      <c r="I71" s="75">
        <f>'Zaudējums Uzvara'!AS162</f>
        <v>0</v>
      </c>
      <c r="J71" s="76">
        <f>'Zaudējums Uzvara'!AT162</f>
        <v>0</v>
      </c>
      <c r="K71" s="76">
        <f>'Zaudējums Uzvara'!AU162</f>
        <v>0</v>
      </c>
      <c r="L71" s="58" t="e">
        <f>I71/F71*100+K71</f>
        <v>#DIV/0!</v>
      </c>
    </row>
    <row r="72" spans="2:12" ht="17.399999999999999" hidden="1">
      <c r="C72" s="72" t="str">
        <f>Rezultati!A174</f>
        <v>Pandora</v>
      </c>
      <c r="D72" s="72">
        <f>Rezultati!B174</f>
        <v>0</v>
      </c>
      <c r="E72" s="73"/>
      <c r="F72" s="73">
        <f>Rezultati!BB174</f>
        <v>0</v>
      </c>
      <c r="G72" s="73">
        <f>Rezultati!BA174</f>
        <v>0</v>
      </c>
      <c r="H72" s="74" t="e">
        <f>Rezultati!BD174</f>
        <v>#DIV/0!</v>
      </c>
      <c r="I72" s="75">
        <f>'Zaudējums Uzvara'!AS164</f>
        <v>0</v>
      </c>
      <c r="J72" s="76">
        <f>'Zaudējums Uzvara'!AT164</f>
        <v>0</v>
      </c>
      <c r="K72" s="76">
        <f>'Zaudējums Uzvara'!AU164</f>
        <v>0</v>
      </c>
      <c r="L72" s="58" t="e">
        <f>I72/F72*100+K72</f>
        <v>#DIV/0!</v>
      </c>
    </row>
  </sheetData>
  <mergeCells count="3">
    <mergeCell ref="B1:L1"/>
    <mergeCell ref="B2:L2"/>
    <mergeCell ref="B3:L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Roman,Parasts"&amp;12&amp;A</oddHeader>
    <oddFooter>&amp;C&amp;"Times New Roman,Parasts"&amp;12Lappuse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9"/>
  <sheetViews>
    <sheetView zoomScale="75" zoomScaleNormal="75" workbookViewId="0">
      <pane xSplit="1" ySplit="4" topLeftCell="B38" activePane="bottomRight" state="frozen"/>
      <selection pane="topRight" activeCell="B1" sqref="B1"/>
      <selection pane="bottomLeft" activeCell="A38" sqref="A38"/>
      <selection pane="bottomRight" activeCell="S57" sqref="S57"/>
    </sheetView>
  </sheetViews>
  <sheetFormatPr defaultRowHeight="13.2"/>
  <cols>
    <col min="1" max="1" width="37.5546875"/>
    <col min="2" max="16" width="5.6640625"/>
    <col min="17" max="40" width="6"/>
    <col min="41" max="43" width="0" hidden="1"/>
    <col min="44" max="44" width="25.44140625"/>
    <col min="45" max="46" width="8.6640625"/>
    <col min="47" max="48" width="10.109375"/>
    <col min="49" max="49" width="16.33203125" style="43"/>
    <col min="50" max="51" width="14.44140625" style="43"/>
    <col min="52" max="1025" width="14.44140625"/>
  </cols>
  <sheetData>
    <row r="1" spans="1:51" ht="12.75" customHeight="1">
      <c r="A1" s="43"/>
      <c r="AR1" s="43"/>
      <c r="AW1"/>
      <c r="AX1"/>
      <c r="AY1"/>
    </row>
    <row r="2" spans="1:51" s="91" customFormat="1" ht="15.6">
      <c r="A2" s="90"/>
      <c r="B2" s="9" t="str">
        <f>Punkti!A5</f>
        <v>Ax Group</v>
      </c>
      <c r="C2" s="9"/>
      <c r="D2" s="9"/>
      <c r="E2" s="9" t="str">
        <f>Punkti!A8</f>
        <v>Ten Pin</v>
      </c>
      <c r="F2" s="9"/>
      <c r="G2" s="9"/>
      <c r="H2" s="9" t="str">
        <f>Punkti!A11</f>
        <v>Jaunie Buki</v>
      </c>
      <c r="I2" s="9"/>
      <c r="J2" s="9"/>
      <c r="K2" s="9" t="str">
        <f>Punkti!A14</f>
        <v>Wolfpack</v>
      </c>
      <c r="L2" s="9"/>
      <c r="M2" s="9"/>
      <c r="N2" s="9" t="str">
        <f>Punkti!A17</f>
        <v>ALDENS Holding</v>
      </c>
      <c r="O2" s="9"/>
      <c r="P2" s="9"/>
      <c r="Q2" s="9" t="str">
        <f>A20</f>
        <v>Mežpils</v>
      </c>
      <c r="R2" s="9"/>
      <c r="S2" s="9"/>
      <c r="T2" s="9" t="str">
        <f>A23</f>
        <v>SIB</v>
      </c>
      <c r="U2" s="9"/>
      <c r="V2" s="9"/>
      <c r="W2" s="9" t="str">
        <f>A26</f>
        <v>TMRE</v>
      </c>
      <c r="X2" s="9"/>
      <c r="Y2" s="9"/>
      <c r="Z2" s="9" t="str">
        <f>A29</f>
        <v>Deep Purple</v>
      </c>
      <c r="AA2" s="9"/>
      <c r="AB2" s="9"/>
      <c r="AC2" s="9" t="str">
        <f>A32</f>
        <v>Rags</v>
      </c>
      <c r="AD2" s="9"/>
      <c r="AE2" s="9"/>
      <c r="AF2" s="9" t="str">
        <f>A35</f>
        <v>Korness</v>
      </c>
      <c r="AG2" s="9"/>
      <c r="AH2" s="9"/>
      <c r="AI2" s="9" t="str">
        <f>A38</f>
        <v>Šarmageddon</v>
      </c>
      <c r="AJ2" s="9"/>
      <c r="AK2" s="9"/>
      <c r="AL2" s="9" t="str">
        <f>A41</f>
        <v>NB Seniors</v>
      </c>
      <c r="AM2" s="9"/>
      <c r="AN2" s="9"/>
      <c r="AO2" s="9">
        <f>A44</f>
        <v>0</v>
      </c>
      <c r="AP2" s="9"/>
      <c r="AQ2" s="9"/>
      <c r="AR2" s="90"/>
      <c r="AW2" s="92"/>
      <c r="AX2" s="92"/>
      <c r="AY2" s="92"/>
    </row>
    <row r="3" spans="1:51" ht="12.75" customHeight="1">
      <c r="A3" s="93"/>
      <c r="B3" s="8" t="s">
        <v>33</v>
      </c>
      <c r="C3" s="8"/>
      <c r="D3" s="8"/>
      <c r="E3" s="8" t="s">
        <v>33</v>
      </c>
      <c r="F3" s="8"/>
      <c r="G3" s="8"/>
      <c r="H3" s="8" t="s">
        <v>33</v>
      </c>
      <c r="I3" s="8"/>
      <c r="J3" s="8"/>
      <c r="K3" s="8" t="s">
        <v>33</v>
      </c>
      <c r="L3" s="8"/>
      <c r="M3" s="8"/>
      <c r="N3" s="8" t="s">
        <v>33</v>
      </c>
      <c r="O3" s="8"/>
      <c r="P3" s="8"/>
      <c r="Q3" s="8" t="s">
        <v>33</v>
      </c>
      <c r="R3" s="8"/>
      <c r="S3" s="8"/>
      <c r="T3" s="8" t="s">
        <v>33</v>
      </c>
      <c r="U3" s="8"/>
      <c r="V3" s="8"/>
      <c r="W3" s="8" t="s">
        <v>33</v>
      </c>
      <c r="X3" s="8"/>
      <c r="Y3" s="8"/>
      <c r="Z3" s="8" t="s">
        <v>33</v>
      </c>
      <c r="AA3" s="8"/>
      <c r="AB3" s="8"/>
      <c r="AC3" s="8" t="s">
        <v>33</v>
      </c>
      <c r="AD3" s="8"/>
      <c r="AE3" s="8"/>
      <c r="AF3" s="8" t="s">
        <v>33</v>
      </c>
      <c r="AG3" s="8"/>
      <c r="AH3" s="8"/>
      <c r="AI3" s="8" t="s">
        <v>33</v>
      </c>
      <c r="AJ3" s="8"/>
      <c r="AK3" s="8"/>
      <c r="AL3" s="8" t="s">
        <v>33</v>
      </c>
      <c r="AM3" s="8"/>
      <c r="AN3" s="8"/>
      <c r="AO3" s="8" t="s">
        <v>33</v>
      </c>
      <c r="AP3" s="8"/>
      <c r="AQ3" s="8"/>
      <c r="AR3" s="93"/>
      <c r="AW3"/>
      <c r="AX3"/>
      <c r="AY3"/>
    </row>
    <row r="4" spans="1:51" ht="12.75" customHeight="1">
      <c r="A4" s="93"/>
      <c r="B4" s="94" t="s">
        <v>34</v>
      </c>
      <c r="C4" s="94" t="s">
        <v>35</v>
      </c>
      <c r="D4" s="94" t="s">
        <v>36</v>
      </c>
      <c r="E4" s="94" t="s">
        <v>34</v>
      </c>
      <c r="F4" s="94" t="s">
        <v>35</v>
      </c>
      <c r="G4" s="94" t="s">
        <v>36</v>
      </c>
      <c r="H4" s="94" t="s">
        <v>34</v>
      </c>
      <c r="I4" s="94" t="s">
        <v>35</v>
      </c>
      <c r="J4" s="94" t="s">
        <v>36</v>
      </c>
      <c r="K4" s="94" t="s">
        <v>34</v>
      </c>
      <c r="L4" s="94" t="s">
        <v>35</v>
      </c>
      <c r="M4" s="94" t="s">
        <v>36</v>
      </c>
      <c r="N4" s="94" t="s">
        <v>34</v>
      </c>
      <c r="O4" s="94" t="s">
        <v>35</v>
      </c>
      <c r="P4" s="94" t="s">
        <v>36</v>
      </c>
      <c r="Q4" s="94" t="s">
        <v>34</v>
      </c>
      <c r="R4" s="94" t="s">
        <v>35</v>
      </c>
      <c r="S4" s="94" t="s">
        <v>36</v>
      </c>
      <c r="T4" s="94" t="s">
        <v>34</v>
      </c>
      <c r="U4" s="94" t="s">
        <v>35</v>
      </c>
      <c r="V4" s="94" t="s">
        <v>36</v>
      </c>
      <c r="W4" s="94" t="s">
        <v>34</v>
      </c>
      <c r="X4" s="94" t="s">
        <v>35</v>
      </c>
      <c r="Y4" s="94" t="s">
        <v>36</v>
      </c>
      <c r="Z4" s="94" t="s">
        <v>34</v>
      </c>
      <c r="AA4" s="94" t="s">
        <v>35</v>
      </c>
      <c r="AB4" s="94" t="s">
        <v>36</v>
      </c>
      <c r="AC4" s="94" t="s">
        <v>34</v>
      </c>
      <c r="AD4" s="94" t="s">
        <v>35</v>
      </c>
      <c r="AE4" s="94" t="s">
        <v>36</v>
      </c>
      <c r="AF4" s="94" t="s">
        <v>34</v>
      </c>
      <c r="AG4" s="94" t="s">
        <v>35</v>
      </c>
      <c r="AH4" s="94" t="s">
        <v>36</v>
      </c>
      <c r="AI4" s="94" t="s">
        <v>34</v>
      </c>
      <c r="AJ4" s="94" t="s">
        <v>35</v>
      </c>
      <c r="AK4" s="94" t="s">
        <v>36</v>
      </c>
      <c r="AL4" s="94" t="s">
        <v>34</v>
      </c>
      <c r="AM4" s="94" t="s">
        <v>35</v>
      </c>
      <c r="AN4" s="94" t="s">
        <v>36</v>
      </c>
      <c r="AO4" s="94" t="s">
        <v>34</v>
      </c>
      <c r="AP4" s="94" t="s">
        <v>35</v>
      </c>
      <c r="AQ4" s="94" t="s">
        <v>36</v>
      </c>
      <c r="AR4" s="93"/>
      <c r="AS4" s="95" t="s">
        <v>37</v>
      </c>
      <c r="AT4" s="95" t="s">
        <v>38</v>
      </c>
      <c r="AU4" s="95" t="s">
        <v>39</v>
      </c>
      <c r="AV4" s="95" t="s">
        <v>40</v>
      </c>
      <c r="AW4"/>
      <c r="AX4"/>
      <c r="AY4"/>
    </row>
    <row r="5" spans="1:51" ht="19.5" customHeight="1">
      <c r="A5" s="7" t="s">
        <v>41</v>
      </c>
      <c r="B5" s="96"/>
      <c r="C5" s="97"/>
      <c r="D5" s="97"/>
      <c r="E5" s="98">
        <v>2</v>
      </c>
      <c r="F5" s="99">
        <v>4</v>
      </c>
      <c r="G5" s="99">
        <v>2</v>
      </c>
      <c r="H5" s="98">
        <v>4</v>
      </c>
      <c r="I5" s="99">
        <v>4</v>
      </c>
      <c r="J5" s="99">
        <v>1</v>
      </c>
      <c r="K5" s="98">
        <v>4</v>
      </c>
      <c r="L5" s="99">
        <v>4</v>
      </c>
      <c r="M5" s="99">
        <v>0</v>
      </c>
      <c r="N5" s="98">
        <v>4</v>
      </c>
      <c r="O5" s="99">
        <v>4</v>
      </c>
      <c r="P5" s="99">
        <v>6</v>
      </c>
      <c r="Q5" s="98">
        <v>2</v>
      </c>
      <c r="R5" s="99">
        <v>4</v>
      </c>
      <c r="S5" s="99">
        <v>4</v>
      </c>
      <c r="T5" s="98"/>
      <c r="U5" s="99"/>
      <c r="V5" s="99"/>
      <c r="W5" s="98"/>
      <c r="X5" s="99"/>
      <c r="Y5" s="99"/>
      <c r="Z5" s="98"/>
      <c r="AA5" s="99"/>
      <c r="AB5" s="99"/>
      <c r="AC5" s="98"/>
      <c r="AD5" s="99"/>
      <c r="AE5" s="99"/>
      <c r="AF5" s="98"/>
      <c r="AG5" s="99"/>
      <c r="AH5" s="99"/>
      <c r="AI5" s="98"/>
      <c r="AJ5" s="99"/>
      <c r="AK5" s="99"/>
      <c r="AL5" s="98"/>
      <c r="AM5" s="99"/>
      <c r="AN5" s="99"/>
      <c r="AO5" s="98"/>
      <c r="AP5" s="99"/>
      <c r="AQ5" s="99"/>
      <c r="AR5" s="6" t="str">
        <f>Punkti!A5</f>
        <v>Ax Group</v>
      </c>
      <c r="AS5" s="100">
        <f>SUM(Punkti!B5:AQ5)</f>
        <v>49</v>
      </c>
      <c r="AT5" s="100">
        <f>SUM(Punkti!B6:AQ6)</f>
        <v>24</v>
      </c>
      <c r="AU5" s="100">
        <f>SUM(E7+H7+K7+N7+Q7+C7+B7)</f>
        <v>20</v>
      </c>
      <c r="AV5" s="100">
        <f>SUM(F7+I7+L7+O7+R7+U7+X7+AA7+AD7+AG7+AJ7+AM7+AP7+C7)</f>
        <v>1</v>
      </c>
      <c r="AW5" s="43" t="s">
        <v>42</v>
      </c>
      <c r="AX5" s="43" t="s">
        <v>43</v>
      </c>
      <c r="AY5" s="43" t="s">
        <v>44</v>
      </c>
    </row>
    <row r="6" spans="1:51" ht="19.5" customHeight="1">
      <c r="A6" s="7"/>
      <c r="B6" s="101"/>
      <c r="C6" s="102"/>
      <c r="D6" s="102"/>
      <c r="E6" s="101">
        <v>1</v>
      </c>
      <c r="F6" s="102">
        <v>2</v>
      </c>
      <c r="G6" s="102">
        <v>1</v>
      </c>
      <c r="H6" s="101">
        <v>2</v>
      </c>
      <c r="I6" s="102">
        <v>2</v>
      </c>
      <c r="J6" s="102">
        <v>0</v>
      </c>
      <c r="K6" s="101">
        <v>2</v>
      </c>
      <c r="L6" s="102">
        <v>2</v>
      </c>
      <c r="M6" s="102">
        <v>0</v>
      </c>
      <c r="N6" s="101">
        <v>2</v>
      </c>
      <c r="O6" s="102">
        <v>2</v>
      </c>
      <c r="P6" s="102">
        <v>3</v>
      </c>
      <c r="Q6" s="101">
        <v>1</v>
      </c>
      <c r="R6" s="102">
        <v>2</v>
      </c>
      <c r="S6" s="102">
        <v>2</v>
      </c>
      <c r="T6" s="101"/>
      <c r="U6" s="102"/>
      <c r="V6" s="102"/>
      <c r="W6" s="101"/>
      <c r="X6" s="102"/>
      <c r="Y6" s="102"/>
      <c r="Z6" s="101"/>
      <c r="AA6" s="102"/>
      <c r="AB6" s="102"/>
      <c r="AC6" s="101"/>
      <c r="AD6" s="102"/>
      <c r="AE6" s="102"/>
      <c r="AF6" s="101"/>
      <c r="AG6" s="102"/>
      <c r="AH6" s="102"/>
      <c r="AI6" s="101"/>
      <c r="AJ6" s="102"/>
      <c r="AK6" s="102"/>
      <c r="AL6" s="101"/>
      <c r="AM6" s="102"/>
      <c r="AN6" s="102"/>
      <c r="AO6" s="101"/>
      <c r="AP6" s="102"/>
      <c r="AQ6" s="102"/>
      <c r="AR6" s="6"/>
      <c r="AS6" s="100"/>
      <c r="AT6" s="100"/>
      <c r="AU6" s="100"/>
      <c r="AV6" s="100"/>
      <c r="AW6" s="43" t="s">
        <v>45</v>
      </c>
      <c r="AX6" s="43" t="s">
        <v>46</v>
      </c>
      <c r="AY6" s="43" t="s">
        <v>47</v>
      </c>
    </row>
    <row r="7" spans="1:51" ht="19.5" customHeight="1">
      <c r="A7" s="7"/>
      <c r="B7" s="103"/>
      <c r="C7" s="104"/>
      <c r="D7" s="104"/>
      <c r="E7" s="105">
        <v>5</v>
      </c>
      <c r="F7" s="106">
        <v>0</v>
      </c>
      <c r="G7" s="106"/>
      <c r="H7" s="105">
        <v>4</v>
      </c>
      <c r="I7" s="106">
        <v>1</v>
      </c>
      <c r="J7" s="106"/>
      <c r="K7" s="105">
        <v>5</v>
      </c>
      <c r="L7" s="106">
        <v>0</v>
      </c>
      <c r="M7" s="106"/>
      <c r="N7" s="105">
        <v>2</v>
      </c>
      <c r="O7" s="106">
        <v>0</v>
      </c>
      <c r="P7" s="106"/>
      <c r="Q7" s="105">
        <v>4</v>
      </c>
      <c r="R7" s="106">
        <v>0</v>
      </c>
      <c r="S7" s="106"/>
      <c r="T7" s="105"/>
      <c r="U7" s="106"/>
      <c r="V7" s="106"/>
      <c r="W7" s="105"/>
      <c r="X7" s="106"/>
      <c r="Y7" s="106"/>
      <c r="Z7" s="105"/>
      <c r="AA7" s="106"/>
      <c r="AB7" s="106"/>
      <c r="AC7" s="105"/>
      <c r="AD7" s="106"/>
      <c r="AE7" s="106"/>
      <c r="AF7" s="105"/>
      <c r="AG7" s="106"/>
      <c r="AH7" s="106"/>
      <c r="AI7" s="105"/>
      <c r="AJ7" s="106"/>
      <c r="AK7" s="106"/>
      <c r="AL7" s="105"/>
      <c r="AM7" s="106"/>
      <c r="AN7" s="106"/>
      <c r="AO7" s="105"/>
      <c r="AP7" s="106"/>
      <c r="AQ7" s="106"/>
      <c r="AR7" s="6"/>
      <c r="AS7" s="100"/>
      <c r="AT7" s="100"/>
      <c r="AU7" s="100"/>
      <c r="AV7" s="100"/>
      <c r="AW7" s="43" t="s">
        <v>48</v>
      </c>
      <c r="AX7" s="43" t="s">
        <v>49</v>
      </c>
    </row>
    <row r="8" spans="1:51" ht="19.5" customHeight="1">
      <c r="A8" s="7" t="s">
        <v>50</v>
      </c>
      <c r="B8" s="98">
        <v>4</v>
      </c>
      <c r="C8" s="99">
        <v>2</v>
      </c>
      <c r="D8" s="99">
        <v>4</v>
      </c>
      <c r="E8" s="96"/>
      <c r="F8" s="107"/>
      <c r="G8" s="107"/>
      <c r="H8" s="98">
        <v>6</v>
      </c>
      <c r="I8" s="99">
        <v>2</v>
      </c>
      <c r="J8" s="99">
        <v>4</v>
      </c>
      <c r="K8" s="98">
        <v>6</v>
      </c>
      <c r="L8" s="99">
        <v>6</v>
      </c>
      <c r="M8" s="99">
        <v>4</v>
      </c>
      <c r="N8" s="98">
        <v>4</v>
      </c>
      <c r="O8" s="99">
        <v>2</v>
      </c>
      <c r="P8" s="99">
        <v>6</v>
      </c>
      <c r="Q8" s="98">
        <v>4</v>
      </c>
      <c r="R8" s="99">
        <v>4</v>
      </c>
      <c r="S8" s="99">
        <v>2</v>
      </c>
      <c r="T8" s="98"/>
      <c r="U8" s="99"/>
      <c r="V8" s="99"/>
      <c r="W8" s="98"/>
      <c r="X8" s="99"/>
      <c r="Y8" s="99"/>
      <c r="Z8" s="98"/>
      <c r="AA8" s="99"/>
      <c r="AB8" s="99"/>
      <c r="AC8" s="98"/>
      <c r="AD8" s="99"/>
      <c r="AE8" s="99"/>
      <c r="AF8" s="98"/>
      <c r="AG8" s="99"/>
      <c r="AH8" s="99"/>
      <c r="AI8" s="98"/>
      <c r="AJ8" s="99"/>
      <c r="AK8" s="99"/>
      <c r="AL8" s="98"/>
      <c r="AM8" s="99"/>
      <c r="AN8" s="99"/>
      <c r="AO8" s="98"/>
      <c r="AP8" s="99"/>
      <c r="AQ8" s="99"/>
      <c r="AR8" s="6" t="str">
        <f>Punkti!A8</f>
        <v>Ten Pin</v>
      </c>
      <c r="AS8" s="100">
        <f>SUM(Punkti!B8:AQ8)</f>
        <v>60</v>
      </c>
      <c r="AT8" s="100">
        <f>SUM(Punkti!B9:AQ9)</f>
        <v>30</v>
      </c>
      <c r="AU8" s="100">
        <f>SUM(E10+H10+K10+N10+Q10+C10+B10)</f>
        <v>15</v>
      </c>
      <c r="AV8" s="100">
        <f>SUM(F10+I10+L10+O10+R10+U10+X10+AA10+AD10+AG10+AJ10+AM10+AP10+C10)</f>
        <v>0</v>
      </c>
    </row>
    <row r="9" spans="1:51" ht="19.5" customHeight="1">
      <c r="A9" s="7"/>
      <c r="B9" s="101">
        <v>2</v>
      </c>
      <c r="C9" s="102">
        <v>1</v>
      </c>
      <c r="D9" s="102">
        <v>2</v>
      </c>
      <c r="E9" s="101"/>
      <c r="F9" s="102"/>
      <c r="G9" s="102"/>
      <c r="H9" s="101">
        <v>3</v>
      </c>
      <c r="I9" s="102">
        <v>1</v>
      </c>
      <c r="J9" s="102">
        <v>2</v>
      </c>
      <c r="K9" s="101">
        <v>3</v>
      </c>
      <c r="L9" s="102">
        <v>3</v>
      </c>
      <c r="M9" s="102">
        <v>2</v>
      </c>
      <c r="N9" s="101">
        <v>2</v>
      </c>
      <c r="O9" s="102">
        <v>1</v>
      </c>
      <c r="P9" s="102">
        <v>3</v>
      </c>
      <c r="Q9" s="101">
        <v>2</v>
      </c>
      <c r="R9" s="102">
        <v>2</v>
      </c>
      <c r="S9" s="102">
        <v>1</v>
      </c>
      <c r="T9" s="101"/>
      <c r="U9" s="102"/>
      <c r="V9" s="102"/>
      <c r="W9" s="101"/>
      <c r="X9" s="102"/>
      <c r="Y9" s="102"/>
      <c r="Z9" s="101"/>
      <c r="AA9" s="102"/>
      <c r="AB9" s="102"/>
      <c r="AC9" s="101"/>
      <c r="AD9" s="102"/>
      <c r="AE9" s="102"/>
      <c r="AF9" s="101"/>
      <c r="AG9" s="102"/>
      <c r="AH9" s="102"/>
      <c r="AI9" s="101"/>
      <c r="AJ9" s="102"/>
      <c r="AK9" s="102"/>
      <c r="AL9" s="101"/>
      <c r="AM9" s="102"/>
      <c r="AN9" s="102"/>
      <c r="AO9" s="101"/>
      <c r="AP9" s="102"/>
      <c r="AQ9" s="102"/>
      <c r="AR9" s="6"/>
      <c r="AS9" s="100"/>
      <c r="AT9" s="100"/>
      <c r="AU9" s="100"/>
      <c r="AV9" s="100"/>
    </row>
    <row r="10" spans="1:51" ht="19.5" customHeight="1">
      <c r="A10" s="7"/>
      <c r="B10" s="105">
        <v>4</v>
      </c>
      <c r="C10" s="106">
        <v>0</v>
      </c>
      <c r="D10" s="106"/>
      <c r="E10" s="103"/>
      <c r="F10" s="104"/>
      <c r="G10" s="104"/>
      <c r="H10" s="105">
        <v>3</v>
      </c>
      <c r="I10" s="106">
        <v>0</v>
      </c>
      <c r="J10" s="106"/>
      <c r="K10" s="105">
        <v>1</v>
      </c>
      <c r="L10" s="106">
        <v>0</v>
      </c>
      <c r="M10" s="106"/>
      <c r="N10" s="105">
        <v>3</v>
      </c>
      <c r="O10" s="106">
        <v>0</v>
      </c>
      <c r="P10" s="106"/>
      <c r="Q10" s="105">
        <v>4</v>
      </c>
      <c r="R10" s="106">
        <v>0</v>
      </c>
      <c r="S10" s="106"/>
      <c r="T10" s="105"/>
      <c r="U10" s="106"/>
      <c r="V10" s="106"/>
      <c r="W10" s="105"/>
      <c r="X10" s="106"/>
      <c r="Y10" s="106"/>
      <c r="Z10" s="105"/>
      <c r="AA10" s="106"/>
      <c r="AB10" s="106"/>
      <c r="AC10" s="105"/>
      <c r="AD10" s="106"/>
      <c r="AE10" s="106"/>
      <c r="AF10" s="105"/>
      <c r="AG10" s="106"/>
      <c r="AH10" s="106"/>
      <c r="AI10" s="105"/>
      <c r="AJ10" s="106"/>
      <c r="AK10" s="106"/>
      <c r="AL10" s="105"/>
      <c r="AM10" s="106"/>
      <c r="AN10" s="106"/>
      <c r="AO10" s="105"/>
      <c r="AP10" s="106"/>
      <c r="AQ10" s="106"/>
      <c r="AR10" s="6"/>
      <c r="AS10" s="100"/>
      <c r="AT10" s="100"/>
      <c r="AU10" s="100"/>
      <c r="AV10" s="100"/>
    </row>
    <row r="11" spans="1:51" ht="19.5" customHeight="1">
      <c r="A11" s="7" t="s">
        <v>51</v>
      </c>
      <c r="B11" s="98">
        <v>2</v>
      </c>
      <c r="C11" s="99">
        <v>2</v>
      </c>
      <c r="D11" s="99">
        <v>5</v>
      </c>
      <c r="E11" s="98">
        <v>0</v>
      </c>
      <c r="F11" s="99">
        <v>4</v>
      </c>
      <c r="G11" s="99">
        <v>2</v>
      </c>
      <c r="H11" s="96"/>
      <c r="I11" s="107"/>
      <c r="J11" s="107"/>
      <c r="K11" s="98">
        <v>2</v>
      </c>
      <c r="L11" s="99">
        <v>6</v>
      </c>
      <c r="M11" s="99">
        <v>4</v>
      </c>
      <c r="N11" s="98">
        <v>6</v>
      </c>
      <c r="O11" s="99">
        <v>0</v>
      </c>
      <c r="P11" s="99">
        <v>0</v>
      </c>
      <c r="Q11" s="98">
        <v>4</v>
      </c>
      <c r="R11" s="99">
        <v>4</v>
      </c>
      <c r="S11" s="99">
        <v>4</v>
      </c>
      <c r="T11" s="98"/>
      <c r="U11" s="99"/>
      <c r="V11" s="99"/>
      <c r="W11" s="98"/>
      <c r="X11" s="99"/>
      <c r="Y11" s="99"/>
      <c r="Z11" s="98"/>
      <c r="AA11" s="99"/>
      <c r="AB11" s="99"/>
      <c r="AC11" s="98"/>
      <c r="AD11" s="99"/>
      <c r="AE11" s="99"/>
      <c r="AF11" s="98"/>
      <c r="AG11" s="99"/>
      <c r="AH11" s="99"/>
      <c r="AI11" s="98"/>
      <c r="AJ11" s="99"/>
      <c r="AK11" s="99"/>
      <c r="AL11" s="98"/>
      <c r="AM11" s="99"/>
      <c r="AN11" s="99"/>
      <c r="AO11" s="98"/>
      <c r="AP11" s="99"/>
      <c r="AQ11" s="99"/>
      <c r="AR11" s="6" t="str">
        <f>Punkti!A11</f>
        <v>Jaunie Buki</v>
      </c>
      <c r="AS11" s="100">
        <f>SUM(Punkti!B11:AQ11)</f>
        <v>45</v>
      </c>
      <c r="AT11" s="100">
        <f>SUM(Punkti!B12:AQ12)</f>
        <v>22</v>
      </c>
      <c r="AU11" s="100">
        <f>SUM(E13+H13+K13+N13+Q13+C13+B13)</f>
        <v>23</v>
      </c>
      <c r="AV11" s="100">
        <f>SUM(F13+I13+L13+O13+R13+U13+X13+AA13+AD13+AG13+AJ13+AM13+AP13+C13)</f>
        <v>1</v>
      </c>
    </row>
    <row r="12" spans="1:51" ht="19.5" customHeight="1">
      <c r="A12" s="7"/>
      <c r="B12" s="101">
        <v>1</v>
      </c>
      <c r="C12" s="102">
        <v>1</v>
      </c>
      <c r="D12" s="102">
        <v>2</v>
      </c>
      <c r="E12" s="101">
        <v>0</v>
      </c>
      <c r="F12" s="102">
        <v>2</v>
      </c>
      <c r="G12" s="102">
        <v>1</v>
      </c>
      <c r="H12" s="101"/>
      <c r="I12" s="102"/>
      <c r="J12" s="102"/>
      <c r="K12" s="101">
        <v>1</v>
      </c>
      <c r="L12" s="102">
        <v>3</v>
      </c>
      <c r="M12" s="102">
        <v>2</v>
      </c>
      <c r="N12" s="101">
        <v>3</v>
      </c>
      <c r="O12" s="102">
        <v>0</v>
      </c>
      <c r="P12" s="102">
        <v>0</v>
      </c>
      <c r="Q12" s="101">
        <v>2</v>
      </c>
      <c r="R12" s="102">
        <v>2</v>
      </c>
      <c r="S12" s="102">
        <v>2</v>
      </c>
      <c r="T12" s="101"/>
      <c r="U12" s="102"/>
      <c r="V12" s="102"/>
      <c r="W12" s="101"/>
      <c r="X12" s="102"/>
      <c r="Y12" s="102"/>
      <c r="Z12" s="101"/>
      <c r="AA12" s="102"/>
      <c r="AB12" s="102"/>
      <c r="AC12" s="101"/>
      <c r="AD12" s="102"/>
      <c r="AE12" s="102"/>
      <c r="AF12" s="101"/>
      <c r="AG12" s="102"/>
      <c r="AH12" s="102"/>
      <c r="AI12" s="101"/>
      <c r="AJ12" s="102"/>
      <c r="AK12" s="102"/>
      <c r="AL12" s="101"/>
      <c r="AM12" s="102"/>
      <c r="AN12" s="102"/>
      <c r="AO12" s="101"/>
      <c r="AP12" s="102"/>
      <c r="AQ12" s="102"/>
      <c r="AR12" s="6"/>
      <c r="AS12" s="100"/>
      <c r="AT12" s="100"/>
      <c r="AU12" s="100"/>
      <c r="AV12" s="100"/>
    </row>
    <row r="13" spans="1:51" ht="19.5" customHeight="1">
      <c r="A13" s="7"/>
      <c r="B13" s="105">
        <v>4</v>
      </c>
      <c r="C13" s="106">
        <v>1</v>
      </c>
      <c r="D13" s="106"/>
      <c r="E13" s="105">
        <v>6</v>
      </c>
      <c r="F13" s="106">
        <v>0</v>
      </c>
      <c r="G13" s="106"/>
      <c r="H13" s="103"/>
      <c r="I13" s="104"/>
      <c r="J13" s="104"/>
      <c r="K13" s="105">
        <v>3</v>
      </c>
      <c r="L13" s="106">
        <v>0</v>
      </c>
      <c r="M13" s="106"/>
      <c r="N13" s="105">
        <v>6</v>
      </c>
      <c r="O13" s="106">
        <v>0</v>
      </c>
      <c r="P13" s="106"/>
      <c r="Q13" s="105">
        <v>3</v>
      </c>
      <c r="R13" s="106">
        <v>0</v>
      </c>
      <c r="S13" s="106"/>
      <c r="T13" s="105"/>
      <c r="U13" s="106"/>
      <c r="V13" s="106"/>
      <c r="W13" s="105"/>
      <c r="X13" s="106"/>
      <c r="Y13" s="106"/>
      <c r="Z13" s="105"/>
      <c r="AA13" s="106"/>
      <c r="AB13" s="106"/>
      <c r="AC13" s="105"/>
      <c r="AD13" s="106"/>
      <c r="AE13" s="106"/>
      <c r="AF13" s="105"/>
      <c r="AG13" s="106"/>
      <c r="AH13" s="106"/>
      <c r="AI13" s="105"/>
      <c r="AJ13" s="106"/>
      <c r="AK13" s="106"/>
      <c r="AL13" s="105"/>
      <c r="AM13" s="106"/>
      <c r="AN13" s="106"/>
      <c r="AO13" s="105"/>
      <c r="AP13" s="106"/>
      <c r="AQ13" s="106"/>
      <c r="AR13" s="6"/>
      <c r="AS13" s="100"/>
      <c r="AT13" s="100"/>
      <c r="AU13" s="100"/>
      <c r="AV13" s="100"/>
    </row>
    <row r="14" spans="1:51" ht="19.5" customHeight="1">
      <c r="A14" s="5" t="s">
        <v>52</v>
      </c>
      <c r="B14" s="98">
        <v>2</v>
      </c>
      <c r="C14" s="99">
        <v>2</v>
      </c>
      <c r="D14" s="99">
        <v>6</v>
      </c>
      <c r="E14" s="98">
        <v>0</v>
      </c>
      <c r="F14" s="99">
        <v>0</v>
      </c>
      <c r="G14" s="99">
        <v>2</v>
      </c>
      <c r="H14" s="98">
        <v>4</v>
      </c>
      <c r="I14" s="99">
        <v>0</v>
      </c>
      <c r="J14" s="99">
        <v>2</v>
      </c>
      <c r="K14" s="96"/>
      <c r="L14" s="107"/>
      <c r="M14" s="107"/>
      <c r="N14" s="98">
        <v>2</v>
      </c>
      <c r="O14" s="99">
        <v>2</v>
      </c>
      <c r="P14" s="99">
        <v>3</v>
      </c>
      <c r="Q14" s="98">
        <v>6</v>
      </c>
      <c r="R14" s="99">
        <v>4</v>
      </c>
      <c r="S14" s="99">
        <v>0</v>
      </c>
      <c r="T14" s="98"/>
      <c r="U14" s="99"/>
      <c r="V14" s="99"/>
      <c r="W14" s="98"/>
      <c r="X14" s="99"/>
      <c r="Y14" s="99"/>
      <c r="Z14" s="98"/>
      <c r="AA14" s="99"/>
      <c r="AB14" s="99"/>
      <c r="AC14" s="98"/>
      <c r="AD14" s="99"/>
      <c r="AE14" s="99"/>
      <c r="AF14" s="98"/>
      <c r="AG14" s="99"/>
      <c r="AH14" s="99"/>
      <c r="AI14" s="98"/>
      <c r="AJ14" s="99"/>
      <c r="AK14" s="99"/>
      <c r="AL14" s="98"/>
      <c r="AM14" s="99"/>
      <c r="AN14" s="99"/>
      <c r="AO14" s="98"/>
      <c r="AP14" s="99"/>
      <c r="AQ14" s="99"/>
      <c r="AR14" s="6" t="str">
        <f>Punkti!A14</f>
        <v>Wolfpack</v>
      </c>
      <c r="AS14" s="100">
        <f>SUM(Punkti!B14:AQ14)</f>
        <v>35</v>
      </c>
      <c r="AT14" s="100">
        <f>SUM(Punkti!B15:AQ15)</f>
        <v>17</v>
      </c>
      <c r="AU14" s="100">
        <f>SUM(E16+H16+K16+N16+Q16+C16+B16)</f>
        <v>27</v>
      </c>
      <c r="AV14" s="100">
        <f>SUM(F16+I16+L16+O16+R16+U16+X16+AA16+AD16+AG16+AJ16+AM16+AP16+C16)</f>
        <v>1</v>
      </c>
    </row>
    <row r="15" spans="1:51" ht="19.5" customHeight="1">
      <c r="A15" s="5"/>
      <c r="B15" s="101">
        <v>1</v>
      </c>
      <c r="C15" s="102">
        <v>1</v>
      </c>
      <c r="D15" s="102">
        <v>3</v>
      </c>
      <c r="E15" s="101">
        <v>0</v>
      </c>
      <c r="F15" s="102">
        <v>0</v>
      </c>
      <c r="G15" s="102">
        <v>1</v>
      </c>
      <c r="H15" s="101">
        <v>2</v>
      </c>
      <c r="I15" s="102">
        <v>0</v>
      </c>
      <c r="J15" s="102">
        <v>1</v>
      </c>
      <c r="K15" s="101"/>
      <c r="L15" s="102"/>
      <c r="M15" s="102"/>
      <c r="N15" s="101">
        <v>1</v>
      </c>
      <c r="O15" s="102">
        <v>1</v>
      </c>
      <c r="P15" s="102">
        <v>1</v>
      </c>
      <c r="Q15" s="101">
        <v>3</v>
      </c>
      <c r="R15" s="102">
        <v>2</v>
      </c>
      <c r="S15" s="102">
        <v>0</v>
      </c>
      <c r="T15" s="101"/>
      <c r="U15" s="102"/>
      <c r="V15" s="102"/>
      <c r="W15" s="101"/>
      <c r="X15" s="102"/>
      <c r="Y15" s="102"/>
      <c r="Z15" s="101"/>
      <c r="AA15" s="102"/>
      <c r="AB15" s="102"/>
      <c r="AC15" s="101"/>
      <c r="AD15" s="102"/>
      <c r="AE15" s="102"/>
      <c r="AF15" s="101"/>
      <c r="AG15" s="102"/>
      <c r="AH15" s="102"/>
      <c r="AI15" s="101"/>
      <c r="AJ15" s="102"/>
      <c r="AK15" s="102"/>
      <c r="AL15" s="101"/>
      <c r="AM15" s="102"/>
      <c r="AN15" s="102"/>
      <c r="AO15" s="101"/>
      <c r="AP15" s="102"/>
      <c r="AQ15" s="102"/>
      <c r="AR15" s="6"/>
      <c r="AS15" s="100"/>
      <c r="AT15" s="100"/>
      <c r="AU15" s="100"/>
      <c r="AV15" s="100"/>
    </row>
    <row r="16" spans="1:51" ht="19.5" customHeight="1">
      <c r="A16" s="5"/>
      <c r="B16" s="105">
        <v>4</v>
      </c>
      <c r="C16" s="106">
        <v>0</v>
      </c>
      <c r="D16" s="106"/>
      <c r="E16" s="105">
        <v>8</v>
      </c>
      <c r="F16" s="106">
        <v>0</v>
      </c>
      <c r="G16" s="106"/>
      <c r="H16" s="105">
        <v>6</v>
      </c>
      <c r="I16" s="106">
        <v>0</v>
      </c>
      <c r="J16" s="106"/>
      <c r="K16" s="101"/>
      <c r="L16" s="102"/>
      <c r="M16" s="102"/>
      <c r="N16" s="105">
        <v>5</v>
      </c>
      <c r="O16" s="106">
        <v>1</v>
      </c>
      <c r="P16" s="106"/>
      <c r="Q16" s="105">
        <v>4</v>
      </c>
      <c r="R16" s="106">
        <v>0</v>
      </c>
      <c r="S16" s="106"/>
      <c r="T16" s="105"/>
      <c r="U16" s="106"/>
      <c r="V16" s="106"/>
      <c r="W16" s="105"/>
      <c r="X16" s="106"/>
      <c r="Y16" s="106"/>
      <c r="Z16" s="105"/>
      <c r="AA16" s="106"/>
      <c r="AB16" s="106"/>
      <c r="AC16" s="105"/>
      <c r="AD16" s="106"/>
      <c r="AE16" s="106"/>
      <c r="AF16" s="105"/>
      <c r="AG16" s="106"/>
      <c r="AH16" s="106"/>
      <c r="AI16" s="105"/>
      <c r="AJ16" s="106"/>
      <c r="AK16" s="106"/>
      <c r="AL16" s="105"/>
      <c r="AM16" s="106"/>
      <c r="AN16" s="106"/>
      <c r="AO16" s="105"/>
      <c r="AP16" s="106"/>
      <c r="AQ16" s="106"/>
      <c r="AR16" s="6"/>
      <c r="AS16" s="100"/>
      <c r="AT16" s="100"/>
      <c r="AU16" s="100"/>
      <c r="AV16" s="100"/>
    </row>
    <row r="17" spans="1:48" ht="19.5" customHeight="1">
      <c r="A17" s="5" t="s">
        <v>53</v>
      </c>
      <c r="B17" s="98">
        <v>2</v>
      </c>
      <c r="C17" s="99">
        <v>2</v>
      </c>
      <c r="D17" s="99">
        <v>0</v>
      </c>
      <c r="E17" s="98">
        <v>2</v>
      </c>
      <c r="F17" s="99">
        <v>4</v>
      </c>
      <c r="G17" s="99">
        <v>0</v>
      </c>
      <c r="H17" s="98">
        <v>0</v>
      </c>
      <c r="I17" s="99">
        <v>6</v>
      </c>
      <c r="J17" s="99">
        <v>6</v>
      </c>
      <c r="K17" s="98">
        <v>4</v>
      </c>
      <c r="L17" s="99">
        <v>4</v>
      </c>
      <c r="M17" s="99">
        <v>3</v>
      </c>
      <c r="N17" s="96"/>
      <c r="O17" s="97"/>
      <c r="P17" s="97"/>
      <c r="Q17" s="98">
        <v>4</v>
      </c>
      <c r="R17" s="99">
        <v>2</v>
      </c>
      <c r="S17" s="99">
        <v>2</v>
      </c>
      <c r="T17" s="98"/>
      <c r="U17" s="99"/>
      <c r="V17" s="99"/>
      <c r="W17" s="98"/>
      <c r="X17" s="99"/>
      <c r="Y17" s="99"/>
      <c r="Z17" s="98"/>
      <c r="AA17" s="99"/>
      <c r="AB17" s="99"/>
      <c r="AC17" s="98"/>
      <c r="AD17" s="99"/>
      <c r="AE17" s="99"/>
      <c r="AF17" s="98"/>
      <c r="AG17" s="99"/>
      <c r="AH17" s="99"/>
      <c r="AI17" s="98"/>
      <c r="AJ17" s="99"/>
      <c r="AK17" s="99"/>
      <c r="AL17" s="98"/>
      <c r="AM17" s="99"/>
      <c r="AN17" s="99"/>
      <c r="AO17" s="98"/>
      <c r="AP17" s="99"/>
      <c r="AQ17" s="99"/>
      <c r="AR17" s="6" t="str">
        <f>Punkti!A17</f>
        <v>ALDENS Holding</v>
      </c>
      <c r="AS17" s="100">
        <f>SUM(Punkti!B17:AQ17)</f>
        <v>41</v>
      </c>
      <c r="AT17" s="100">
        <f>SUM(Punkti!B18:AQ18)</f>
        <v>20</v>
      </c>
      <c r="AU17" s="100">
        <f>SUM(E19+H19+K19+N19+Q19+C19+B19)</f>
        <v>24</v>
      </c>
      <c r="AV17" s="100">
        <f>SUM(F19+I19+L19+O19+R19+U19+X19+AA19+AD19+AG19+AJ19+AM19+AP19+C19)</f>
        <v>1</v>
      </c>
    </row>
    <row r="18" spans="1:48" ht="19.5" customHeight="1">
      <c r="A18" s="5"/>
      <c r="B18" s="101">
        <v>1</v>
      </c>
      <c r="C18" s="102">
        <v>1</v>
      </c>
      <c r="D18" s="102">
        <v>0</v>
      </c>
      <c r="E18" s="101">
        <v>1</v>
      </c>
      <c r="F18" s="102">
        <v>2</v>
      </c>
      <c r="G18" s="102">
        <v>0</v>
      </c>
      <c r="H18" s="101">
        <v>0</v>
      </c>
      <c r="I18" s="102">
        <v>3</v>
      </c>
      <c r="J18" s="102">
        <v>3</v>
      </c>
      <c r="K18" s="101">
        <v>2</v>
      </c>
      <c r="L18" s="102">
        <v>2</v>
      </c>
      <c r="M18" s="102">
        <v>1</v>
      </c>
      <c r="N18" s="101"/>
      <c r="O18" s="102"/>
      <c r="P18" s="102"/>
      <c r="Q18" s="101">
        <v>2</v>
      </c>
      <c r="R18" s="102">
        <v>1</v>
      </c>
      <c r="S18" s="102">
        <v>1</v>
      </c>
      <c r="T18" s="101"/>
      <c r="U18" s="102"/>
      <c r="V18" s="102"/>
      <c r="W18" s="101"/>
      <c r="X18" s="102"/>
      <c r="Y18" s="102"/>
      <c r="Z18" s="101"/>
      <c r="AA18" s="102"/>
      <c r="AB18" s="102"/>
      <c r="AC18" s="101"/>
      <c r="AD18" s="102"/>
      <c r="AE18" s="102"/>
      <c r="AF18" s="101"/>
      <c r="AG18" s="102"/>
      <c r="AH18" s="102"/>
      <c r="AI18" s="101"/>
      <c r="AJ18" s="102"/>
      <c r="AK18" s="102"/>
      <c r="AL18" s="101"/>
      <c r="AM18" s="102"/>
      <c r="AN18" s="102"/>
      <c r="AO18" s="101"/>
      <c r="AP18" s="102"/>
      <c r="AQ18" s="102"/>
      <c r="AR18" s="6"/>
      <c r="AS18" s="100"/>
      <c r="AT18" s="100"/>
      <c r="AU18" s="100"/>
      <c r="AV18" s="100"/>
    </row>
    <row r="19" spans="1:48" ht="19.5" customHeight="1">
      <c r="A19" s="5"/>
      <c r="B19" s="105">
        <v>7</v>
      </c>
      <c r="C19" s="106">
        <v>0</v>
      </c>
      <c r="D19" s="106"/>
      <c r="E19" s="105">
        <v>6</v>
      </c>
      <c r="F19" s="106">
        <v>0</v>
      </c>
      <c r="G19" s="106"/>
      <c r="H19" s="105">
        <v>3</v>
      </c>
      <c r="I19" s="106">
        <v>0</v>
      </c>
      <c r="J19" s="106"/>
      <c r="K19" s="105">
        <v>3</v>
      </c>
      <c r="L19" s="106">
        <v>1</v>
      </c>
      <c r="M19" s="106"/>
      <c r="N19" s="103"/>
      <c r="O19" s="104"/>
      <c r="P19" s="104"/>
      <c r="Q19" s="105">
        <v>5</v>
      </c>
      <c r="R19" s="106">
        <v>0</v>
      </c>
      <c r="S19" s="106"/>
      <c r="T19" s="105"/>
      <c r="U19" s="106"/>
      <c r="V19" s="106"/>
      <c r="W19" s="105"/>
      <c r="X19" s="106"/>
      <c r="Y19" s="106"/>
      <c r="Z19" s="105"/>
      <c r="AA19" s="106"/>
      <c r="AB19" s="106"/>
      <c r="AC19" s="105"/>
      <c r="AD19" s="106"/>
      <c r="AE19" s="106"/>
      <c r="AF19" s="105"/>
      <c r="AG19" s="106"/>
      <c r="AH19" s="106"/>
      <c r="AI19" s="105"/>
      <c r="AJ19" s="106"/>
      <c r="AK19" s="106"/>
      <c r="AL19" s="105"/>
      <c r="AM19" s="106"/>
      <c r="AN19" s="106"/>
      <c r="AO19" s="105"/>
      <c r="AP19" s="106"/>
      <c r="AQ19" s="106"/>
      <c r="AR19" s="6"/>
      <c r="AS19" s="100"/>
      <c r="AT19" s="100"/>
      <c r="AU19" s="100"/>
      <c r="AV19" s="100"/>
    </row>
    <row r="20" spans="1:48" ht="19.5" customHeight="1">
      <c r="A20" s="5" t="s">
        <v>54</v>
      </c>
      <c r="B20" s="98">
        <v>4</v>
      </c>
      <c r="C20" s="99">
        <v>2</v>
      </c>
      <c r="D20" s="99">
        <v>2</v>
      </c>
      <c r="E20" s="98">
        <v>2</v>
      </c>
      <c r="F20" s="99">
        <v>2</v>
      </c>
      <c r="G20" s="99">
        <v>4</v>
      </c>
      <c r="H20" s="98">
        <v>2</v>
      </c>
      <c r="I20" s="99">
        <v>2</v>
      </c>
      <c r="J20" s="99">
        <v>2</v>
      </c>
      <c r="K20" s="98">
        <v>0</v>
      </c>
      <c r="L20" s="99">
        <v>2</v>
      </c>
      <c r="M20" s="99">
        <v>6</v>
      </c>
      <c r="N20" s="98">
        <v>2</v>
      </c>
      <c r="O20" s="99">
        <v>4</v>
      </c>
      <c r="P20" s="99">
        <v>4</v>
      </c>
      <c r="Q20" s="96"/>
      <c r="R20" s="97"/>
      <c r="S20" s="97"/>
      <c r="T20" s="98"/>
      <c r="U20" s="99"/>
      <c r="V20" s="99"/>
      <c r="W20" s="98"/>
      <c r="X20" s="99"/>
      <c r="Y20" s="99"/>
      <c r="Z20" s="98"/>
      <c r="AA20" s="99"/>
      <c r="AB20" s="99"/>
      <c r="AC20" s="98"/>
      <c r="AD20" s="99"/>
      <c r="AE20" s="99"/>
      <c r="AF20" s="98"/>
      <c r="AG20" s="99"/>
      <c r="AH20" s="99"/>
      <c r="AI20" s="98"/>
      <c r="AJ20" s="99"/>
      <c r="AK20" s="99"/>
      <c r="AL20" s="98"/>
      <c r="AM20" s="99"/>
      <c r="AN20" s="99"/>
      <c r="AO20" s="98"/>
      <c r="AP20" s="99"/>
      <c r="AQ20" s="99"/>
      <c r="AR20" s="6" t="str">
        <f>Punkti!A20</f>
        <v>Mežpils</v>
      </c>
      <c r="AS20" s="100">
        <f>SUM(Punkti!B20:AQ20)</f>
        <v>40</v>
      </c>
      <c r="AT20" s="100">
        <f>SUM(Punkti!B21:AQ21)</f>
        <v>20</v>
      </c>
      <c r="AU20" s="100">
        <f>SUM(E22+H22+K22+N22+Q22+C22+B22)</f>
        <v>25</v>
      </c>
      <c r="AV20" s="100">
        <f>SUM(F22+I22+L22+O22+R22+U22+X22+AA22+AD22+AG22+AJ22+AM22+AP22+C22)</f>
        <v>0</v>
      </c>
    </row>
    <row r="21" spans="1:48" ht="19.5" customHeight="1">
      <c r="A21" s="5"/>
      <c r="B21" s="101">
        <v>2</v>
      </c>
      <c r="C21" s="102">
        <v>1</v>
      </c>
      <c r="D21" s="102">
        <v>1</v>
      </c>
      <c r="E21" s="101">
        <v>1</v>
      </c>
      <c r="F21" s="102">
        <v>1</v>
      </c>
      <c r="G21" s="102">
        <v>2</v>
      </c>
      <c r="H21" s="101">
        <v>1</v>
      </c>
      <c r="I21" s="102">
        <v>1</v>
      </c>
      <c r="J21" s="102">
        <v>1</v>
      </c>
      <c r="K21" s="101">
        <v>0</v>
      </c>
      <c r="L21" s="102">
        <v>1</v>
      </c>
      <c r="M21" s="102">
        <v>3</v>
      </c>
      <c r="N21" s="101">
        <v>1</v>
      </c>
      <c r="O21" s="102">
        <v>2</v>
      </c>
      <c r="P21" s="102">
        <v>2</v>
      </c>
      <c r="Q21" s="101"/>
      <c r="R21" s="102"/>
      <c r="S21" s="102"/>
      <c r="T21" s="101"/>
      <c r="U21" s="102"/>
      <c r="V21" s="102"/>
      <c r="W21" s="101"/>
      <c r="X21" s="102"/>
      <c r="Y21" s="102"/>
      <c r="Z21" s="101"/>
      <c r="AA21" s="102"/>
      <c r="AB21" s="102"/>
      <c r="AC21" s="101"/>
      <c r="AD21" s="102"/>
      <c r="AE21" s="102"/>
      <c r="AF21" s="101"/>
      <c r="AG21" s="102"/>
      <c r="AH21" s="102"/>
      <c r="AI21" s="101"/>
      <c r="AJ21" s="102"/>
      <c r="AK21" s="102"/>
      <c r="AL21" s="101"/>
      <c r="AM21" s="102"/>
      <c r="AN21" s="102"/>
      <c r="AO21" s="101"/>
      <c r="AP21" s="102"/>
      <c r="AQ21" s="102"/>
      <c r="AR21" s="6"/>
      <c r="AS21" s="100"/>
      <c r="AT21" s="100"/>
      <c r="AU21" s="100"/>
      <c r="AV21" s="100"/>
    </row>
    <row r="22" spans="1:48" ht="19.5" customHeight="1">
      <c r="A22" s="5"/>
      <c r="B22" s="105">
        <v>5</v>
      </c>
      <c r="C22" s="106">
        <v>0</v>
      </c>
      <c r="D22" s="106"/>
      <c r="E22" s="105">
        <v>5</v>
      </c>
      <c r="F22" s="106">
        <v>0</v>
      </c>
      <c r="G22" s="106"/>
      <c r="H22" s="105">
        <v>6</v>
      </c>
      <c r="I22" s="106">
        <v>0</v>
      </c>
      <c r="J22" s="106"/>
      <c r="K22" s="105">
        <v>5</v>
      </c>
      <c r="L22" s="106">
        <v>0</v>
      </c>
      <c r="M22" s="106"/>
      <c r="N22" s="105">
        <v>4</v>
      </c>
      <c r="O22" s="106">
        <v>0</v>
      </c>
      <c r="P22" s="106"/>
      <c r="Q22" s="103"/>
      <c r="R22" s="104"/>
      <c r="S22" s="104"/>
      <c r="T22" s="105"/>
      <c r="U22" s="106"/>
      <c r="V22" s="106"/>
      <c r="W22" s="105"/>
      <c r="X22" s="106"/>
      <c r="Y22" s="106"/>
      <c r="Z22" s="105"/>
      <c r="AA22" s="106"/>
      <c r="AB22" s="106"/>
      <c r="AC22" s="105"/>
      <c r="AD22" s="106"/>
      <c r="AE22" s="106"/>
      <c r="AF22" s="105"/>
      <c r="AG22" s="106"/>
      <c r="AH22" s="106"/>
      <c r="AI22" s="105"/>
      <c r="AJ22" s="106"/>
      <c r="AK22" s="106"/>
      <c r="AL22" s="105"/>
      <c r="AM22" s="106"/>
      <c r="AN22" s="106"/>
      <c r="AO22" s="105"/>
      <c r="AP22" s="106"/>
      <c r="AQ22" s="106"/>
      <c r="AR22" s="6"/>
      <c r="AS22" s="100"/>
      <c r="AT22" s="100"/>
      <c r="AU22" s="100"/>
      <c r="AV22" s="100"/>
    </row>
    <row r="23" spans="1:48" ht="19.5" customHeight="1">
      <c r="A23" s="4" t="s">
        <v>55</v>
      </c>
      <c r="B23" s="108"/>
      <c r="C23" s="109"/>
      <c r="D23" s="109"/>
      <c r="E23" s="108"/>
      <c r="F23" s="109"/>
      <c r="G23" s="109"/>
      <c r="H23" s="108"/>
      <c r="I23" s="109"/>
      <c r="J23" s="109"/>
      <c r="K23" s="108"/>
      <c r="L23" s="109"/>
      <c r="M23" s="109"/>
      <c r="N23" s="108"/>
      <c r="O23" s="109"/>
      <c r="P23" s="109"/>
      <c r="Q23" s="108"/>
      <c r="R23" s="109"/>
      <c r="S23" s="109"/>
      <c r="T23" s="110"/>
      <c r="U23" s="111"/>
      <c r="V23" s="111"/>
      <c r="W23" s="108">
        <v>4</v>
      </c>
      <c r="X23" s="109">
        <v>4</v>
      </c>
      <c r="Y23" s="109">
        <v>6</v>
      </c>
      <c r="Z23" s="108">
        <v>4</v>
      </c>
      <c r="AA23" s="109">
        <v>2</v>
      </c>
      <c r="AB23" s="109">
        <v>2</v>
      </c>
      <c r="AC23" s="108"/>
      <c r="AD23" s="109"/>
      <c r="AE23" s="109"/>
      <c r="AF23" s="108">
        <v>4</v>
      </c>
      <c r="AG23" s="109">
        <v>4</v>
      </c>
      <c r="AH23" s="109">
        <v>4</v>
      </c>
      <c r="AI23" s="108">
        <v>4</v>
      </c>
      <c r="AJ23" s="109">
        <v>2</v>
      </c>
      <c r="AK23" s="109">
        <v>2</v>
      </c>
      <c r="AL23" s="108">
        <v>0</v>
      </c>
      <c r="AM23" s="109">
        <v>4</v>
      </c>
      <c r="AN23" s="109">
        <v>4</v>
      </c>
      <c r="AO23" s="108"/>
      <c r="AP23" s="109"/>
      <c r="AQ23" s="109"/>
      <c r="AR23" s="3" t="str">
        <f>Punkti!A23</f>
        <v>SIB</v>
      </c>
      <c r="AS23" s="112">
        <f>SUM(Punkti!B23:AQ23)</f>
        <v>50</v>
      </c>
      <c r="AT23" s="112">
        <f>SUM(Punkti!B24:AQ24)</f>
        <v>25</v>
      </c>
      <c r="AU23" s="112">
        <f>SUM(Z25+AC25+AF25+AI25+AL25+C25+W25)</f>
        <v>20</v>
      </c>
      <c r="AV23" s="112">
        <f>SUM(F25+I25+L25+O25+R25+U25+X25+AA25+AD25+AG25+AJ25+AM25+AP25+C25)</f>
        <v>0</v>
      </c>
    </row>
    <row r="24" spans="1:48" ht="19.5" customHeight="1">
      <c r="A24" s="4"/>
      <c r="B24" s="113"/>
      <c r="C24" s="114"/>
      <c r="D24" s="114"/>
      <c r="E24" s="113"/>
      <c r="F24" s="114"/>
      <c r="G24" s="114"/>
      <c r="H24" s="113"/>
      <c r="I24" s="114"/>
      <c r="J24" s="114"/>
      <c r="K24" s="113"/>
      <c r="L24" s="114"/>
      <c r="M24" s="114"/>
      <c r="N24" s="113"/>
      <c r="O24" s="114"/>
      <c r="P24" s="114"/>
      <c r="Q24" s="113"/>
      <c r="R24" s="114"/>
      <c r="S24" s="114"/>
      <c r="T24" s="113"/>
      <c r="U24" s="114"/>
      <c r="V24" s="114"/>
      <c r="W24" s="113">
        <v>2</v>
      </c>
      <c r="X24" s="114">
        <v>2</v>
      </c>
      <c r="Y24" s="114">
        <v>3</v>
      </c>
      <c r="Z24" s="113">
        <v>2</v>
      </c>
      <c r="AA24" s="114">
        <v>1</v>
      </c>
      <c r="AB24" s="114">
        <v>1</v>
      </c>
      <c r="AC24" s="113"/>
      <c r="AD24" s="114"/>
      <c r="AE24" s="114"/>
      <c r="AF24" s="113">
        <v>2</v>
      </c>
      <c r="AG24" s="114">
        <v>2</v>
      </c>
      <c r="AH24" s="114">
        <v>2</v>
      </c>
      <c r="AI24" s="113">
        <v>2</v>
      </c>
      <c r="AJ24" s="114">
        <v>1</v>
      </c>
      <c r="AK24" s="114">
        <v>1</v>
      </c>
      <c r="AL24" s="113">
        <v>0</v>
      </c>
      <c r="AM24" s="114">
        <v>2</v>
      </c>
      <c r="AN24" s="114">
        <v>2</v>
      </c>
      <c r="AO24" s="113"/>
      <c r="AP24" s="114"/>
      <c r="AQ24" s="114"/>
      <c r="AR24" s="3"/>
      <c r="AS24" s="112"/>
      <c r="AT24" s="112"/>
      <c r="AU24" s="112"/>
      <c r="AV24" s="112"/>
    </row>
    <row r="25" spans="1:48" ht="19.5" customHeight="1">
      <c r="A25" s="4"/>
      <c r="B25" s="115"/>
      <c r="C25" s="116"/>
      <c r="D25" s="116"/>
      <c r="E25" s="115"/>
      <c r="F25" s="116"/>
      <c r="G25" s="116"/>
      <c r="H25" s="115"/>
      <c r="I25" s="116"/>
      <c r="J25" s="116"/>
      <c r="K25" s="115"/>
      <c r="L25" s="116"/>
      <c r="M25" s="116"/>
      <c r="N25" s="115"/>
      <c r="O25" s="116"/>
      <c r="P25" s="116"/>
      <c r="Q25" s="115"/>
      <c r="R25" s="116"/>
      <c r="S25" s="116"/>
      <c r="T25" s="117"/>
      <c r="U25" s="118"/>
      <c r="V25" s="118"/>
      <c r="W25" s="115">
        <v>2</v>
      </c>
      <c r="X25" s="116">
        <v>0</v>
      </c>
      <c r="Y25" s="116"/>
      <c r="Z25" s="115">
        <v>5</v>
      </c>
      <c r="AA25" s="116">
        <v>0</v>
      </c>
      <c r="AB25" s="116"/>
      <c r="AC25" s="115"/>
      <c r="AD25" s="116"/>
      <c r="AE25" s="116"/>
      <c r="AF25" s="115">
        <v>3</v>
      </c>
      <c r="AG25" s="116">
        <v>0</v>
      </c>
      <c r="AH25" s="116"/>
      <c r="AI25" s="115">
        <v>5</v>
      </c>
      <c r="AJ25" s="116">
        <v>0</v>
      </c>
      <c r="AK25" s="116"/>
      <c r="AL25" s="115">
        <v>5</v>
      </c>
      <c r="AM25" s="116">
        <v>0</v>
      </c>
      <c r="AN25" s="116"/>
      <c r="AO25" s="115"/>
      <c r="AP25" s="116"/>
      <c r="AQ25" s="116"/>
      <c r="AR25" s="3"/>
      <c r="AS25" s="112"/>
      <c r="AT25" s="112"/>
      <c r="AU25" s="112"/>
      <c r="AV25" s="112"/>
    </row>
    <row r="26" spans="1:48" ht="19.5" customHeight="1">
      <c r="A26" s="4" t="s">
        <v>56</v>
      </c>
      <c r="B26" s="108"/>
      <c r="C26" s="109"/>
      <c r="D26" s="109"/>
      <c r="E26" s="108"/>
      <c r="F26" s="109"/>
      <c r="G26" s="109"/>
      <c r="H26" s="108"/>
      <c r="I26" s="109"/>
      <c r="J26" s="109"/>
      <c r="K26" s="108"/>
      <c r="L26" s="109"/>
      <c r="M26" s="109"/>
      <c r="N26" s="108"/>
      <c r="O26" s="109"/>
      <c r="P26" s="109"/>
      <c r="Q26" s="108"/>
      <c r="R26" s="109"/>
      <c r="S26" s="109"/>
      <c r="T26" s="108">
        <v>2</v>
      </c>
      <c r="U26" s="109">
        <v>2</v>
      </c>
      <c r="V26" s="109">
        <v>0</v>
      </c>
      <c r="W26" s="110"/>
      <c r="X26" s="111"/>
      <c r="Y26" s="111"/>
      <c r="Z26" s="108">
        <v>0</v>
      </c>
      <c r="AA26" s="109">
        <v>3</v>
      </c>
      <c r="AB26" s="109">
        <v>4</v>
      </c>
      <c r="AC26" s="108">
        <v>2</v>
      </c>
      <c r="AD26" s="109">
        <v>2</v>
      </c>
      <c r="AE26" s="109">
        <v>0</v>
      </c>
      <c r="AF26" s="108"/>
      <c r="AG26" s="109"/>
      <c r="AH26" s="109"/>
      <c r="AI26" s="108">
        <v>2</v>
      </c>
      <c r="AJ26" s="109">
        <v>4</v>
      </c>
      <c r="AK26" s="109">
        <v>2</v>
      </c>
      <c r="AL26" s="108">
        <v>4</v>
      </c>
      <c r="AM26" s="109">
        <v>4</v>
      </c>
      <c r="AN26" s="109">
        <v>6</v>
      </c>
      <c r="AO26" s="108"/>
      <c r="AP26" s="109"/>
      <c r="AQ26" s="109"/>
      <c r="AR26" s="3" t="str">
        <f>Punkti!A26</f>
        <v>TMRE</v>
      </c>
      <c r="AS26" s="112">
        <f>SUM(Punkti!B26:AQ26)</f>
        <v>37</v>
      </c>
      <c r="AT26" s="112">
        <f>SUM(Punkti!B27:AQ27)</f>
        <v>18</v>
      </c>
      <c r="AU26" s="112">
        <f>SUM(Z28+AC28+AF28+AI28+AL28+C28+W28)</f>
        <v>19</v>
      </c>
      <c r="AV26" s="112">
        <f>SUM(F28+I28+L28+O28+R28+U28+X28+AA28+AD28+AG28+AJ28+AM28+AP28+C28)</f>
        <v>1</v>
      </c>
    </row>
    <row r="27" spans="1:48" ht="19.5" customHeight="1">
      <c r="A27" s="4"/>
      <c r="B27" s="113"/>
      <c r="C27" s="114"/>
      <c r="D27" s="114"/>
      <c r="E27" s="113"/>
      <c r="F27" s="114"/>
      <c r="G27" s="114"/>
      <c r="H27" s="113"/>
      <c r="I27" s="114"/>
      <c r="J27" s="114"/>
      <c r="K27" s="113"/>
      <c r="L27" s="114"/>
      <c r="M27" s="114"/>
      <c r="N27" s="113"/>
      <c r="O27" s="114"/>
      <c r="P27" s="114"/>
      <c r="Q27" s="113"/>
      <c r="R27" s="114"/>
      <c r="S27" s="114"/>
      <c r="T27" s="113">
        <v>1</v>
      </c>
      <c r="U27" s="114">
        <v>1</v>
      </c>
      <c r="V27" s="114">
        <v>0</v>
      </c>
      <c r="W27" s="113"/>
      <c r="X27" s="114"/>
      <c r="Y27" s="114"/>
      <c r="Z27" s="113">
        <v>0</v>
      </c>
      <c r="AA27" s="114">
        <v>1</v>
      </c>
      <c r="AB27" s="114">
        <v>2</v>
      </c>
      <c r="AC27" s="113">
        <v>1</v>
      </c>
      <c r="AD27" s="114">
        <v>1</v>
      </c>
      <c r="AE27" s="114">
        <v>0</v>
      </c>
      <c r="AF27" s="113"/>
      <c r="AG27" s="114"/>
      <c r="AH27" s="114"/>
      <c r="AI27" s="113">
        <v>1</v>
      </c>
      <c r="AJ27" s="114">
        <v>2</v>
      </c>
      <c r="AK27" s="114">
        <v>1</v>
      </c>
      <c r="AL27" s="113">
        <v>2</v>
      </c>
      <c r="AM27" s="114">
        <v>2</v>
      </c>
      <c r="AN27" s="114">
        <v>3</v>
      </c>
      <c r="AO27" s="113"/>
      <c r="AP27" s="114"/>
      <c r="AQ27" s="114"/>
      <c r="AR27" s="3"/>
      <c r="AS27" s="112"/>
      <c r="AT27" s="112"/>
      <c r="AU27" s="112"/>
      <c r="AV27" s="112"/>
    </row>
    <row r="28" spans="1:48" ht="19.5" customHeight="1">
      <c r="A28" s="4"/>
      <c r="B28" s="115"/>
      <c r="C28" s="116"/>
      <c r="D28" s="116"/>
      <c r="E28" s="115"/>
      <c r="F28" s="116"/>
      <c r="G28" s="116"/>
      <c r="H28" s="115"/>
      <c r="I28" s="116"/>
      <c r="J28" s="116"/>
      <c r="K28" s="115"/>
      <c r="L28" s="116"/>
      <c r="M28" s="116"/>
      <c r="N28" s="115"/>
      <c r="O28" s="116"/>
      <c r="P28" s="116"/>
      <c r="Q28" s="115"/>
      <c r="R28" s="116"/>
      <c r="S28" s="116"/>
      <c r="T28" s="115">
        <v>7</v>
      </c>
      <c r="U28" s="116">
        <v>0</v>
      </c>
      <c r="V28" s="116"/>
      <c r="W28" s="117"/>
      <c r="X28" s="118"/>
      <c r="Y28" s="118"/>
      <c r="Z28" s="115">
        <v>5</v>
      </c>
      <c r="AA28" s="116">
        <v>1</v>
      </c>
      <c r="AB28" s="116"/>
      <c r="AC28" s="115">
        <v>7</v>
      </c>
      <c r="AD28" s="116">
        <v>0</v>
      </c>
      <c r="AE28" s="116"/>
      <c r="AF28" s="115"/>
      <c r="AG28" s="116"/>
      <c r="AH28" s="116"/>
      <c r="AI28" s="115">
        <v>5</v>
      </c>
      <c r="AJ28" s="116">
        <v>0</v>
      </c>
      <c r="AK28" s="116"/>
      <c r="AL28" s="115">
        <v>2</v>
      </c>
      <c r="AM28" s="116">
        <v>0</v>
      </c>
      <c r="AN28" s="116"/>
      <c r="AO28" s="115"/>
      <c r="AP28" s="116"/>
      <c r="AQ28" s="116"/>
      <c r="AR28" s="3"/>
      <c r="AS28" s="112"/>
      <c r="AT28" s="112"/>
      <c r="AU28" s="112"/>
      <c r="AV28" s="112"/>
    </row>
    <row r="29" spans="1:48" ht="19.5" customHeight="1">
      <c r="A29" s="4" t="s">
        <v>57</v>
      </c>
      <c r="B29" s="108"/>
      <c r="C29" s="109"/>
      <c r="D29" s="109"/>
      <c r="E29" s="108"/>
      <c r="F29" s="109"/>
      <c r="G29" s="109"/>
      <c r="H29" s="108"/>
      <c r="I29" s="109"/>
      <c r="J29" s="109"/>
      <c r="K29" s="108"/>
      <c r="L29" s="109"/>
      <c r="M29" s="109"/>
      <c r="N29" s="108"/>
      <c r="O29" s="109"/>
      <c r="P29" s="109"/>
      <c r="Q29" s="108"/>
      <c r="R29" s="109"/>
      <c r="S29" s="109"/>
      <c r="T29" s="108">
        <v>2</v>
      </c>
      <c r="U29" s="109">
        <v>4</v>
      </c>
      <c r="V29" s="109">
        <v>4</v>
      </c>
      <c r="W29" s="108">
        <v>6</v>
      </c>
      <c r="X29" s="109">
        <v>3</v>
      </c>
      <c r="Y29" s="109">
        <v>2</v>
      </c>
      <c r="Z29" s="110"/>
      <c r="AA29" s="111"/>
      <c r="AB29" s="111"/>
      <c r="AC29" s="108">
        <v>2</v>
      </c>
      <c r="AD29" s="109">
        <v>6</v>
      </c>
      <c r="AE29" s="109">
        <v>4</v>
      </c>
      <c r="AF29" s="108">
        <v>6</v>
      </c>
      <c r="AG29" s="109">
        <v>4</v>
      </c>
      <c r="AH29" s="109">
        <v>6</v>
      </c>
      <c r="AI29" s="108"/>
      <c r="AJ29" s="109"/>
      <c r="AK29" s="109"/>
      <c r="AL29" s="108"/>
      <c r="AM29" s="109"/>
      <c r="AN29" s="109"/>
      <c r="AO29" s="108"/>
      <c r="AP29" s="109"/>
      <c r="AQ29" s="109"/>
      <c r="AR29" s="3" t="str">
        <f>Punkti!A29</f>
        <v>Deep Purple</v>
      </c>
      <c r="AS29" s="112">
        <f>SUM(Punkti!B29:AQ29)</f>
        <v>49</v>
      </c>
      <c r="AT29" s="112">
        <f>SUM(Punkti!B30:AQ30)</f>
        <v>24</v>
      </c>
      <c r="AU29" s="112">
        <f>SUM(Z31+AC31+AF31+AI31+AL31+C31+W31)</f>
        <v>7</v>
      </c>
      <c r="AV29" s="112">
        <f>SUM(F31+I31+L31+O31+R31+U31+X31+AA31+AD31+AG31+AJ31+AM31+AP31+C31)</f>
        <v>1</v>
      </c>
    </row>
    <row r="30" spans="1:48" ht="19.5" customHeight="1">
      <c r="A30" s="4"/>
      <c r="B30" s="113"/>
      <c r="C30" s="114"/>
      <c r="D30" s="114"/>
      <c r="E30" s="113"/>
      <c r="F30" s="114"/>
      <c r="G30" s="114"/>
      <c r="H30" s="113"/>
      <c r="I30" s="114"/>
      <c r="J30" s="114"/>
      <c r="K30" s="113"/>
      <c r="L30" s="114"/>
      <c r="M30" s="114"/>
      <c r="N30" s="113"/>
      <c r="O30" s="114"/>
      <c r="P30" s="114"/>
      <c r="Q30" s="113"/>
      <c r="R30" s="114"/>
      <c r="S30" s="114"/>
      <c r="T30" s="113">
        <v>1</v>
      </c>
      <c r="U30" s="114">
        <v>2</v>
      </c>
      <c r="V30" s="114">
        <v>2</v>
      </c>
      <c r="W30" s="113">
        <v>3</v>
      </c>
      <c r="X30" s="114">
        <v>1</v>
      </c>
      <c r="Y30" s="114">
        <v>1</v>
      </c>
      <c r="Z30" s="113"/>
      <c r="AA30" s="114"/>
      <c r="AB30" s="114"/>
      <c r="AC30" s="113">
        <v>1</v>
      </c>
      <c r="AD30" s="114">
        <v>3</v>
      </c>
      <c r="AE30" s="114">
        <v>2</v>
      </c>
      <c r="AF30" s="113">
        <v>3</v>
      </c>
      <c r="AG30" s="114">
        <v>2</v>
      </c>
      <c r="AH30" s="114">
        <v>3</v>
      </c>
      <c r="AI30" s="113"/>
      <c r="AJ30" s="114"/>
      <c r="AK30" s="114"/>
      <c r="AL30" s="113"/>
      <c r="AM30" s="114"/>
      <c r="AN30" s="114"/>
      <c r="AO30" s="113"/>
      <c r="AP30" s="114"/>
      <c r="AQ30" s="114"/>
      <c r="AR30" s="3"/>
      <c r="AS30" s="112"/>
      <c r="AT30" s="112"/>
      <c r="AU30" s="112"/>
      <c r="AV30" s="112"/>
    </row>
    <row r="31" spans="1:48" ht="19.5" customHeight="1">
      <c r="A31" s="4"/>
      <c r="B31" s="115"/>
      <c r="C31" s="116"/>
      <c r="D31" s="116"/>
      <c r="E31" s="115"/>
      <c r="F31" s="116"/>
      <c r="G31" s="116"/>
      <c r="H31" s="115"/>
      <c r="I31" s="116"/>
      <c r="J31" s="116"/>
      <c r="K31" s="115"/>
      <c r="L31" s="116"/>
      <c r="M31" s="116"/>
      <c r="N31" s="115"/>
      <c r="O31" s="116"/>
      <c r="P31" s="116"/>
      <c r="Q31" s="115"/>
      <c r="R31" s="116"/>
      <c r="S31" s="116"/>
      <c r="T31" s="115">
        <v>4</v>
      </c>
      <c r="U31" s="116">
        <v>0</v>
      </c>
      <c r="V31" s="116"/>
      <c r="W31" s="115">
        <v>3</v>
      </c>
      <c r="X31" s="116">
        <v>1</v>
      </c>
      <c r="Y31" s="116"/>
      <c r="Z31" s="117"/>
      <c r="AA31" s="118"/>
      <c r="AB31" s="118"/>
      <c r="AC31" s="115">
        <v>3</v>
      </c>
      <c r="AD31" s="116">
        <v>0</v>
      </c>
      <c r="AE31" s="116"/>
      <c r="AF31" s="115">
        <v>1</v>
      </c>
      <c r="AG31" s="116">
        <v>0</v>
      </c>
      <c r="AH31" s="116"/>
      <c r="AI31" s="115"/>
      <c r="AJ31" s="116"/>
      <c r="AK31" s="116"/>
      <c r="AL31" s="115"/>
      <c r="AM31" s="116"/>
      <c r="AN31" s="116"/>
      <c r="AO31" s="115"/>
      <c r="AP31" s="116"/>
      <c r="AQ31" s="116"/>
      <c r="AR31" s="3"/>
      <c r="AS31" s="112"/>
      <c r="AT31" s="112"/>
      <c r="AU31" s="112"/>
      <c r="AV31" s="112"/>
    </row>
    <row r="32" spans="1:48" ht="19.5" customHeight="1">
      <c r="A32" s="2" t="s">
        <v>58</v>
      </c>
      <c r="B32" s="108"/>
      <c r="C32" s="109"/>
      <c r="D32" s="109"/>
      <c r="E32" s="108"/>
      <c r="F32" s="109"/>
      <c r="G32" s="109"/>
      <c r="H32" s="108"/>
      <c r="I32" s="109"/>
      <c r="J32" s="109"/>
      <c r="K32" s="108"/>
      <c r="L32" s="109"/>
      <c r="M32" s="109"/>
      <c r="N32" s="108"/>
      <c r="O32" s="109"/>
      <c r="P32" s="109"/>
      <c r="Q32" s="108"/>
      <c r="R32" s="109"/>
      <c r="S32" s="109"/>
      <c r="T32" s="108"/>
      <c r="U32" s="109"/>
      <c r="V32" s="109"/>
      <c r="W32" s="108">
        <v>4</v>
      </c>
      <c r="X32" s="109">
        <v>4</v>
      </c>
      <c r="Y32" s="109">
        <v>6</v>
      </c>
      <c r="Z32" s="108">
        <v>4</v>
      </c>
      <c r="AA32" s="109">
        <v>0</v>
      </c>
      <c r="AB32" s="109">
        <v>2</v>
      </c>
      <c r="AC32" s="110"/>
      <c r="AD32" s="111"/>
      <c r="AE32" s="111"/>
      <c r="AF32" s="108">
        <v>4</v>
      </c>
      <c r="AG32" s="109">
        <v>6</v>
      </c>
      <c r="AH32" s="109">
        <v>4</v>
      </c>
      <c r="AI32" s="108">
        <v>2</v>
      </c>
      <c r="AJ32" s="109">
        <v>0</v>
      </c>
      <c r="AK32" s="109">
        <v>0</v>
      </c>
      <c r="AL32" s="108"/>
      <c r="AM32" s="109"/>
      <c r="AN32" s="109"/>
      <c r="AO32" s="108"/>
      <c r="AP32" s="109"/>
      <c r="AQ32" s="109"/>
      <c r="AR32" s="3" t="str">
        <f>Punkti!A32</f>
        <v>Rags</v>
      </c>
      <c r="AS32" s="112">
        <f>SUM(Punkti!B32:AQ32)</f>
        <v>36</v>
      </c>
      <c r="AT32" s="112">
        <f>SUM(Punkti!B33:AQ33)</f>
        <v>18</v>
      </c>
      <c r="AU32" s="112">
        <f>SUM(Z34+AC34+AF34+AI34+AL34+C34+W34)</f>
        <v>18</v>
      </c>
      <c r="AV32" s="112">
        <f>SUM(F34+I34+L34+O34+R34+U34+X34+AA34+AD34+AG34+AJ34+AM34+AP34+C34)</f>
        <v>0</v>
      </c>
    </row>
    <row r="33" spans="1:48" ht="19.5" customHeight="1">
      <c r="A33" s="2"/>
      <c r="B33" s="113"/>
      <c r="C33" s="114"/>
      <c r="D33" s="114"/>
      <c r="E33" s="113"/>
      <c r="F33" s="114"/>
      <c r="G33" s="114"/>
      <c r="H33" s="113"/>
      <c r="I33" s="114"/>
      <c r="J33" s="114"/>
      <c r="K33" s="113"/>
      <c r="L33" s="114"/>
      <c r="M33" s="114"/>
      <c r="N33" s="113"/>
      <c r="O33" s="114"/>
      <c r="P33" s="114"/>
      <c r="Q33" s="113"/>
      <c r="R33" s="114"/>
      <c r="S33" s="114"/>
      <c r="T33" s="113"/>
      <c r="U33" s="114"/>
      <c r="V33" s="114"/>
      <c r="W33" s="113">
        <v>2</v>
      </c>
      <c r="X33" s="114">
        <v>2</v>
      </c>
      <c r="Y33" s="114">
        <v>3</v>
      </c>
      <c r="Z33" s="113">
        <v>2</v>
      </c>
      <c r="AA33" s="114">
        <v>0</v>
      </c>
      <c r="AB33" s="114">
        <v>1</v>
      </c>
      <c r="AC33" s="113"/>
      <c r="AD33" s="114"/>
      <c r="AE33" s="114"/>
      <c r="AF33" s="113">
        <v>2</v>
      </c>
      <c r="AG33" s="114">
        <v>3</v>
      </c>
      <c r="AH33" s="114">
        <v>2</v>
      </c>
      <c r="AI33" s="113">
        <v>1</v>
      </c>
      <c r="AJ33" s="114">
        <v>0</v>
      </c>
      <c r="AK33" s="114">
        <v>0</v>
      </c>
      <c r="AL33" s="113"/>
      <c r="AM33" s="114"/>
      <c r="AN33" s="114"/>
      <c r="AO33" s="113"/>
      <c r="AP33" s="114"/>
      <c r="AQ33" s="114"/>
      <c r="AR33" s="3"/>
      <c r="AS33" s="112"/>
      <c r="AT33" s="112"/>
      <c r="AU33" s="112"/>
      <c r="AV33" s="112"/>
    </row>
    <row r="34" spans="1:48" ht="19.5" customHeight="1">
      <c r="A34" s="2"/>
      <c r="B34" s="115"/>
      <c r="C34" s="116"/>
      <c r="D34" s="116"/>
      <c r="E34" s="115"/>
      <c r="F34" s="116"/>
      <c r="G34" s="116"/>
      <c r="H34" s="115"/>
      <c r="I34" s="116"/>
      <c r="J34" s="116"/>
      <c r="K34" s="115"/>
      <c r="L34" s="116"/>
      <c r="M34" s="116"/>
      <c r="N34" s="115"/>
      <c r="O34" s="116"/>
      <c r="P34" s="116"/>
      <c r="Q34" s="115"/>
      <c r="R34" s="116"/>
      <c r="S34" s="116"/>
      <c r="T34" s="115"/>
      <c r="U34" s="116"/>
      <c r="V34" s="116"/>
      <c r="W34" s="115">
        <v>2</v>
      </c>
      <c r="X34" s="116">
        <v>0</v>
      </c>
      <c r="Y34" s="116"/>
      <c r="Z34" s="115">
        <v>6</v>
      </c>
      <c r="AA34" s="116">
        <v>0</v>
      </c>
      <c r="AB34" s="116"/>
      <c r="AC34" s="117"/>
      <c r="AD34" s="118"/>
      <c r="AE34" s="118"/>
      <c r="AF34" s="115">
        <v>2</v>
      </c>
      <c r="AG34" s="116">
        <v>0</v>
      </c>
      <c r="AH34" s="116"/>
      <c r="AI34" s="115">
        <v>8</v>
      </c>
      <c r="AJ34" s="116">
        <v>0</v>
      </c>
      <c r="AK34" s="116"/>
      <c r="AL34" s="115"/>
      <c r="AM34" s="116"/>
      <c r="AN34" s="116"/>
      <c r="AO34" s="115"/>
      <c r="AP34" s="116"/>
      <c r="AQ34" s="116"/>
      <c r="AR34" s="3"/>
      <c r="AS34" s="112"/>
      <c r="AT34" s="112"/>
      <c r="AU34" s="112"/>
      <c r="AV34" s="112"/>
    </row>
    <row r="35" spans="1:48" ht="19.5" customHeight="1">
      <c r="A35" s="1" t="s">
        <v>59</v>
      </c>
      <c r="B35" s="108"/>
      <c r="C35" s="109"/>
      <c r="D35" s="109"/>
      <c r="E35" s="108"/>
      <c r="F35" s="109"/>
      <c r="G35" s="109"/>
      <c r="H35" s="108"/>
      <c r="I35" s="109"/>
      <c r="J35" s="109"/>
      <c r="K35" s="108"/>
      <c r="L35" s="109"/>
      <c r="M35" s="109"/>
      <c r="N35" s="108"/>
      <c r="O35" s="109"/>
      <c r="P35" s="109"/>
      <c r="Q35" s="108"/>
      <c r="R35" s="109"/>
      <c r="S35" s="109"/>
      <c r="T35" s="108">
        <v>2</v>
      </c>
      <c r="U35" s="109">
        <v>2</v>
      </c>
      <c r="V35" s="109">
        <v>2</v>
      </c>
      <c r="W35" s="108"/>
      <c r="X35" s="109"/>
      <c r="Y35" s="109"/>
      <c r="Z35" s="108">
        <v>0</v>
      </c>
      <c r="AA35" s="109">
        <v>2</v>
      </c>
      <c r="AB35" s="109">
        <v>0</v>
      </c>
      <c r="AC35" s="108">
        <v>2</v>
      </c>
      <c r="AD35" s="109">
        <v>0</v>
      </c>
      <c r="AE35" s="109">
        <v>2</v>
      </c>
      <c r="AF35" s="110"/>
      <c r="AG35" s="111"/>
      <c r="AH35" s="111"/>
      <c r="AI35" s="108"/>
      <c r="AJ35" s="109"/>
      <c r="AK35" s="109"/>
      <c r="AL35" s="108">
        <v>4</v>
      </c>
      <c r="AM35" s="109">
        <v>4</v>
      </c>
      <c r="AN35" s="109">
        <v>4</v>
      </c>
      <c r="AO35" s="108"/>
      <c r="AP35" s="109"/>
      <c r="AQ35" s="109"/>
      <c r="AR35" s="3" t="str">
        <f>Punkti!A35</f>
        <v>Korness</v>
      </c>
      <c r="AS35" s="112">
        <f>SUM(Punkti!B35:AQ35)</f>
        <v>24</v>
      </c>
      <c r="AT35" s="112">
        <f>SUM(Punkti!B36:AQ36)</f>
        <v>12</v>
      </c>
      <c r="AU35" s="112">
        <f>SUM(Z37+AC37+AF37+AI37+AL37+C37+W37)</f>
        <v>18</v>
      </c>
      <c r="AV35" s="112">
        <f>SUM(F37+I37+L37+O37+R37+U37+X37+AA37+AD37+AG37+AJ37+AM37+AP37+C37)</f>
        <v>0</v>
      </c>
    </row>
    <row r="36" spans="1:48" ht="19.5" customHeight="1">
      <c r="A36" s="1"/>
      <c r="B36" s="113"/>
      <c r="C36" s="114"/>
      <c r="D36" s="114"/>
      <c r="E36" s="113"/>
      <c r="F36" s="114"/>
      <c r="G36" s="114"/>
      <c r="H36" s="113"/>
      <c r="I36" s="114"/>
      <c r="J36" s="114"/>
      <c r="K36" s="113"/>
      <c r="L36" s="114"/>
      <c r="M36" s="114"/>
      <c r="N36" s="113"/>
      <c r="O36" s="114"/>
      <c r="P36" s="114"/>
      <c r="Q36" s="113"/>
      <c r="R36" s="114"/>
      <c r="S36" s="114"/>
      <c r="T36" s="113">
        <v>1</v>
      </c>
      <c r="U36" s="114">
        <v>1</v>
      </c>
      <c r="V36" s="114">
        <v>1</v>
      </c>
      <c r="W36" s="113"/>
      <c r="X36" s="114"/>
      <c r="Y36" s="114"/>
      <c r="Z36" s="113">
        <v>0</v>
      </c>
      <c r="AA36" s="114">
        <v>1</v>
      </c>
      <c r="AB36" s="114">
        <v>0</v>
      </c>
      <c r="AC36" s="113">
        <v>1</v>
      </c>
      <c r="AD36" s="114">
        <v>0</v>
      </c>
      <c r="AE36" s="114">
        <v>1</v>
      </c>
      <c r="AF36" s="113"/>
      <c r="AG36" s="114"/>
      <c r="AH36" s="114"/>
      <c r="AI36" s="113"/>
      <c r="AJ36" s="114"/>
      <c r="AK36" s="114"/>
      <c r="AL36" s="113">
        <v>2</v>
      </c>
      <c r="AM36" s="114">
        <v>2</v>
      </c>
      <c r="AN36" s="114">
        <v>2</v>
      </c>
      <c r="AO36" s="113"/>
      <c r="AP36" s="114"/>
      <c r="AQ36" s="114"/>
      <c r="AR36" s="3"/>
      <c r="AS36" s="112"/>
      <c r="AT36" s="112"/>
      <c r="AU36" s="112"/>
      <c r="AV36" s="112"/>
    </row>
    <row r="37" spans="1:48" ht="19.5" customHeight="1">
      <c r="A37" s="1"/>
      <c r="B37" s="115"/>
      <c r="C37" s="116"/>
      <c r="D37" s="116"/>
      <c r="E37" s="115"/>
      <c r="F37" s="116"/>
      <c r="G37" s="116"/>
      <c r="H37" s="115"/>
      <c r="I37" s="116"/>
      <c r="J37" s="116"/>
      <c r="K37" s="115"/>
      <c r="L37" s="116"/>
      <c r="M37" s="116"/>
      <c r="N37" s="115"/>
      <c r="O37" s="116"/>
      <c r="P37" s="116"/>
      <c r="Q37" s="115"/>
      <c r="R37" s="116"/>
      <c r="S37" s="116"/>
      <c r="T37" s="115">
        <v>6</v>
      </c>
      <c r="U37" s="116">
        <v>0</v>
      </c>
      <c r="V37" s="116"/>
      <c r="W37" s="115"/>
      <c r="X37" s="116"/>
      <c r="Y37" s="116"/>
      <c r="Z37" s="115">
        <v>8</v>
      </c>
      <c r="AA37" s="116">
        <v>0</v>
      </c>
      <c r="AB37" s="116"/>
      <c r="AC37" s="115">
        <v>7</v>
      </c>
      <c r="AD37" s="116">
        <v>0</v>
      </c>
      <c r="AE37" s="116"/>
      <c r="AF37" s="117"/>
      <c r="AG37" s="118"/>
      <c r="AH37" s="118"/>
      <c r="AI37" s="115"/>
      <c r="AJ37" s="116"/>
      <c r="AK37" s="116"/>
      <c r="AL37" s="115">
        <v>3</v>
      </c>
      <c r="AM37" s="116">
        <v>0</v>
      </c>
      <c r="AN37" s="116"/>
      <c r="AO37" s="115"/>
      <c r="AP37" s="116"/>
      <c r="AQ37" s="116"/>
      <c r="AR37" s="3"/>
      <c r="AS37" s="112"/>
      <c r="AT37" s="112"/>
      <c r="AU37" s="112"/>
      <c r="AV37" s="112"/>
    </row>
    <row r="38" spans="1:48" ht="19.5" customHeight="1">
      <c r="A38" s="2" t="s">
        <v>60</v>
      </c>
      <c r="B38" s="108"/>
      <c r="C38" s="109"/>
      <c r="D38" s="109"/>
      <c r="E38" s="108"/>
      <c r="F38" s="109"/>
      <c r="G38" s="109"/>
      <c r="H38" s="108"/>
      <c r="I38" s="109"/>
      <c r="J38" s="109"/>
      <c r="K38" s="108"/>
      <c r="L38" s="109"/>
      <c r="M38" s="109"/>
      <c r="N38" s="108"/>
      <c r="O38" s="109"/>
      <c r="P38" s="109"/>
      <c r="Q38" s="108"/>
      <c r="R38" s="109"/>
      <c r="S38" s="109"/>
      <c r="T38" s="108">
        <v>2</v>
      </c>
      <c r="U38" s="109">
        <v>4</v>
      </c>
      <c r="V38" s="109">
        <v>4</v>
      </c>
      <c r="W38" s="108">
        <v>4</v>
      </c>
      <c r="X38" s="109">
        <v>2</v>
      </c>
      <c r="Y38" s="109">
        <v>4</v>
      </c>
      <c r="Z38" s="108"/>
      <c r="AA38" s="109"/>
      <c r="AB38" s="109"/>
      <c r="AC38" s="108">
        <v>4</v>
      </c>
      <c r="AD38" s="109">
        <v>6</v>
      </c>
      <c r="AE38" s="109">
        <v>6</v>
      </c>
      <c r="AF38" s="108"/>
      <c r="AG38" s="109"/>
      <c r="AH38" s="109"/>
      <c r="AI38" s="110"/>
      <c r="AJ38" s="111"/>
      <c r="AK38" s="111"/>
      <c r="AL38" s="108">
        <v>2</v>
      </c>
      <c r="AM38" s="109">
        <v>4</v>
      </c>
      <c r="AN38" s="109">
        <v>2</v>
      </c>
      <c r="AO38" s="108"/>
      <c r="AP38" s="109"/>
      <c r="AQ38" s="109"/>
      <c r="AR38" s="3" t="str">
        <f>Punkti!A38</f>
        <v>Šarmageddon</v>
      </c>
      <c r="AS38" s="112">
        <f>SUM(Punkti!B38:AQ38)</f>
        <v>44</v>
      </c>
      <c r="AT38" s="112">
        <f>SUM(Punkti!B39:AQ39)</f>
        <v>22</v>
      </c>
      <c r="AU38" s="112">
        <f>SUM(Z40+AC40+AF40+AI40+AL40+C40+W40)</f>
        <v>10</v>
      </c>
      <c r="AV38" s="112">
        <f>SUM(F40+I40+L40+O40+R40+U40+X40+AA40+AD40+AG40+AJ40+AM40+AP40+C40)</f>
        <v>0</v>
      </c>
    </row>
    <row r="39" spans="1:48" ht="19.5" customHeight="1">
      <c r="A39" s="2"/>
      <c r="B39" s="113"/>
      <c r="C39" s="114"/>
      <c r="D39" s="114"/>
      <c r="E39" s="113"/>
      <c r="F39" s="114"/>
      <c r="G39" s="114"/>
      <c r="H39" s="113"/>
      <c r="I39" s="114"/>
      <c r="J39" s="114"/>
      <c r="K39" s="113"/>
      <c r="L39" s="114"/>
      <c r="M39" s="114"/>
      <c r="N39" s="113"/>
      <c r="O39" s="114"/>
      <c r="P39" s="114"/>
      <c r="Q39" s="113"/>
      <c r="R39" s="114"/>
      <c r="S39" s="114"/>
      <c r="T39" s="113">
        <v>1</v>
      </c>
      <c r="U39" s="114">
        <v>2</v>
      </c>
      <c r="V39" s="114">
        <v>2</v>
      </c>
      <c r="W39" s="113">
        <v>2</v>
      </c>
      <c r="X39" s="114">
        <v>1</v>
      </c>
      <c r="Y39" s="114">
        <v>2</v>
      </c>
      <c r="Z39" s="113"/>
      <c r="AA39" s="114"/>
      <c r="AB39" s="114"/>
      <c r="AC39" s="113">
        <v>2</v>
      </c>
      <c r="AD39" s="114">
        <v>3</v>
      </c>
      <c r="AE39" s="114">
        <v>3</v>
      </c>
      <c r="AF39" s="113"/>
      <c r="AG39" s="114"/>
      <c r="AH39" s="114"/>
      <c r="AI39" s="113"/>
      <c r="AJ39" s="114"/>
      <c r="AK39" s="114"/>
      <c r="AL39" s="113">
        <v>1</v>
      </c>
      <c r="AM39" s="114">
        <v>2</v>
      </c>
      <c r="AN39" s="114">
        <v>1</v>
      </c>
      <c r="AO39" s="113"/>
      <c r="AP39" s="114"/>
      <c r="AQ39" s="114"/>
      <c r="AR39" s="3"/>
      <c r="AS39" s="112"/>
      <c r="AT39" s="112"/>
      <c r="AU39" s="112"/>
      <c r="AV39" s="112"/>
    </row>
    <row r="40" spans="1:48" ht="19.5" customHeight="1">
      <c r="A40" s="2"/>
      <c r="B40" s="115"/>
      <c r="C40" s="116"/>
      <c r="D40" s="116"/>
      <c r="E40" s="115"/>
      <c r="F40" s="116"/>
      <c r="G40" s="116"/>
      <c r="H40" s="115"/>
      <c r="I40" s="116"/>
      <c r="J40" s="116"/>
      <c r="K40" s="115"/>
      <c r="L40" s="116"/>
      <c r="M40" s="116"/>
      <c r="N40" s="115"/>
      <c r="O40" s="116"/>
      <c r="P40" s="116"/>
      <c r="Q40" s="115"/>
      <c r="R40" s="116"/>
      <c r="S40" s="116"/>
      <c r="T40" s="115">
        <v>4</v>
      </c>
      <c r="U40" s="116"/>
      <c r="V40" s="116"/>
      <c r="W40" s="115">
        <v>4</v>
      </c>
      <c r="X40" s="116">
        <v>0</v>
      </c>
      <c r="Y40" s="116"/>
      <c r="Z40" s="115"/>
      <c r="AA40" s="116"/>
      <c r="AB40" s="116"/>
      <c r="AC40" s="115">
        <v>1</v>
      </c>
      <c r="AD40" s="116">
        <v>0</v>
      </c>
      <c r="AE40" s="116"/>
      <c r="AF40" s="115"/>
      <c r="AG40" s="116"/>
      <c r="AH40" s="116"/>
      <c r="AI40" s="117"/>
      <c r="AJ40" s="118"/>
      <c r="AK40" s="118"/>
      <c r="AL40" s="115">
        <v>5</v>
      </c>
      <c r="AM40" s="116">
        <v>0</v>
      </c>
      <c r="AN40" s="116"/>
      <c r="AO40" s="115"/>
      <c r="AP40" s="116"/>
      <c r="AQ40" s="116"/>
      <c r="AR40" s="3"/>
      <c r="AS40" s="112"/>
      <c r="AT40" s="112"/>
      <c r="AU40" s="112"/>
      <c r="AV40" s="112"/>
    </row>
    <row r="41" spans="1:48" ht="19.5" customHeight="1">
      <c r="A41" s="1" t="s">
        <v>61</v>
      </c>
      <c r="B41" s="108"/>
      <c r="C41" s="109"/>
      <c r="D41" s="109"/>
      <c r="E41" s="108"/>
      <c r="F41" s="109"/>
      <c r="G41" s="109"/>
      <c r="H41" s="108"/>
      <c r="I41" s="109"/>
      <c r="J41" s="109"/>
      <c r="K41" s="108"/>
      <c r="L41" s="109"/>
      <c r="M41" s="109"/>
      <c r="N41" s="108"/>
      <c r="O41" s="109"/>
      <c r="P41" s="109"/>
      <c r="Q41" s="108"/>
      <c r="R41" s="109"/>
      <c r="S41" s="109"/>
      <c r="T41" s="108">
        <v>6</v>
      </c>
      <c r="U41" s="109">
        <v>2</v>
      </c>
      <c r="V41" s="109">
        <v>2</v>
      </c>
      <c r="W41" s="108">
        <v>2</v>
      </c>
      <c r="X41" s="109">
        <v>2</v>
      </c>
      <c r="Y41" s="109">
        <v>0</v>
      </c>
      <c r="Z41" s="108"/>
      <c r="AA41" s="109"/>
      <c r="AB41" s="109"/>
      <c r="AC41" s="108"/>
      <c r="AD41" s="109"/>
      <c r="AE41" s="109"/>
      <c r="AF41" s="108">
        <v>2</v>
      </c>
      <c r="AG41" s="109">
        <v>2</v>
      </c>
      <c r="AH41" s="109">
        <v>2</v>
      </c>
      <c r="AI41" s="108">
        <v>4</v>
      </c>
      <c r="AJ41" s="109">
        <v>2</v>
      </c>
      <c r="AK41" s="109">
        <v>4</v>
      </c>
      <c r="AL41" s="110"/>
      <c r="AM41" s="111"/>
      <c r="AN41" s="111"/>
      <c r="AO41" s="108"/>
      <c r="AP41" s="109"/>
      <c r="AQ41" s="109"/>
      <c r="AR41" s="3" t="str">
        <f>Punkti!A41</f>
        <v>NB Seniors</v>
      </c>
      <c r="AS41" s="112">
        <f>SUM(Punkti!B41:AQ41)</f>
        <v>30</v>
      </c>
      <c r="AT41" s="112">
        <f>SUM(Punkti!B42:AQ42)</f>
        <v>15</v>
      </c>
      <c r="AU41" s="112">
        <f>SUM(Z43+AC43+AF43+AI43+AL43+C43+W43)</f>
        <v>17</v>
      </c>
      <c r="AV41" s="112">
        <f>SUM(F43+I43+L43+O43+R43+U43+X43+AA43+AD43+AG43+AJ43+AM43+AP43+C43)</f>
        <v>0</v>
      </c>
    </row>
    <row r="42" spans="1:48" ht="19.5" customHeight="1">
      <c r="A42" s="1"/>
      <c r="B42" s="113"/>
      <c r="C42" s="114"/>
      <c r="D42" s="114"/>
      <c r="E42" s="113"/>
      <c r="F42" s="114"/>
      <c r="G42" s="114"/>
      <c r="H42" s="113"/>
      <c r="I42" s="114"/>
      <c r="J42" s="114"/>
      <c r="K42" s="113"/>
      <c r="L42" s="114"/>
      <c r="M42" s="114"/>
      <c r="N42" s="113"/>
      <c r="O42" s="114"/>
      <c r="P42" s="114"/>
      <c r="Q42" s="113"/>
      <c r="R42" s="114"/>
      <c r="S42" s="114"/>
      <c r="T42" s="113">
        <v>3</v>
      </c>
      <c r="U42" s="114">
        <v>1</v>
      </c>
      <c r="V42" s="114">
        <v>1</v>
      </c>
      <c r="W42" s="113">
        <v>1</v>
      </c>
      <c r="X42" s="114">
        <v>1</v>
      </c>
      <c r="Y42" s="114">
        <v>0</v>
      </c>
      <c r="Z42" s="113"/>
      <c r="AA42" s="114"/>
      <c r="AB42" s="114"/>
      <c r="AC42" s="113"/>
      <c r="AD42" s="114"/>
      <c r="AE42" s="114"/>
      <c r="AF42" s="113">
        <v>1</v>
      </c>
      <c r="AG42" s="114">
        <v>1</v>
      </c>
      <c r="AH42" s="114">
        <v>1</v>
      </c>
      <c r="AI42" s="113">
        <v>2</v>
      </c>
      <c r="AJ42" s="114">
        <v>1</v>
      </c>
      <c r="AK42" s="114">
        <v>2</v>
      </c>
      <c r="AL42" s="113"/>
      <c r="AM42" s="114"/>
      <c r="AN42" s="114"/>
      <c r="AO42" s="113"/>
      <c r="AP42" s="114"/>
      <c r="AQ42" s="114"/>
      <c r="AR42" s="3"/>
      <c r="AS42" s="112"/>
      <c r="AT42" s="112"/>
      <c r="AU42" s="112"/>
      <c r="AV42" s="112"/>
    </row>
    <row r="43" spans="1:48" ht="19.5" customHeight="1">
      <c r="A43" s="1"/>
      <c r="B43" s="115"/>
      <c r="C43" s="116"/>
      <c r="D43" s="116"/>
      <c r="E43" s="115"/>
      <c r="F43" s="116"/>
      <c r="G43" s="116"/>
      <c r="H43" s="115"/>
      <c r="I43" s="116"/>
      <c r="J43" s="116"/>
      <c r="K43" s="115"/>
      <c r="L43" s="116"/>
      <c r="M43" s="116"/>
      <c r="N43" s="115"/>
      <c r="O43" s="116"/>
      <c r="P43" s="116"/>
      <c r="Q43" s="115"/>
      <c r="R43" s="116"/>
      <c r="S43" s="116"/>
      <c r="T43" s="115">
        <v>4</v>
      </c>
      <c r="U43" s="116">
        <v>0</v>
      </c>
      <c r="V43" s="116"/>
      <c r="W43" s="115">
        <v>7</v>
      </c>
      <c r="X43" s="116">
        <v>0</v>
      </c>
      <c r="Y43" s="116"/>
      <c r="Z43" s="115"/>
      <c r="AA43" s="116"/>
      <c r="AB43" s="116"/>
      <c r="AC43" s="115"/>
      <c r="AD43" s="116"/>
      <c r="AE43" s="116"/>
      <c r="AF43" s="115">
        <v>6</v>
      </c>
      <c r="AG43" s="116">
        <v>0</v>
      </c>
      <c r="AH43" s="116"/>
      <c r="AI43" s="115">
        <v>4</v>
      </c>
      <c r="AJ43" s="116"/>
      <c r="AK43" s="116"/>
      <c r="AL43" s="117"/>
      <c r="AM43" s="118"/>
      <c r="AN43" s="118"/>
      <c r="AO43" s="115"/>
      <c r="AP43" s="116"/>
      <c r="AQ43" s="116"/>
      <c r="AR43" s="3"/>
      <c r="AS43" s="112"/>
      <c r="AT43" s="112"/>
      <c r="AU43" s="112"/>
      <c r="AV43" s="112"/>
    </row>
    <row r="46" spans="1:48" ht="15.6">
      <c r="A46" s="90"/>
      <c r="B46" s="9" t="str">
        <f>A49</f>
        <v>NB Lēdijas</v>
      </c>
      <c r="C46" s="9"/>
      <c r="D46" s="9"/>
      <c r="E46" s="9" t="str">
        <f>A52</f>
        <v>Amberfish</v>
      </c>
      <c r="F46" s="9"/>
      <c r="G46" s="9"/>
      <c r="H46" s="9" t="str">
        <f>Punkti!A55</f>
        <v>RTU</v>
      </c>
      <c r="I46" s="9"/>
      <c r="J46" s="9"/>
      <c r="K46" s="9" t="str">
        <f>A58</f>
        <v>Nopietni</v>
      </c>
      <c r="L46" s="9"/>
      <c r="M46" s="9"/>
      <c r="N46" s="9" t="str">
        <f>A61</f>
        <v>Lursoft</v>
      </c>
      <c r="O46" s="9"/>
      <c r="P46" s="9"/>
      <c r="Q46" s="9" t="str">
        <f>A64</f>
        <v>NB</v>
      </c>
      <c r="R46" s="9"/>
      <c r="S46" s="9"/>
      <c r="T46" s="9" t="str">
        <f>A67</f>
        <v>Zaļie Pumpuri</v>
      </c>
      <c r="U46" s="9"/>
      <c r="V46" s="9"/>
      <c r="W46" s="9">
        <f>A73</f>
        <v>0</v>
      </c>
      <c r="X46" s="9"/>
      <c r="Y46" s="9"/>
      <c r="Z46" s="9">
        <f>A76</f>
        <v>0</v>
      </c>
      <c r="AA46" s="9"/>
      <c r="AB46" s="9"/>
      <c r="AC46" s="9">
        <f>A79</f>
        <v>0</v>
      </c>
      <c r="AD46" s="9"/>
      <c r="AE46" s="9"/>
      <c r="AF46" s="9">
        <f>A82</f>
        <v>0</v>
      </c>
      <c r="AG46" s="9"/>
      <c r="AH46" s="9"/>
      <c r="AI46" s="9">
        <f>A85</f>
        <v>0</v>
      </c>
      <c r="AJ46" s="9"/>
      <c r="AK46" s="9"/>
      <c r="AL46" s="9">
        <f>A88</f>
        <v>0</v>
      </c>
      <c r="AM46" s="9"/>
      <c r="AN46" s="9"/>
      <c r="AO46" s="9">
        <f>A91</f>
        <v>0</v>
      </c>
      <c r="AP46" s="9"/>
      <c r="AQ46" s="9"/>
      <c r="AR46" s="90"/>
      <c r="AS46" s="91"/>
      <c r="AT46" s="91"/>
      <c r="AU46" s="91"/>
      <c r="AV46" s="91"/>
    </row>
    <row r="47" spans="1:48">
      <c r="A47" s="93"/>
      <c r="B47" s="8" t="s">
        <v>33</v>
      </c>
      <c r="C47" s="8"/>
      <c r="D47" s="8"/>
      <c r="E47" s="8" t="s">
        <v>33</v>
      </c>
      <c r="F47" s="8"/>
      <c r="G47" s="8"/>
      <c r="H47" s="8" t="s">
        <v>33</v>
      </c>
      <c r="I47" s="8"/>
      <c r="J47" s="8"/>
      <c r="K47" s="8" t="s">
        <v>33</v>
      </c>
      <c r="L47" s="8"/>
      <c r="M47" s="8"/>
      <c r="N47" s="8" t="s">
        <v>33</v>
      </c>
      <c r="O47" s="8"/>
      <c r="P47" s="8"/>
      <c r="Q47" s="8" t="s">
        <v>33</v>
      </c>
      <c r="R47" s="8"/>
      <c r="S47" s="8"/>
      <c r="T47" s="8" t="s">
        <v>33</v>
      </c>
      <c r="U47" s="8"/>
      <c r="V47" s="8"/>
      <c r="W47" s="8" t="s">
        <v>33</v>
      </c>
      <c r="X47" s="8"/>
      <c r="Y47" s="8"/>
      <c r="Z47" s="8" t="s">
        <v>33</v>
      </c>
      <c r="AA47" s="8"/>
      <c r="AB47" s="8"/>
      <c r="AC47" s="8" t="s">
        <v>33</v>
      </c>
      <c r="AD47" s="8"/>
      <c r="AE47" s="8"/>
      <c r="AF47" s="8" t="s">
        <v>33</v>
      </c>
      <c r="AG47" s="8"/>
      <c r="AH47" s="8"/>
      <c r="AI47" s="8" t="s">
        <v>33</v>
      </c>
      <c r="AJ47" s="8"/>
      <c r="AK47" s="8"/>
      <c r="AL47" s="8" t="s">
        <v>33</v>
      </c>
      <c r="AM47" s="8"/>
      <c r="AN47" s="8"/>
      <c r="AO47" s="8" t="s">
        <v>33</v>
      </c>
      <c r="AP47" s="8"/>
      <c r="AQ47" s="8"/>
      <c r="AR47" s="93"/>
    </row>
    <row r="48" spans="1:48">
      <c r="A48" s="93"/>
      <c r="B48" s="94" t="s">
        <v>34</v>
      </c>
      <c r="C48" s="94" t="s">
        <v>35</v>
      </c>
      <c r="D48" s="94" t="s">
        <v>36</v>
      </c>
      <c r="E48" s="94" t="s">
        <v>34</v>
      </c>
      <c r="F48" s="94" t="s">
        <v>35</v>
      </c>
      <c r="G48" s="94" t="s">
        <v>36</v>
      </c>
      <c r="H48" s="94" t="s">
        <v>34</v>
      </c>
      <c r="I48" s="94" t="s">
        <v>35</v>
      </c>
      <c r="J48" s="94" t="s">
        <v>36</v>
      </c>
      <c r="K48" s="94" t="s">
        <v>34</v>
      </c>
      <c r="L48" s="94" t="s">
        <v>35</v>
      </c>
      <c r="M48" s="94" t="s">
        <v>36</v>
      </c>
      <c r="N48" s="94" t="s">
        <v>34</v>
      </c>
      <c r="O48" s="94" t="s">
        <v>35</v>
      </c>
      <c r="P48" s="94" t="s">
        <v>36</v>
      </c>
      <c r="Q48" s="94" t="s">
        <v>34</v>
      </c>
      <c r="R48" s="94" t="s">
        <v>35</v>
      </c>
      <c r="S48" s="94" t="s">
        <v>36</v>
      </c>
      <c r="T48" s="94" t="s">
        <v>34</v>
      </c>
      <c r="U48" s="94" t="s">
        <v>35</v>
      </c>
      <c r="V48" s="94" t="s">
        <v>36</v>
      </c>
      <c r="W48" s="94" t="s">
        <v>34</v>
      </c>
      <c r="X48" s="94" t="s">
        <v>35</v>
      </c>
      <c r="Y48" s="94" t="s">
        <v>36</v>
      </c>
      <c r="Z48" s="94" t="s">
        <v>34</v>
      </c>
      <c r="AA48" s="94" t="s">
        <v>35</v>
      </c>
      <c r="AB48" s="94" t="s">
        <v>36</v>
      </c>
      <c r="AC48" s="94" t="s">
        <v>34</v>
      </c>
      <c r="AD48" s="94" t="s">
        <v>35</v>
      </c>
      <c r="AE48" s="94" t="s">
        <v>36</v>
      </c>
      <c r="AF48" s="94" t="s">
        <v>34</v>
      </c>
      <c r="AG48" s="94" t="s">
        <v>35</v>
      </c>
      <c r="AH48" s="94" t="s">
        <v>36</v>
      </c>
      <c r="AI48" s="94" t="s">
        <v>34</v>
      </c>
      <c r="AJ48" s="94" t="s">
        <v>35</v>
      </c>
      <c r="AK48" s="94" t="s">
        <v>36</v>
      </c>
      <c r="AL48" s="94" t="s">
        <v>34</v>
      </c>
      <c r="AM48" s="94" t="s">
        <v>35</v>
      </c>
      <c r="AN48" s="94" t="s">
        <v>36</v>
      </c>
      <c r="AO48" s="94" t="s">
        <v>34</v>
      </c>
      <c r="AP48" s="94" t="s">
        <v>35</v>
      </c>
      <c r="AQ48" s="94" t="s">
        <v>36</v>
      </c>
      <c r="AR48" s="93"/>
      <c r="AS48" s="95" t="s">
        <v>37</v>
      </c>
      <c r="AT48" s="95" t="s">
        <v>38</v>
      </c>
      <c r="AU48" s="95" t="s">
        <v>39</v>
      </c>
      <c r="AV48" s="95" t="s">
        <v>40</v>
      </c>
    </row>
    <row r="49" spans="1:48" ht="17.399999999999999">
      <c r="A49" s="7" t="s">
        <v>62</v>
      </c>
      <c r="B49" s="96"/>
      <c r="C49" s="97"/>
      <c r="D49" s="97"/>
      <c r="E49" s="98">
        <v>0</v>
      </c>
      <c r="F49" s="99">
        <v>2</v>
      </c>
      <c r="G49" s="99">
        <v>2</v>
      </c>
      <c r="H49" s="98"/>
      <c r="I49" s="99"/>
      <c r="J49" s="99"/>
      <c r="K49" s="98"/>
      <c r="L49" s="99"/>
      <c r="M49" s="99"/>
      <c r="N49" s="98">
        <v>6</v>
      </c>
      <c r="O49" s="99">
        <v>6</v>
      </c>
      <c r="P49" s="99">
        <v>4</v>
      </c>
      <c r="Q49" s="98">
        <v>4</v>
      </c>
      <c r="R49" s="99">
        <v>4</v>
      </c>
      <c r="S49" s="99">
        <v>4</v>
      </c>
      <c r="T49" s="98">
        <v>6</v>
      </c>
      <c r="U49" s="99">
        <v>6</v>
      </c>
      <c r="V49" s="99">
        <v>4</v>
      </c>
      <c r="W49" s="98"/>
      <c r="X49" s="99"/>
      <c r="Y49" s="99"/>
      <c r="Z49" s="98"/>
      <c r="AA49" s="99"/>
      <c r="AB49" s="99"/>
      <c r="AC49" s="98"/>
      <c r="AD49" s="99"/>
      <c r="AE49" s="99"/>
      <c r="AF49" s="98"/>
      <c r="AG49" s="99"/>
      <c r="AH49" s="99"/>
      <c r="AI49" s="98"/>
      <c r="AJ49" s="99"/>
      <c r="AK49" s="99"/>
      <c r="AL49" s="98"/>
      <c r="AM49" s="99"/>
      <c r="AN49" s="99"/>
      <c r="AO49" s="98"/>
      <c r="AP49" s="99"/>
      <c r="AQ49" s="99"/>
      <c r="AR49" s="6" t="str">
        <f>Punkti!A49</f>
        <v>NB Lēdijas</v>
      </c>
      <c r="AS49" s="100">
        <f>SUM(Punkti!B49:AQ49)</f>
        <v>48</v>
      </c>
      <c r="AT49" s="100">
        <f>SUM(Punkti!B50:AQ50)</f>
        <v>24</v>
      </c>
      <c r="AU49" s="100">
        <f>SUM(E51+H51+K51+N51+Q51+C51+B51+T51)</f>
        <v>12</v>
      </c>
      <c r="AV49" s="100">
        <f>SUM(F51+I51+L51+O51+R51+U51+X51+AA51+AD51+AG51+AJ51+AM51+AP51+C51)</f>
        <v>0</v>
      </c>
    </row>
    <row r="50" spans="1:48" ht="17.399999999999999">
      <c r="A50" s="7"/>
      <c r="B50" s="101"/>
      <c r="C50" s="102"/>
      <c r="D50" s="102"/>
      <c r="E50" s="101">
        <v>0</v>
      </c>
      <c r="F50" s="102">
        <v>1</v>
      </c>
      <c r="G50" s="102">
        <v>1</v>
      </c>
      <c r="H50" s="101"/>
      <c r="I50" s="102"/>
      <c r="J50" s="102"/>
      <c r="K50" s="101"/>
      <c r="L50" s="102"/>
      <c r="M50" s="102"/>
      <c r="N50" s="101">
        <v>3</v>
      </c>
      <c r="O50" s="102">
        <v>3</v>
      </c>
      <c r="P50" s="102">
        <v>2</v>
      </c>
      <c r="Q50" s="101">
        <v>2</v>
      </c>
      <c r="R50" s="102">
        <v>2</v>
      </c>
      <c r="S50" s="102">
        <v>2</v>
      </c>
      <c r="T50" s="101">
        <v>3</v>
      </c>
      <c r="U50" s="102">
        <v>3</v>
      </c>
      <c r="V50" s="102">
        <v>2</v>
      </c>
      <c r="W50" s="101"/>
      <c r="X50" s="102"/>
      <c r="Y50" s="102"/>
      <c r="Z50" s="101"/>
      <c r="AA50" s="102"/>
      <c r="AB50" s="102"/>
      <c r="AC50" s="101"/>
      <c r="AD50" s="102"/>
      <c r="AE50" s="102"/>
      <c r="AF50" s="101"/>
      <c r="AG50" s="102"/>
      <c r="AH50" s="102"/>
      <c r="AI50" s="101"/>
      <c r="AJ50" s="102"/>
      <c r="AK50" s="102"/>
      <c r="AL50" s="101"/>
      <c r="AM50" s="102"/>
      <c r="AN50" s="102"/>
      <c r="AO50" s="101"/>
      <c r="AP50" s="102"/>
      <c r="AQ50" s="102"/>
      <c r="AR50" s="6"/>
      <c r="AS50" s="100"/>
      <c r="AT50" s="100"/>
      <c r="AU50" s="100"/>
      <c r="AV50" s="100"/>
    </row>
    <row r="51" spans="1:48" ht="17.399999999999999">
      <c r="A51" s="7"/>
      <c r="B51" s="103"/>
      <c r="C51" s="104"/>
      <c r="D51" s="104"/>
      <c r="E51" s="105">
        <v>7</v>
      </c>
      <c r="F51" s="106">
        <v>0</v>
      </c>
      <c r="G51" s="106"/>
      <c r="H51" s="105"/>
      <c r="I51" s="106"/>
      <c r="J51" s="106"/>
      <c r="K51" s="105"/>
      <c r="L51" s="106"/>
      <c r="M51" s="106"/>
      <c r="N51" s="105">
        <v>1</v>
      </c>
      <c r="O51" s="106">
        <v>0</v>
      </c>
      <c r="P51" s="106"/>
      <c r="Q51" s="105">
        <v>3</v>
      </c>
      <c r="R51" s="106">
        <v>0</v>
      </c>
      <c r="S51" s="106"/>
      <c r="T51" s="105">
        <v>1</v>
      </c>
      <c r="U51" s="106">
        <v>0</v>
      </c>
      <c r="V51" s="106"/>
      <c r="W51" s="105"/>
      <c r="X51" s="106"/>
      <c r="Y51" s="106"/>
      <c r="Z51" s="105"/>
      <c r="AA51" s="106"/>
      <c r="AB51" s="106"/>
      <c r="AC51" s="105"/>
      <c r="AD51" s="106"/>
      <c r="AE51" s="106"/>
      <c r="AF51" s="105"/>
      <c r="AG51" s="106"/>
      <c r="AH51" s="106"/>
      <c r="AI51" s="105"/>
      <c r="AJ51" s="106"/>
      <c r="AK51" s="106"/>
      <c r="AL51" s="105"/>
      <c r="AM51" s="106"/>
      <c r="AN51" s="106"/>
      <c r="AO51" s="105"/>
      <c r="AP51" s="106"/>
      <c r="AQ51" s="106"/>
      <c r="AR51" s="6"/>
      <c r="AS51" s="100"/>
      <c r="AT51" s="100"/>
      <c r="AU51" s="100"/>
      <c r="AV51" s="100"/>
    </row>
    <row r="52" spans="1:48" ht="17.399999999999999">
      <c r="A52" s="7" t="s">
        <v>63</v>
      </c>
      <c r="B52" s="98">
        <v>6</v>
      </c>
      <c r="C52" s="99">
        <v>4</v>
      </c>
      <c r="D52" s="99">
        <v>4</v>
      </c>
      <c r="E52" s="96"/>
      <c r="F52" s="107"/>
      <c r="G52" s="107"/>
      <c r="H52" s="98">
        <v>4</v>
      </c>
      <c r="I52" s="99">
        <v>6</v>
      </c>
      <c r="J52" s="99">
        <v>4</v>
      </c>
      <c r="K52" s="98">
        <v>6</v>
      </c>
      <c r="L52" s="99">
        <v>6</v>
      </c>
      <c r="M52" s="99">
        <v>4</v>
      </c>
      <c r="N52" s="98">
        <v>2</v>
      </c>
      <c r="O52" s="99">
        <v>6</v>
      </c>
      <c r="P52" s="99">
        <v>2</v>
      </c>
      <c r="Q52" s="98">
        <v>4</v>
      </c>
      <c r="R52" s="99">
        <v>2</v>
      </c>
      <c r="S52" s="99">
        <v>2</v>
      </c>
      <c r="T52" s="98"/>
      <c r="U52" s="99"/>
      <c r="V52" s="99"/>
      <c r="W52" s="98"/>
      <c r="X52" s="99"/>
      <c r="Y52" s="99"/>
      <c r="Z52" s="98"/>
      <c r="AA52" s="99"/>
      <c r="AB52" s="99"/>
      <c r="AC52" s="98"/>
      <c r="AD52" s="99"/>
      <c r="AE52" s="99"/>
      <c r="AF52" s="98"/>
      <c r="AG52" s="99"/>
      <c r="AH52" s="99"/>
      <c r="AI52" s="98"/>
      <c r="AJ52" s="99"/>
      <c r="AK52" s="99"/>
      <c r="AL52" s="98"/>
      <c r="AM52" s="99"/>
      <c r="AN52" s="99"/>
      <c r="AO52" s="98"/>
      <c r="AP52" s="99"/>
      <c r="AQ52" s="99"/>
      <c r="AR52" s="6" t="str">
        <f>Punkti!A52</f>
        <v>Amberfish</v>
      </c>
      <c r="AS52" s="100">
        <f>SUM(Punkti!B52:AQ52)</f>
        <v>62</v>
      </c>
      <c r="AT52" s="100">
        <f>SUM(Punkti!B53:AQ53)</f>
        <v>31</v>
      </c>
      <c r="AU52" s="100">
        <f>SUM(E54+H54+K54+N54+Q54+C54+B54+T54)</f>
        <v>14</v>
      </c>
      <c r="AV52" s="100">
        <f>SUM(F54+I54+L54+O54+R54+U54+X54+AA54+AD54+AG54+AJ54+AM54+AP54+C54)</f>
        <v>0</v>
      </c>
    </row>
    <row r="53" spans="1:48" ht="17.399999999999999">
      <c r="A53" s="7"/>
      <c r="B53" s="101">
        <v>3</v>
      </c>
      <c r="C53" s="102">
        <v>2</v>
      </c>
      <c r="D53" s="102">
        <v>2</v>
      </c>
      <c r="E53" s="101"/>
      <c r="F53" s="102"/>
      <c r="G53" s="102"/>
      <c r="H53" s="101">
        <v>2</v>
      </c>
      <c r="I53" s="102">
        <v>3</v>
      </c>
      <c r="J53" s="102">
        <v>2</v>
      </c>
      <c r="K53" s="101">
        <v>3</v>
      </c>
      <c r="L53" s="102">
        <v>3</v>
      </c>
      <c r="M53" s="102">
        <v>2</v>
      </c>
      <c r="N53" s="101">
        <v>1</v>
      </c>
      <c r="O53" s="102">
        <v>3</v>
      </c>
      <c r="P53" s="102">
        <v>1</v>
      </c>
      <c r="Q53" s="101">
        <v>2</v>
      </c>
      <c r="R53" s="102">
        <v>1</v>
      </c>
      <c r="S53" s="102">
        <v>1</v>
      </c>
      <c r="T53" s="101"/>
      <c r="U53" s="102"/>
      <c r="V53" s="102"/>
      <c r="W53" s="101"/>
      <c r="X53" s="102"/>
      <c r="Y53" s="102"/>
      <c r="Z53" s="101"/>
      <c r="AA53" s="102"/>
      <c r="AB53" s="102"/>
      <c r="AC53" s="101"/>
      <c r="AD53" s="102"/>
      <c r="AE53" s="102"/>
      <c r="AF53" s="101"/>
      <c r="AG53" s="102"/>
      <c r="AH53" s="102"/>
      <c r="AI53" s="101"/>
      <c r="AJ53" s="102"/>
      <c r="AK53" s="102"/>
      <c r="AL53" s="101"/>
      <c r="AM53" s="102"/>
      <c r="AN53" s="102"/>
      <c r="AO53" s="101"/>
      <c r="AP53" s="102"/>
      <c r="AQ53" s="102"/>
      <c r="AR53" s="6"/>
      <c r="AS53" s="100"/>
      <c r="AT53" s="100"/>
      <c r="AU53" s="100"/>
      <c r="AV53" s="100"/>
    </row>
    <row r="54" spans="1:48" ht="17.399999999999999">
      <c r="A54" s="7"/>
      <c r="B54" s="105">
        <v>2</v>
      </c>
      <c r="C54" s="106">
        <v>0</v>
      </c>
      <c r="D54" s="106"/>
      <c r="E54" s="103"/>
      <c r="F54" s="104"/>
      <c r="G54" s="104"/>
      <c r="H54" s="105">
        <v>2</v>
      </c>
      <c r="I54" s="106">
        <v>0</v>
      </c>
      <c r="J54" s="106"/>
      <c r="K54" s="105">
        <v>1</v>
      </c>
      <c r="L54" s="106">
        <v>0</v>
      </c>
      <c r="M54" s="106"/>
      <c r="N54" s="105">
        <v>4</v>
      </c>
      <c r="O54" s="106">
        <v>0</v>
      </c>
      <c r="P54" s="106"/>
      <c r="Q54" s="105">
        <v>5</v>
      </c>
      <c r="R54" s="106">
        <v>0</v>
      </c>
      <c r="S54" s="106"/>
      <c r="T54" s="105"/>
      <c r="U54" s="106"/>
      <c r="V54" s="106"/>
      <c r="W54" s="105"/>
      <c r="X54" s="106"/>
      <c r="Y54" s="106"/>
      <c r="Z54" s="105"/>
      <c r="AA54" s="106"/>
      <c r="AB54" s="106"/>
      <c r="AC54" s="105"/>
      <c r="AD54" s="106"/>
      <c r="AE54" s="106"/>
      <c r="AF54" s="105"/>
      <c r="AG54" s="106"/>
      <c r="AH54" s="106"/>
      <c r="AI54" s="105"/>
      <c r="AJ54" s="106"/>
      <c r="AK54" s="106"/>
      <c r="AL54" s="105"/>
      <c r="AM54" s="106"/>
      <c r="AN54" s="106"/>
      <c r="AO54" s="105"/>
      <c r="AP54" s="106"/>
      <c r="AQ54" s="106"/>
      <c r="AR54" s="6"/>
      <c r="AS54" s="100"/>
      <c r="AT54" s="100"/>
      <c r="AU54" s="100"/>
      <c r="AV54" s="100"/>
    </row>
    <row r="55" spans="1:48" ht="17.399999999999999">
      <c r="A55" s="7" t="s">
        <v>64</v>
      </c>
      <c r="B55" s="98"/>
      <c r="C55" s="99"/>
      <c r="D55" s="99"/>
      <c r="E55" s="98">
        <v>2</v>
      </c>
      <c r="F55" s="99">
        <v>0</v>
      </c>
      <c r="G55" s="99">
        <v>2</v>
      </c>
      <c r="H55" s="96"/>
      <c r="I55" s="107"/>
      <c r="J55" s="107"/>
      <c r="K55" s="98">
        <v>4</v>
      </c>
      <c r="L55" s="99">
        <v>2</v>
      </c>
      <c r="M55" s="99">
        <v>4</v>
      </c>
      <c r="N55" s="98">
        <v>4</v>
      </c>
      <c r="O55" s="99">
        <v>6</v>
      </c>
      <c r="P55" s="99">
        <v>4</v>
      </c>
      <c r="Q55" s="98">
        <v>2</v>
      </c>
      <c r="R55" s="99">
        <v>4</v>
      </c>
      <c r="S55" s="99">
        <v>2</v>
      </c>
      <c r="T55" s="98"/>
      <c r="U55" s="99"/>
      <c r="V55" s="99"/>
      <c r="W55" s="98"/>
      <c r="X55" s="99"/>
      <c r="Y55" s="99"/>
      <c r="Z55" s="98"/>
      <c r="AA55" s="99"/>
      <c r="AB55" s="99"/>
      <c r="AC55" s="98"/>
      <c r="AD55" s="99"/>
      <c r="AE55" s="99"/>
      <c r="AF55" s="98"/>
      <c r="AG55" s="99"/>
      <c r="AH55" s="99"/>
      <c r="AI55" s="98"/>
      <c r="AJ55" s="99"/>
      <c r="AK55" s="99"/>
      <c r="AL55" s="98"/>
      <c r="AM55" s="99"/>
      <c r="AN55" s="99"/>
      <c r="AO55" s="98"/>
      <c r="AP55" s="99"/>
      <c r="AQ55" s="99"/>
      <c r="AR55" s="6" t="str">
        <f>Punkti!A55</f>
        <v>RTU</v>
      </c>
      <c r="AS55" s="100">
        <f>SUM(Punkti!B55:AQ55)</f>
        <v>36</v>
      </c>
      <c r="AT55" s="100">
        <f>SUM(Punkti!B56:AQ56)</f>
        <v>18</v>
      </c>
      <c r="AU55" s="100">
        <f>SUM(E57+H57+K57+N57+Q57+C57+B57+T57)</f>
        <v>18</v>
      </c>
      <c r="AV55" s="100">
        <f>SUM(F57+I57+L57+O57+R57+U57+X57+AA57+AD57+AG57+AJ57+AM57+AP57+C57)</f>
        <v>0</v>
      </c>
    </row>
    <row r="56" spans="1:48" ht="17.399999999999999">
      <c r="A56" s="7"/>
      <c r="B56" s="101"/>
      <c r="C56" s="102"/>
      <c r="D56" s="102"/>
      <c r="E56" s="101">
        <v>1</v>
      </c>
      <c r="F56" s="102">
        <v>0</v>
      </c>
      <c r="G56" s="102">
        <v>1</v>
      </c>
      <c r="H56" s="101"/>
      <c r="I56" s="102"/>
      <c r="J56" s="102"/>
      <c r="K56" s="101">
        <v>2</v>
      </c>
      <c r="L56" s="102">
        <v>1</v>
      </c>
      <c r="M56" s="102">
        <v>2</v>
      </c>
      <c r="N56" s="101">
        <v>2</v>
      </c>
      <c r="O56" s="102">
        <v>3</v>
      </c>
      <c r="P56" s="102">
        <v>2</v>
      </c>
      <c r="Q56" s="101">
        <v>1</v>
      </c>
      <c r="R56" s="102">
        <v>2</v>
      </c>
      <c r="S56" s="102">
        <v>1</v>
      </c>
      <c r="T56" s="101"/>
      <c r="U56" s="102"/>
      <c r="V56" s="102"/>
      <c r="W56" s="101"/>
      <c r="X56" s="102"/>
      <c r="Y56" s="102"/>
      <c r="Z56" s="101"/>
      <c r="AA56" s="102"/>
      <c r="AB56" s="102"/>
      <c r="AC56" s="101"/>
      <c r="AD56" s="102"/>
      <c r="AE56" s="102"/>
      <c r="AF56" s="101"/>
      <c r="AG56" s="102"/>
      <c r="AH56" s="102"/>
      <c r="AI56" s="101"/>
      <c r="AJ56" s="102"/>
      <c r="AK56" s="102"/>
      <c r="AL56" s="101"/>
      <c r="AM56" s="102"/>
      <c r="AN56" s="102"/>
      <c r="AO56" s="101"/>
      <c r="AP56" s="102"/>
      <c r="AQ56" s="102"/>
      <c r="AR56" s="6"/>
      <c r="AS56" s="100"/>
      <c r="AT56" s="100"/>
      <c r="AU56" s="100"/>
      <c r="AV56" s="100"/>
    </row>
    <row r="57" spans="1:48" ht="17.399999999999999">
      <c r="A57" s="7"/>
      <c r="B57" s="105"/>
      <c r="C57" s="106"/>
      <c r="D57" s="106"/>
      <c r="E57" s="105">
        <v>7</v>
      </c>
      <c r="F57" s="106">
        <v>0</v>
      </c>
      <c r="G57" s="106"/>
      <c r="H57" s="103"/>
      <c r="I57" s="104"/>
      <c r="J57" s="104"/>
      <c r="K57" s="105">
        <v>4</v>
      </c>
      <c r="L57" s="106">
        <v>0</v>
      </c>
      <c r="M57" s="106"/>
      <c r="N57" s="105">
        <v>2</v>
      </c>
      <c r="O57" s="106">
        <v>0</v>
      </c>
      <c r="P57" s="106"/>
      <c r="Q57" s="105">
        <v>5</v>
      </c>
      <c r="R57" s="106">
        <v>0</v>
      </c>
      <c r="S57" s="106"/>
      <c r="T57" s="105"/>
      <c r="U57" s="106"/>
      <c r="V57" s="106"/>
      <c r="W57" s="105"/>
      <c r="X57" s="106"/>
      <c r="Y57" s="106"/>
      <c r="Z57" s="105"/>
      <c r="AA57" s="106"/>
      <c r="AB57" s="106"/>
      <c r="AC57" s="105"/>
      <c r="AD57" s="106"/>
      <c r="AE57" s="106"/>
      <c r="AF57" s="105"/>
      <c r="AG57" s="106"/>
      <c r="AH57" s="106"/>
      <c r="AI57" s="105"/>
      <c r="AJ57" s="106"/>
      <c r="AK57" s="106"/>
      <c r="AL57" s="105"/>
      <c r="AM57" s="106"/>
      <c r="AN57" s="106"/>
      <c r="AO57" s="105"/>
      <c r="AP57" s="106"/>
      <c r="AQ57" s="106"/>
      <c r="AR57" s="6"/>
      <c r="AS57" s="100"/>
      <c r="AT57" s="100"/>
      <c r="AU57" s="100"/>
      <c r="AV57" s="100"/>
    </row>
    <row r="58" spans="1:48" ht="17.399999999999999">
      <c r="A58" s="364" t="s">
        <v>65</v>
      </c>
      <c r="B58" s="98"/>
      <c r="C58" s="99"/>
      <c r="D58" s="99"/>
      <c r="E58" s="98">
        <v>0</v>
      </c>
      <c r="F58" s="99">
        <v>0</v>
      </c>
      <c r="G58" s="99">
        <v>2</v>
      </c>
      <c r="H58" s="98">
        <v>2</v>
      </c>
      <c r="I58" s="99">
        <v>4</v>
      </c>
      <c r="J58" s="99">
        <v>2</v>
      </c>
      <c r="K58" s="365"/>
      <c r="L58" s="365"/>
      <c r="M58" s="365"/>
      <c r="N58" s="98">
        <v>6</v>
      </c>
      <c r="O58" s="99">
        <v>6</v>
      </c>
      <c r="P58" s="99">
        <v>6</v>
      </c>
      <c r="Q58" s="98"/>
      <c r="R58" s="99"/>
      <c r="S58" s="99"/>
      <c r="T58" s="98">
        <v>4</v>
      </c>
      <c r="U58" s="99">
        <v>6</v>
      </c>
      <c r="V58" s="99">
        <v>6</v>
      </c>
      <c r="W58" s="98"/>
      <c r="X58" s="99"/>
      <c r="Y58" s="99"/>
      <c r="Z58" s="98"/>
      <c r="AA58" s="99"/>
      <c r="AB58" s="99"/>
      <c r="AC58" s="98"/>
      <c r="AD58" s="99"/>
      <c r="AE58" s="99"/>
      <c r="AF58" s="98"/>
      <c r="AG58" s="99"/>
      <c r="AH58" s="99"/>
      <c r="AI58" s="98"/>
      <c r="AJ58" s="99"/>
      <c r="AK58" s="99"/>
      <c r="AL58" s="98"/>
      <c r="AM58" s="99"/>
      <c r="AN58" s="99"/>
      <c r="AO58" s="98"/>
      <c r="AP58" s="99"/>
      <c r="AQ58" s="99"/>
      <c r="AR58" s="6" t="str">
        <f>Punkti!A58</f>
        <v>Nopietni</v>
      </c>
      <c r="AS58" s="100">
        <f>SUM(Punkti!B58:AQ58)</f>
        <v>44</v>
      </c>
      <c r="AT58" s="100">
        <f>SUM(Punkti!B59:AQ59)</f>
        <v>22</v>
      </c>
      <c r="AU58" s="100">
        <f>SUM(E60+H60+K60+N60+Q60+C60+B60+T60)</f>
        <v>14</v>
      </c>
      <c r="AV58" s="100">
        <f>SUM(F60+I60+L60+O60+R60+U60+X60+AA60+AD60+AG60+AJ60+AM60+AP60+C60)</f>
        <v>0</v>
      </c>
    </row>
    <row r="59" spans="1:48" ht="17.399999999999999">
      <c r="A59" s="364"/>
      <c r="B59" s="101"/>
      <c r="C59" s="102"/>
      <c r="D59" s="102"/>
      <c r="E59" s="101">
        <v>0</v>
      </c>
      <c r="F59" s="102">
        <v>0</v>
      </c>
      <c r="G59" s="102">
        <v>1</v>
      </c>
      <c r="H59" s="101">
        <v>1</v>
      </c>
      <c r="I59" s="102">
        <v>2</v>
      </c>
      <c r="J59" s="102">
        <v>1</v>
      </c>
      <c r="K59" s="365"/>
      <c r="L59" s="365"/>
      <c r="M59" s="365"/>
      <c r="N59" s="101">
        <v>3</v>
      </c>
      <c r="O59" s="102">
        <v>3</v>
      </c>
      <c r="P59" s="102">
        <v>3</v>
      </c>
      <c r="Q59" s="101"/>
      <c r="R59" s="102"/>
      <c r="S59" s="102"/>
      <c r="T59" s="101">
        <v>2</v>
      </c>
      <c r="U59" s="102">
        <v>3</v>
      </c>
      <c r="V59" s="102">
        <v>3</v>
      </c>
      <c r="W59" s="101"/>
      <c r="X59" s="102"/>
      <c r="Y59" s="102"/>
      <c r="Z59" s="101"/>
      <c r="AA59" s="102"/>
      <c r="AB59" s="102"/>
      <c r="AC59" s="101"/>
      <c r="AD59" s="102"/>
      <c r="AE59" s="102"/>
      <c r="AF59" s="101"/>
      <c r="AG59" s="102"/>
      <c r="AH59" s="102"/>
      <c r="AI59" s="101"/>
      <c r="AJ59" s="102"/>
      <c r="AK59" s="102"/>
      <c r="AL59" s="101"/>
      <c r="AM59" s="102"/>
      <c r="AN59" s="102"/>
      <c r="AO59" s="101"/>
      <c r="AP59" s="102"/>
      <c r="AQ59" s="102"/>
      <c r="AR59" s="6"/>
      <c r="AS59" s="100"/>
      <c r="AT59" s="100"/>
      <c r="AU59" s="100"/>
      <c r="AV59" s="100"/>
    </row>
    <row r="60" spans="1:48" ht="17.399999999999999">
      <c r="A60" s="364"/>
      <c r="B60" s="105"/>
      <c r="C60" s="106"/>
      <c r="D60" s="106"/>
      <c r="E60" s="105">
        <v>8</v>
      </c>
      <c r="F60" s="106">
        <v>0</v>
      </c>
      <c r="G60" s="106"/>
      <c r="H60" s="105">
        <v>5</v>
      </c>
      <c r="I60" s="106">
        <v>0</v>
      </c>
      <c r="J60" s="106"/>
      <c r="K60" s="365"/>
      <c r="L60" s="365"/>
      <c r="M60" s="365"/>
      <c r="N60" s="105">
        <v>0</v>
      </c>
      <c r="O60" s="106">
        <v>0</v>
      </c>
      <c r="P60" s="106"/>
      <c r="Q60" s="105"/>
      <c r="R60" s="106"/>
      <c r="S60" s="106"/>
      <c r="T60" s="105">
        <v>1</v>
      </c>
      <c r="U60" s="106">
        <v>0</v>
      </c>
      <c r="V60" s="106"/>
      <c r="W60" s="105"/>
      <c r="X60" s="106"/>
      <c r="Y60" s="106"/>
      <c r="Z60" s="105"/>
      <c r="AA60" s="106"/>
      <c r="AB60" s="106"/>
      <c r="AC60" s="105"/>
      <c r="AD60" s="106"/>
      <c r="AE60" s="106"/>
      <c r="AF60" s="105"/>
      <c r="AG60" s="106"/>
      <c r="AH60" s="106"/>
      <c r="AI60" s="105"/>
      <c r="AJ60" s="106"/>
      <c r="AK60" s="106"/>
      <c r="AL60" s="105"/>
      <c r="AM60" s="106"/>
      <c r="AN60" s="106"/>
      <c r="AO60" s="105"/>
      <c r="AP60" s="106"/>
      <c r="AQ60" s="106"/>
      <c r="AR60" s="6"/>
      <c r="AS60" s="100"/>
      <c r="AT60" s="100"/>
      <c r="AU60" s="100"/>
      <c r="AV60" s="100"/>
    </row>
    <row r="61" spans="1:48" ht="17.399999999999999">
      <c r="A61" s="5" t="s">
        <v>66</v>
      </c>
      <c r="B61" s="98">
        <v>0</v>
      </c>
      <c r="C61" s="99">
        <v>0</v>
      </c>
      <c r="D61" s="99">
        <v>2</v>
      </c>
      <c r="E61" s="98"/>
      <c r="F61" s="99"/>
      <c r="G61" s="99"/>
      <c r="H61" s="98">
        <v>2</v>
      </c>
      <c r="I61" s="99">
        <v>0</v>
      </c>
      <c r="J61" s="99">
        <v>2</v>
      </c>
      <c r="K61" s="98">
        <v>0</v>
      </c>
      <c r="L61" s="99">
        <v>0</v>
      </c>
      <c r="M61" s="99">
        <v>0</v>
      </c>
      <c r="N61" s="365"/>
      <c r="O61" s="365"/>
      <c r="P61" s="365"/>
      <c r="Q61" s="98">
        <v>2</v>
      </c>
      <c r="R61" s="99">
        <v>2</v>
      </c>
      <c r="S61" s="99">
        <v>2</v>
      </c>
      <c r="T61" s="98"/>
      <c r="U61" s="99"/>
      <c r="V61" s="99"/>
      <c r="W61" s="98"/>
      <c r="X61" s="99"/>
      <c r="Y61" s="99"/>
      <c r="Z61" s="98"/>
      <c r="AA61" s="99"/>
      <c r="AB61" s="99"/>
      <c r="AC61" s="98"/>
      <c r="AD61" s="99"/>
      <c r="AE61" s="99"/>
      <c r="AF61" s="98"/>
      <c r="AG61" s="99"/>
      <c r="AH61" s="99"/>
      <c r="AI61" s="98"/>
      <c r="AJ61" s="99"/>
      <c r="AK61" s="99"/>
      <c r="AL61" s="98"/>
      <c r="AM61" s="99"/>
      <c r="AN61" s="99"/>
      <c r="AO61" s="98"/>
      <c r="AP61" s="99"/>
      <c r="AQ61" s="99"/>
      <c r="AR61" s="6" t="str">
        <f>Punkti!A61</f>
        <v>Lursoft</v>
      </c>
      <c r="AS61" s="100">
        <f>SUM(Punkti!B61:AQ61)</f>
        <v>12</v>
      </c>
      <c r="AT61" s="100">
        <f>SUM(Punkti!B62:AQ62)</f>
        <v>6</v>
      </c>
      <c r="AU61" s="100">
        <f>SUM(E63+H63+K63+N63+Q63+C63+B63+T63)</f>
        <v>30</v>
      </c>
      <c r="AV61" s="100">
        <f>SUM(F63+I63+L63+O63+R63+U63+X63+AA63+AD63+AG63+AJ63+AM63+AP63+C63)</f>
        <v>0</v>
      </c>
    </row>
    <row r="62" spans="1:48" ht="17.399999999999999">
      <c r="A62" s="5"/>
      <c r="B62" s="101">
        <v>0</v>
      </c>
      <c r="C62" s="102">
        <v>0</v>
      </c>
      <c r="D62" s="102">
        <v>1</v>
      </c>
      <c r="E62" s="101"/>
      <c r="F62" s="102"/>
      <c r="G62" s="102"/>
      <c r="H62" s="101">
        <v>1</v>
      </c>
      <c r="I62" s="102">
        <v>0</v>
      </c>
      <c r="J62" s="102">
        <v>1</v>
      </c>
      <c r="K62" s="101">
        <v>0</v>
      </c>
      <c r="L62" s="102">
        <v>0</v>
      </c>
      <c r="M62" s="102">
        <v>0</v>
      </c>
      <c r="N62" s="365"/>
      <c r="O62" s="365"/>
      <c r="P62" s="365"/>
      <c r="Q62" s="101">
        <v>1</v>
      </c>
      <c r="R62" s="102">
        <v>1</v>
      </c>
      <c r="S62" s="102">
        <v>1</v>
      </c>
      <c r="T62" s="101"/>
      <c r="U62" s="102"/>
      <c r="V62" s="102"/>
      <c r="W62" s="101"/>
      <c r="X62" s="102"/>
      <c r="Y62" s="102"/>
      <c r="Z62" s="101"/>
      <c r="AA62" s="102"/>
      <c r="AB62" s="102"/>
      <c r="AC62" s="101"/>
      <c r="AD62" s="102"/>
      <c r="AE62" s="102"/>
      <c r="AF62" s="101"/>
      <c r="AG62" s="102"/>
      <c r="AH62" s="102"/>
      <c r="AI62" s="101"/>
      <c r="AJ62" s="102"/>
      <c r="AK62" s="102"/>
      <c r="AL62" s="101"/>
      <c r="AM62" s="102"/>
      <c r="AN62" s="102"/>
      <c r="AO62" s="101"/>
      <c r="AP62" s="102"/>
      <c r="AQ62" s="102"/>
      <c r="AR62" s="6"/>
      <c r="AS62" s="100"/>
      <c r="AT62" s="100"/>
      <c r="AU62" s="100"/>
      <c r="AV62" s="100"/>
    </row>
    <row r="63" spans="1:48" ht="17.399999999999999">
      <c r="A63" s="5"/>
      <c r="B63" s="105">
        <v>8</v>
      </c>
      <c r="C63" s="106">
        <v>0</v>
      </c>
      <c r="D63" s="106"/>
      <c r="E63" s="105"/>
      <c r="F63" s="106"/>
      <c r="G63" s="106"/>
      <c r="H63" s="105">
        <v>7</v>
      </c>
      <c r="I63" s="106">
        <v>0</v>
      </c>
      <c r="J63" s="106"/>
      <c r="K63" s="105">
        <v>9</v>
      </c>
      <c r="L63" s="106">
        <v>0</v>
      </c>
      <c r="M63" s="106"/>
      <c r="N63" s="365"/>
      <c r="O63" s="365"/>
      <c r="P63" s="365"/>
      <c r="Q63" s="105">
        <v>6</v>
      </c>
      <c r="R63" s="106">
        <v>0</v>
      </c>
      <c r="S63" s="106"/>
      <c r="T63" s="105"/>
      <c r="U63" s="106"/>
      <c r="V63" s="106"/>
      <c r="W63" s="105"/>
      <c r="X63" s="106"/>
      <c r="Y63" s="106"/>
      <c r="Z63" s="105"/>
      <c r="AA63" s="106"/>
      <c r="AB63" s="106"/>
      <c r="AC63" s="105"/>
      <c r="AD63" s="106"/>
      <c r="AE63" s="106"/>
      <c r="AF63" s="105"/>
      <c r="AG63" s="106"/>
      <c r="AH63" s="106"/>
      <c r="AI63" s="105"/>
      <c r="AJ63" s="106"/>
      <c r="AK63" s="106"/>
      <c r="AL63" s="105"/>
      <c r="AM63" s="106"/>
      <c r="AN63" s="106"/>
      <c r="AO63" s="105"/>
      <c r="AP63" s="106"/>
      <c r="AQ63" s="106"/>
      <c r="AR63" s="6"/>
      <c r="AS63" s="100"/>
      <c r="AT63" s="100"/>
      <c r="AU63" s="100"/>
      <c r="AV63" s="100"/>
    </row>
    <row r="64" spans="1:48" ht="17.399999999999999">
      <c r="A64" s="364" t="s">
        <v>67</v>
      </c>
      <c r="B64" s="98">
        <v>2</v>
      </c>
      <c r="C64" s="99">
        <v>2</v>
      </c>
      <c r="D64" s="99">
        <v>2</v>
      </c>
      <c r="E64" s="98">
        <v>2</v>
      </c>
      <c r="F64" s="99">
        <v>4</v>
      </c>
      <c r="G64" s="99">
        <v>4</v>
      </c>
      <c r="H64" s="98">
        <v>4</v>
      </c>
      <c r="I64" s="99">
        <v>2</v>
      </c>
      <c r="J64" s="99">
        <v>4</v>
      </c>
      <c r="K64" s="98"/>
      <c r="L64" s="99"/>
      <c r="M64" s="99"/>
      <c r="N64" s="98">
        <v>4</v>
      </c>
      <c r="O64" s="99">
        <v>4</v>
      </c>
      <c r="P64" s="99">
        <v>4</v>
      </c>
      <c r="Q64" s="365"/>
      <c r="R64" s="365"/>
      <c r="S64" s="365"/>
      <c r="T64" s="98">
        <v>6</v>
      </c>
      <c r="U64" s="99">
        <v>6</v>
      </c>
      <c r="V64" s="99">
        <v>6</v>
      </c>
      <c r="W64" s="98"/>
      <c r="X64" s="99"/>
      <c r="Y64" s="99"/>
      <c r="Z64" s="98"/>
      <c r="AA64" s="99"/>
      <c r="AB64" s="99"/>
      <c r="AC64" s="98"/>
      <c r="AD64" s="99"/>
      <c r="AE64" s="99"/>
      <c r="AF64" s="98"/>
      <c r="AG64" s="99"/>
      <c r="AH64" s="99"/>
      <c r="AI64" s="98"/>
      <c r="AJ64" s="99"/>
      <c r="AK64" s="99"/>
      <c r="AL64" s="98"/>
      <c r="AM64" s="99"/>
      <c r="AN64" s="99"/>
      <c r="AO64" s="98"/>
      <c r="AP64" s="99"/>
      <c r="AQ64" s="99"/>
      <c r="AR64" s="6" t="str">
        <f>Punkti!A64</f>
        <v>NB</v>
      </c>
      <c r="AS64" s="100">
        <f>SUM(Punkti!B64:AQ64)</f>
        <v>56</v>
      </c>
      <c r="AT64" s="100">
        <f>SUM(Punkti!B65:AQ65)</f>
        <v>28</v>
      </c>
      <c r="AU64" s="100">
        <f>SUM(E66+H66+K66+N66+Q66+C66+B66+T66)</f>
        <v>17</v>
      </c>
      <c r="AV64" s="100">
        <f>SUM(F66+I66+L66+O66+R66+U66+X66+AA66+AD66+AG66+AJ66+AM66+AP66+C66)</f>
        <v>0</v>
      </c>
    </row>
    <row r="65" spans="1:48" ht="17.399999999999999">
      <c r="A65" s="364"/>
      <c r="B65" s="101">
        <v>1</v>
      </c>
      <c r="C65" s="102">
        <v>1</v>
      </c>
      <c r="D65" s="102">
        <v>1</v>
      </c>
      <c r="E65" s="101">
        <v>1</v>
      </c>
      <c r="F65" s="102">
        <v>2</v>
      </c>
      <c r="G65" s="102">
        <v>2</v>
      </c>
      <c r="H65" s="101">
        <v>2</v>
      </c>
      <c r="I65" s="102">
        <v>1</v>
      </c>
      <c r="J65" s="102">
        <v>2</v>
      </c>
      <c r="K65" s="101"/>
      <c r="L65" s="102"/>
      <c r="M65" s="102"/>
      <c r="N65" s="101">
        <v>2</v>
      </c>
      <c r="O65" s="102">
        <v>2</v>
      </c>
      <c r="P65" s="102">
        <v>2</v>
      </c>
      <c r="Q65" s="365"/>
      <c r="R65" s="365"/>
      <c r="S65" s="365"/>
      <c r="T65" s="101">
        <v>3</v>
      </c>
      <c r="U65" s="102">
        <v>3</v>
      </c>
      <c r="V65" s="102">
        <v>3</v>
      </c>
      <c r="W65" s="101"/>
      <c r="X65" s="102"/>
      <c r="Y65" s="102"/>
      <c r="Z65" s="101"/>
      <c r="AA65" s="102"/>
      <c r="AB65" s="102"/>
      <c r="AC65" s="101"/>
      <c r="AD65" s="102"/>
      <c r="AE65" s="102"/>
      <c r="AF65" s="101"/>
      <c r="AG65" s="102"/>
      <c r="AH65" s="102"/>
      <c r="AI65" s="101"/>
      <c r="AJ65" s="102"/>
      <c r="AK65" s="102"/>
      <c r="AL65" s="101"/>
      <c r="AM65" s="102"/>
      <c r="AN65" s="102"/>
      <c r="AO65" s="101"/>
      <c r="AP65" s="102"/>
      <c r="AQ65" s="102"/>
      <c r="AR65" s="6"/>
      <c r="AS65" s="100"/>
      <c r="AT65" s="100"/>
      <c r="AU65" s="100"/>
      <c r="AV65" s="100"/>
    </row>
    <row r="66" spans="1:48" ht="17.399999999999999">
      <c r="A66" s="364"/>
      <c r="B66" s="105">
        <v>6</v>
      </c>
      <c r="C66" s="106">
        <v>0</v>
      </c>
      <c r="D66" s="106"/>
      <c r="E66" s="105">
        <v>4</v>
      </c>
      <c r="F66" s="106">
        <v>0</v>
      </c>
      <c r="G66" s="106"/>
      <c r="H66" s="105">
        <v>4</v>
      </c>
      <c r="I66" s="106">
        <v>0</v>
      </c>
      <c r="J66" s="106"/>
      <c r="K66" s="105"/>
      <c r="L66" s="106"/>
      <c r="M66" s="106"/>
      <c r="N66" s="105">
        <v>3</v>
      </c>
      <c r="O66" s="106">
        <v>0</v>
      </c>
      <c r="P66" s="106"/>
      <c r="Q66" s="365"/>
      <c r="R66" s="365"/>
      <c r="S66" s="365"/>
      <c r="T66" s="105">
        <v>0</v>
      </c>
      <c r="U66" s="106">
        <v>0</v>
      </c>
      <c r="V66" s="106"/>
      <c r="W66" s="105"/>
      <c r="X66" s="106"/>
      <c r="Y66" s="106"/>
      <c r="Z66" s="105"/>
      <c r="AA66" s="106"/>
      <c r="AB66" s="106"/>
      <c r="AC66" s="105"/>
      <c r="AD66" s="106"/>
      <c r="AE66" s="106"/>
      <c r="AF66" s="105"/>
      <c r="AG66" s="106"/>
      <c r="AH66" s="106"/>
      <c r="AI66" s="105"/>
      <c r="AJ66" s="106"/>
      <c r="AK66" s="106"/>
      <c r="AL66" s="105"/>
      <c r="AM66" s="106"/>
      <c r="AN66" s="106"/>
      <c r="AO66" s="105"/>
      <c r="AP66" s="106"/>
      <c r="AQ66" s="106"/>
      <c r="AR66" s="6"/>
      <c r="AS66" s="100"/>
      <c r="AT66" s="100"/>
      <c r="AU66" s="100"/>
      <c r="AV66" s="100"/>
    </row>
    <row r="67" spans="1:48" ht="17.399999999999999">
      <c r="A67" s="5" t="s">
        <v>68</v>
      </c>
      <c r="B67" s="98">
        <v>0</v>
      </c>
      <c r="C67" s="99">
        <v>0</v>
      </c>
      <c r="D67" s="99">
        <v>2</v>
      </c>
      <c r="E67" s="98">
        <v>4</v>
      </c>
      <c r="F67" s="99">
        <v>0</v>
      </c>
      <c r="G67" s="99">
        <v>4</v>
      </c>
      <c r="H67" s="98"/>
      <c r="I67" s="99"/>
      <c r="J67" s="99"/>
      <c r="K67" s="98">
        <v>2</v>
      </c>
      <c r="L67" s="99">
        <v>0</v>
      </c>
      <c r="M67" s="99">
        <v>0</v>
      </c>
      <c r="N67" s="98"/>
      <c r="O67" s="99"/>
      <c r="P67" s="99"/>
      <c r="Q67" s="98">
        <v>0</v>
      </c>
      <c r="R67" s="99">
        <v>0</v>
      </c>
      <c r="S67" s="99">
        <v>0</v>
      </c>
      <c r="T67" s="365"/>
      <c r="U67" s="365"/>
      <c r="V67" s="365"/>
      <c r="W67" s="98"/>
      <c r="X67" s="99"/>
      <c r="Y67" s="99"/>
      <c r="Z67" s="98"/>
      <c r="AA67" s="99"/>
      <c r="AB67" s="99"/>
      <c r="AC67" s="98"/>
      <c r="AD67" s="99"/>
      <c r="AE67" s="99"/>
      <c r="AF67" s="98"/>
      <c r="AG67" s="99"/>
      <c r="AH67" s="99"/>
      <c r="AI67" s="98"/>
      <c r="AJ67" s="99"/>
      <c r="AK67" s="99"/>
      <c r="AL67" s="98"/>
      <c r="AM67" s="99"/>
      <c r="AN67" s="99"/>
      <c r="AO67" s="98"/>
      <c r="AP67" s="99"/>
      <c r="AQ67" s="99"/>
      <c r="AR67" s="6" t="str">
        <f>Punkti!A67</f>
        <v>Zaļie Pumpuri</v>
      </c>
      <c r="AS67" s="100">
        <f>SUM(Punkti!B67:AQ67)</f>
        <v>12</v>
      </c>
      <c r="AT67" s="100">
        <f>SUM(Punkti!B68:AQ68)</f>
        <v>6</v>
      </c>
      <c r="AU67" s="100">
        <f>SUM(E69+H69+K69+N69+Q69+C69+B69+T69)</f>
        <v>30</v>
      </c>
      <c r="AV67" s="100">
        <f>SUM(F69+I69+L69+O69+R69+U69+X69+AA69+AD69+AG69+AJ69+AM69+AP69+C69)</f>
        <v>0</v>
      </c>
    </row>
    <row r="68" spans="1:48" ht="17.399999999999999">
      <c r="A68" s="5"/>
      <c r="B68" s="101">
        <v>0</v>
      </c>
      <c r="C68" s="102">
        <v>0</v>
      </c>
      <c r="D68" s="102">
        <v>1</v>
      </c>
      <c r="E68" s="101">
        <v>2</v>
      </c>
      <c r="F68" s="102">
        <v>0</v>
      </c>
      <c r="G68" s="102">
        <v>2</v>
      </c>
      <c r="H68" s="101"/>
      <c r="I68" s="102"/>
      <c r="J68" s="102"/>
      <c r="K68" s="101">
        <v>1</v>
      </c>
      <c r="L68" s="102">
        <v>0</v>
      </c>
      <c r="M68" s="102">
        <v>0</v>
      </c>
      <c r="N68" s="101"/>
      <c r="O68" s="102"/>
      <c r="P68" s="102"/>
      <c r="Q68" s="101">
        <v>0</v>
      </c>
      <c r="R68" s="102">
        <v>0</v>
      </c>
      <c r="S68" s="102">
        <v>0</v>
      </c>
      <c r="T68" s="365"/>
      <c r="U68" s="365"/>
      <c r="V68" s="365"/>
      <c r="W68" s="101"/>
      <c r="X68" s="102"/>
      <c r="Y68" s="102"/>
      <c r="Z68" s="101"/>
      <c r="AA68" s="102"/>
      <c r="AB68" s="102"/>
      <c r="AC68" s="101"/>
      <c r="AD68" s="102"/>
      <c r="AE68" s="102"/>
      <c r="AF68" s="101"/>
      <c r="AG68" s="102"/>
      <c r="AH68" s="102"/>
      <c r="AI68" s="101"/>
      <c r="AJ68" s="102"/>
      <c r="AK68" s="102"/>
      <c r="AL68" s="101"/>
      <c r="AM68" s="102"/>
      <c r="AN68" s="102"/>
      <c r="AO68" s="101"/>
      <c r="AP68" s="102"/>
      <c r="AQ68" s="102"/>
      <c r="AR68" s="6"/>
      <c r="AS68" s="100"/>
      <c r="AT68" s="100"/>
      <c r="AU68" s="100"/>
      <c r="AV68" s="100"/>
    </row>
    <row r="69" spans="1:48" ht="17.399999999999999">
      <c r="A69" s="5"/>
      <c r="B69" s="105">
        <v>8</v>
      </c>
      <c r="C69" s="106">
        <v>0</v>
      </c>
      <c r="D69" s="106"/>
      <c r="E69" s="105">
        <v>5</v>
      </c>
      <c r="F69" s="106">
        <v>0</v>
      </c>
      <c r="G69" s="106"/>
      <c r="H69" s="105"/>
      <c r="I69" s="106"/>
      <c r="J69" s="106"/>
      <c r="K69" s="105">
        <v>8</v>
      </c>
      <c r="L69" s="106">
        <v>0</v>
      </c>
      <c r="M69" s="106"/>
      <c r="N69" s="105"/>
      <c r="O69" s="106"/>
      <c r="P69" s="106"/>
      <c r="Q69" s="105">
        <v>9</v>
      </c>
      <c r="R69" s="106">
        <v>0</v>
      </c>
      <c r="S69" s="106"/>
      <c r="T69" s="365"/>
      <c r="U69" s="365"/>
      <c r="V69" s="365"/>
      <c r="W69" s="105"/>
      <c r="X69" s="106"/>
      <c r="Y69" s="106"/>
      <c r="Z69" s="105"/>
      <c r="AA69" s="106"/>
      <c r="AB69" s="106"/>
      <c r="AC69" s="105"/>
      <c r="AD69" s="106"/>
      <c r="AE69" s="106"/>
      <c r="AF69" s="105"/>
      <c r="AG69" s="106"/>
      <c r="AH69" s="106"/>
      <c r="AI69" s="105"/>
      <c r="AJ69" s="106"/>
      <c r="AK69" s="106"/>
      <c r="AL69" s="105"/>
      <c r="AM69" s="106"/>
      <c r="AN69" s="106"/>
      <c r="AO69" s="105"/>
      <c r="AP69" s="106"/>
      <c r="AQ69" s="106"/>
      <c r="AR69" s="6"/>
      <c r="AS69" s="100"/>
      <c r="AT69" s="100"/>
      <c r="AU69" s="100"/>
      <c r="AV69" s="100"/>
    </row>
  </sheetData>
  <mergeCells count="100">
    <mergeCell ref="A64:A66"/>
    <mergeCell ref="Q64:S66"/>
    <mergeCell ref="AR64:AR66"/>
    <mergeCell ref="A67:A69"/>
    <mergeCell ref="T67:V69"/>
    <mergeCell ref="AR67:AR69"/>
    <mergeCell ref="A58:A60"/>
    <mergeCell ref="K58:M60"/>
    <mergeCell ref="AR58:AR60"/>
    <mergeCell ref="A61:A63"/>
    <mergeCell ref="N61:P63"/>
    <mergeCell ref="AR61:AR63"/>
    <mergeCell ref="A49:A51"/>
    <mergeCell ref="AR49:AR51"/>
    <mergeCell ref="A52:A54"/>
    <mergeCell ref="AR52:AR54"/>
    <mergeCell ref="A55:A57"/>
    <mergeCell ref="AR55:AR57"/>
    <mergeCell ref="AL46:AN46"/>
    <mergeCell ref="AO46:AQ46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38:A40"/>
    <mergeCell ref="AR38:AR40"/>
    <mergeCell ref="A41:A43"/>
    <mergeCell ref="AR41:AR43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29:A31"/>
    <mergeCell ref="AR29:AR31"/>
    <mergeCell ref="A32:A34"/>
    <mergeCell ref="AR32:AR34"/>
    <mergeCell ref="A35:A37"/>
    <mergeCell ref="AR35:AR37"/>
    <mergeCell ref="A20:A22"/>
    <mergeCell ref="AR20:AR22"/>
    <mergeCell ref="A23:A25"/>
    <mergeCell ref="AR23:AR25"/>
    <mergeCell ref="A26:A28"/>
    <mergeCell ref="AR26:AR28"/>
    <mergeCell ref="A11:A13"/>
    <mergeCell ref="AR11:AR13"/>
    <mergeCell ref="A14:A16"/>
    <mergeCell ref="AR14:AR16"/>
    <mergeCell ref="A17:A19"/>
    <mergeCell ref="AR17:AR19"/>
    <mergeCell ref="AL3:AN3"/>
    <mergeCell ref="AO3:AQ3"/>
    <mergeCell ref="A5:A7"/>
    <mergeCell ref="AR5:AR7"/>
    <mergeCell ref="A8:A10"/>
    <mergeCell ref="AR8:AR10"/>
    <mergeCell ref="AF2:AH2"/>
    <mergeCell ref="AI2:AK2"/>
    <mergeCell ref="AL2:AN2"/>
    <mergeCell ref="AO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Q2:S2"/>
    <mergeCell ref="T2:V2"/>
    <mergeCell ref="W2:Y2"/>
    <mergeCell ref="Z2:AB2"/>
    <mergeCell ref="AC2:AE2"/>
    <mergeCell ref="B2:D2"/>
    <mergeCell ref="E2:G2"/>
    <mergeCell ref="H2:J2"/>
    <mergeCell ref="K2:M2"/>
    <mergeCell ref="N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61"/>
  <sheetViews>
    <sheetView zoomScale="75" zoomScaleNormal="75" workbookViewId="0">
      <selection activeCell="E38" sqref="E38"/>
    </sheetView>
  </sheetViews>
  <sheetFormatPr defaultRowHeight="13.2"/>
  <cols>
    <col min="1" max="1" width="34.6640625"/>
    <col min="2" max="2" width="30.44140625"/>
    <col min="3" max="3" width="5.88671875"/>
    <col min="4" max="4" width="6.44140625"/>
    <col min="5" max="7" width="5.88671875"/>
    <col min="8" max="8" width="6.44140625"/>
    <col min="9" max="10" width="5.88671875"/>
    <col min="11" max="11" width="6.44140625"/>
    <col min="12" max="13" width="5.88671875"/>
    <col min="14" max="14" width="6.44140625"/>
    <col min="15" max="16" width="5.88671875"/>
    <col min="17" max="17" width="6.44140625"/>
    <col min="18" max="19" width="5.88671875"/>
    <col min="20" max="20" width="6.44140625"/>
    <col min="21" max="22" width="5.88671875"/>
    <col min="23" max="23" width="6.44140625"/>
    <col min="24" max="25" width="5.88671875"/>
    <col min="26" max="26" width="6.44140625"/>
    <col min="27" max="28" width="5.88671875"/>
    <col min="29" max="29" width="6.44140625"/>
    <col min="30" max="31" width="5.88671875"/>
    <col min="32" max="32" width="6.44140625"/>
    <col min="33" max="34" width="5.88671875"/>
    <col min="35" max="35" width="6.44140625"/>
    <col min="36" max="37" width="5.88671875"/>
    <col min="38" max="38" width="6.44140625"/>
    <col min="39" max="40" width="5.88671875"/>
    <col min="41" max="42" width="6.44140625"/>
    <col min="43" max="43" width="5.88671875"/>
    <col min="44" max="44" width="6.44140625"/>
    <col min="45" max="47" width="10.88671875"/>
    <col min="48" max="48" width="6.21875"/>
    <col min="49" max="49" width="26.6640625"/>
    <col min="50" max="57" width="8.6640625"/>
    <col min="58" max="58" width="10.6640625"/>
    <col min="59" max="69" width="8.6640625"/>
    <col min="70" max="1025" width="14.44140625"/>
  </cols>
  <sheetData>
    <row r="1" spans="1:69" ht="12.75" customHeight="1">
      <c r="A1" s="119"/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2"/>
      <c r="AV1" s="123"/>
      <c r="AW1" s="124"/>
      <c r="AX1" s="125"/>
      <c r="AY1" s="126"/>
      <c r="AZ1" s="126"/>
      <c r="BA1" s="126"/>
      <c r="BB1" s="126"/>
      <c r="BC1" s="126"/>
      <c r="BD1" s="126"/>
      <c r="BE1" s="126"/>
      <c r="BF1" s="125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</row>
    <row r="2" spans="1:69" ht="27.75" customHeight="1">
      <c r="A2" s="127"/>
      <c r="B2" s="123"/>
      <c r="C2" s="366" t="str">
        <f>Rezultati!A4</f>
        <v>Ax Group</v>
      </c>
      <c r="D2" s="366"/>
      <c r="E2" s="366"/>
      <c r="F2" s="367" t="str">
        <f>Rezultati!A15</f>
        <v>Ten Pin</v>
      </c>
      <c r="G2" s="367"/>
      <c r="H2" s="367"/>
      <c r="I2" s="367" t="str">
        <f>Rezultati!A22</f>
        <v>Jaunie Buki</v>
      </c>
      <c r="J2" s="367"/>
      <c r="K2" s="367"/>
      <c r="L2" s="367" t="str">
        <f>Rezultati!A29</f>
        <v>Wolfpack</v>
      </c>
      <c r="M2" s="367"/>
      <c r="N2" s="367"/>
      <c r="O2" s="368" t="str">
        <f>Rezultati!A38</f>
        <v>ALDENS Holding</v>
      </c>
      <c r="P2" s="368"/>
      <c r="Q2" s="368"/>
      <c r="R2" s="369" t="str">
        <f>A45</f>
        <v>Mežpils</v>
      </c>
      <c r="S2" s="369"/>
      <c r="T2" s="369"/>
      <c r="U2" s="369" t="str">
        <f>A52</f>
        <v>SIB</v>
      </c>
      <c r="V2" s="369"/>
      <c r="W2" s="369"/>
      <c r="X2" s="369" t="str">
        <f>A59</f>
        <v>TMRE</v>
      </c>
      <c r="Y2" s="369"/>
      <c r="Z2" s="369"/>
      <c r="AA2" s="369" t="str">
        <f>A66</f>
        <v>Deep Purple</v>
      </c>
      <c r="AB2" s="369"/>
      <c r="AC2" s="369"/>
      <c r="AD2" s="369" t="str">
        <f>A73</f>
        <v>Rags</v>
      </c>
      <c r="AE2" s="369"/>
      <c r="AF2" s="369"/>
      <c r="AG2" s="369" t="str">
        <f>A80</f>
        <v>Korness</v>
      </c>
      <c r="AH2" s="369"/>
      <c r="AI2" s="369"/>
      <c r="AJ2" s="369" t="str">
        <f>A87</f>
        <v>Šarmageddon</v>
      </c>
      <c r="AK2" s="369"/>
      <c r="AL2" s="369"/>
      <c r="AM2" s="369" t="str">
        <f>A95</f>
        <v>NB Seniors</v>
      </c>
      <c r="AN2" s="369"/>
      <c r="AO2" s="369"/>
      <c r="AP2" s="369">
        <f>A103</f>
        <v>0</v>
      </c>
      <c r="AQ2" s="369"/>
      <c r="AR2" s="369"/>
      <c r="AS2" s="370" t="s">
        <v>38</v>
      </c>
      <c r="AT2" s="370" t="s">
        <v>69</v>
      </c>
      <c r="AU2" s="370" t="s">
        <v>70</v>
      </c>
      <c r="AV2" s="123"/>
      <c r="AW2" s="124"/>
      <c r="AX2" s="125"/>
      <c r="AY2" s="126"/>
      <c r="AZ2" s="126"/>
      <c r="BA2" s="126"/>
      <c r="BB2" s="126"/>
      <c r="BC2" s="126"/>
      <c r="BD2" s="126"/>
      <c r="BE2" s="126"/>
      <c r="BF2" s="125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</row>
    <row r="3" spans="1:69" ht="13.5" customHeight="1">
      <c r="A3" s="128" t="s">
        <v>3</v>
      </c>
      <c r="B3" s="129" t="s">
        <v>16</v>
      </c>
      <c r="C3" s="130" t="s">
        <v>71</v>
      </c>
      <c r="D3" s="130" t="s">
        <v>72</v>
      </c>
      <c r="E3" s="130" t="s">
        <v>73</v>
      </c>
      <c r="F3" s="130" t="s">
        <v>71</v>
      </c>
      <c r="G3" s="130" t="s">
        <v>72</v>
      </c>
      <c r="H3" s="130" t="s">
        <v>73</v>
      </c>
      <c r="I3" s="130" t="s">
        <v>71</v>
      </c>
      <c r="J3" s="130" t="s">
        <v>72</v>
      </c>
      <c r="K3" s="130" t="s">
        <v>73</v>
      </c>
      <c r="L3" s="130" t="s">
        <v>71</v>
      </c>
      <c r="M3" s="130" t="s">
        <v>72</v>
      </c>
      <c r="N3" s="130" t="s">
        <v>73</v>
      </c>
      <c r="O3" s="130" t="s">
        <v>71</v>
      </c>
      <c r="P3" s="130" t="s">
        <v>72</v>
      </c>
      <c r="Q3" s="130" t="s">
        <v>73</v>
      </c>
      <c r="R3" s="130" t="s">
        <v>71</v>
      </c>
      <c r="S3" s="130" t="s">
        <v>72</v>
      </c>
      <c r="T3" s="130" t="s">
        <v>73</v>
      </c>
      <c r="U3" s="130" t="s">
        <v>71</v>
      </c>
      <c r="V3" s="130" t="s">
        <v>72</v>
      </c>
      <c r="W3" s="130" t="s">
        <v>73</v>
      </c>
      <c r="X3" s="130" t="s">
        <v>71</v>
      </c>
      <c r="Y3" s="130" t="s">
        <v>72</v>
      </c>
      <c r="Z3" s="130" t="s">
        <v>73</v>
      </c>
      <c r="AA3" s="130" t="s">
        <v>71</v>
      </c>
      <c r="AB3" s="130" t="s">
        <v>72</v>
      </c>
      <c r="AC3" s="130" t="s">
        <v>73</v>
      </c>
      <c r="AD3" s="130" t="s">
        <v>71</v>
      </c>
      <c r="AE3" s="130" t="s">
        <v>72</v>
      </c>
      <c r="AF3" s="130" t="s">
        <v>73</v>
      </c>
      <c r="AG3" s="130" t="s">
        <v>71</v>
      </c>
      <c r="AH3" s="130" t="s">
        <v>72</v>
      </c>
      <c r="AI3" s="130" t="s">
        <v>73</v>
      </c>
      <c r="AJ3" s="130" t="s">
        <v>71</v>
      </c>
      <c r="AK3" s="130" t="s">
        <v>72</v>
      </c>
      <c r="AL3" s="130" t="s">
        <v>73</v>
      </c>
      <c r="AM3" s="130" t="s">
        <v>71</v>
      </c>
      <c r="AN3" s="130" t="s">
        <v>72</v>
      </c>
      <c r="AO3" s="130" t="s">
        <v>73</v>
      </c>
      <c r="AP3" s="130" t="s">
        <v>71</v>
      </c>
      <c r="AQ3" s="130" t="s">
        <v>72</v>
      </c>
      <c r="AR3" s="130" t="s">
        <v>73</v>
      </c>
      <c r="AS3" s="370"/>
      <c r="AT3" s="370"/>
      <c r="AU3" s="370"/>
      <c r="AV3" s="123"/>
      <c r="AW3" s="124"/>
      <c r="AX3" s="125"/>
      <c r="AY3" s="126"/>
      <c r="AZ3" s="126"/>
      <c r="BA3" s="126"/>
      <c r="BB3" s="126"/>
      <c r="BC3" s="126"/>
      <c r="BD3" s="126"/>
      <c r="BE3" s="126"/>
      <c r="BF3" s="125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</row>
    <row r="4" spans="1:69" ht="15.75" customHeight="1">
      <c r="A4" s="131" t="str">
        <f>Punkti!A5</f>
        <v>Ax Group</v>
      </c>
      <c r="B4" s="132" t="str">
        <f>Rezultati!B4</f>
        <v>Artemijs Hudjakovs</v>
      </c>
      <c r="C4" s="133"/>
      <c r="D4" s="133"/>
      <c r="E4" s="134"/>
      <c r="F4" s="135">
        <v>2</v>
      </c>
      <c r="G4" s="136">
        <v>1</v>
      </c>
      <c r="H4" s="136">
        <v>0</v>
      </c>
      <c r="I4" s="135">
        <v>2</v>
      </c>
      <c r="J4" s="136">
        <v>1</v>
      </c>
      <c r="K4" s="136">
        <v>0</v>
      </c>
      <c r="L4" s="135"/>
      <c r="M4" s="136"/>
      <c r="N4" s="136"/>
      <c r="O4" s="135">
        <v>3</v>
      </c>
      <c r="P4" s="136">
        <v>0</v>
      </c>
      <c r="Q4" s="136">
        <v>0</v>
      </c>
      <c r="R4" s="135">
        <v>3</v>
      </c>
      <c r="S4" s="136">
        <v>0</v>
      </c>
      <c r="T4" s="136">
        <v>0</v>
      </c>
      <c r="U4" s="137"/>
      <c r="V4" s="138"/>
      <c r="W4" s="138"/>
      <c r="X4" s="137"/>
      <c r="Y4" s="138"/>
      <c r="Z4" s="138"/>
      <c r="AA4" s="137"/>
      <c r="AB4" s="138"/>
      <c r="AC4" s="138"/>
      <c r="AD4" s="137"/>
      <c r="AE4" s="138"/>
      <c r="AF4" s="138"/>
      <c r="AG4" s="137"/>
      <c r="AH4" s="138"/>
      <c r="AI4" s="138"/>
      <c r="AJ4" s="137"/>
      <c r="AK4" s="138"/>
      <c r="AL4" s="138"/>
      <c r="AM4" s="137"/>
      <c r="AN4" s="138"/>
      <c r="AO4" s="138"/>
      <c r="AP4" s="137"/>
      <c r="AQ4" s="138"/>
      <c r="AR4" s="138"/>
      <c r="AS4" s="139">
        <f t="shared" ref="AS4:AS35" si="0">C4+F4+I4+L4+O4+R4+U4+X4+AA4+AD4+AG4+AJ4+AM4+AP4</f>
        <v>10</v>
      </c>
      <c r="AT4" s="139">
        <f t="shared" ref="AT4:AT35" si="1">AQ4+AN4+AK4+AH4+AE4+AB4+Y4+V4+S4+P4+M4+J4+G4+D4</f>
        <v>2</v>
      </c>
      <c r="AU4" s="140">
        <f t="shared" ref="AU4:AU35" si="2">AR4+AO4+AL4+AI4+AF4+AC4+Z4+W4+T4+Q4+N4+K4+H4+E4</f>
        <v>0</v>
      </c>
      <c r="AV4" s="371" t="str">
        <f>C2</f>
        <v>Ax Group</v>
      </c>
      <c r="AW4" s="124" t="str">
        <f t="shared" ref="AW4:AW35" si="3">B4</f>
        <v>Artemijs Hudjakovs</v>
      </c>
      <c r="AX4" s="125"/>
      <c r="AY4" s="125"/>
      <c r="AZ4" s="125"/>
      <c r="BA4" s="125"/>
      <c r="BB4" s="125"/>
      <c r="BC4" s="125"/>
      <c r="BD4" s="125"/>
      <c r="BE4" s="125"/>
      <c r="BF4" s="141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</row>
    <row r="5" spans="1:69" ht="15.75" customHeight="1">
      <c r="A5" s="131" t="s">
        <v>41</v>
      </c>
      <c r="B5" s="142" t="str">
        <f>Rezultati!B5</f>
        <v>Gints Aksiks</v>
      </c>
      <c r="C5" s="143"/>
      <c r="D5" s="143"/>
      <c r="E5" s="144"/>
      <c r="F5" s="145"/>
      <c r="G5" s="146"/>
      <c r="H5" s="146"/>
      <c r="I5" s="145">
        <v>1</v>
      </c>
      <c r="J5" s="146">
        <v>1</v>
      </c>
      <c r="K5" s="146">
        <v>1</v>
      </c>
      <c r="L5" s="145">
        <v>2</v>
      </c>
      <c r="M5" s="146">
        <v>1</v>
      </c>
      <c r="N5" s="146">
        <v>0</v>
      </c>
      <c r="O5" s="145">
        <v>3</v>
      </c>
      <c r="P5" s="146">
        <v>0</v>
      </c>
      <c r="Q5" s="146">
        <v>0</v>
      </c>
      <c r="R5" s="145"/>
      <c r="S5" s="146"/>
      <c r="T5" s="146"/>
      <c r="U5" s="147"/>
      <c r="V5" s="148"/>
      <c r="W5" s="148"/>
      <c r="X5" s="147"/>
      <c r="Y5" s="148"/>
      <c r="Z5" s="148"/>
      <c r="AA5" s="147"/>
      <c r="AB5" s="148"/>
      <c r="AC5" s="148"/>
      <c r="AD5" s="147"/>
      <c r="AE5" s="148"/>
      <c r="AF5" s="148"/>
      <c r="AG5" s="147"/>
      <c r="AH5" s="148"/>
      <c r="AI5" s="148"/>
      <c r="AJ5" s="147"/>
      <c r="AK5" s="148"/>
      <c r="AL5" s="148"/>
      <c r="AM5" s="147"/>
      <c r="AN5" s="148"/>
      <c r="AO5" s="148"/>
      <c r="AP5" s="147"/>
      <c r="AQ5" s="148"/>
      <c r="AR5" s="148"/>
      <c r="AS5" s="139">
        <f t="shared" si="0"/>
        <v>6</v>
      </c>
      <c r="AT5" s="139">
        <f t="shared" si="1"/>
        <v>2</v>
      </c>
      <c r="AU5" s="140">
        <f t="shared" si="2"/>
        <v>1</v>
      </c>
      <c r="AV5" s="371"/>
      <c r="AW5" s="124" t="str">
        <f t="shared" si="3"/>
        <v>Gints Aksiks</v>
      </c>
      <c r="AX5" s="125"/>
      <c r="AY5" s="125"/>
      <c r="AZ5" s="125"/>
      <c r="BA5" s="125"/>
      <c r="BB5" s="125"/>
      <c r="BC5" s="125"/>
      <c r="BD5" s="125"/>
      <c r="BE5" s="125"/>
      <c r="BF5" s="141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</row>
    <row r="6" spans="1:69" ht="15.75" customHeight="1">
      <c r="A6" s="131" t="s">
        <v>41</v>
      </c>
      <c r="B6" s="142" t="str">
        <f>Rezultati!B6</f>
        <v>Jurijs Bokums jun</v>
      </c>
      <c r="C6" s="143"/>
      <c r="D6" s="143"/>
      <c r="E6" s="144"/>
      <c r="F6" s="145">
        <v>1</v>
      </c>
      <c r="G6" s="146">
        <v>2</v>
      </c>
      <c r="H6" s="146">
        <v>0</v>
      </c>
      <c r="I6" s="145"/>
      <c r="J6" s="146"/>
      <c r="K6" s="146"/>
      <c r="L6" s="145">
        <v>0</v>
      </c>
      <c r="M6" s="146">
        <v>3</v>
      </c>
      <c r="N6" s="146">
        <v>0</v>
      </c>
      <c r="O6" s="145"/>
      <c r="P6" s="146"/>
      <c r="Q6" s="146"/>
      <c r="R6" s="145">
        <v>1</v>
      </c>
      <c r="S6" s="146">
        <v>2</v>
      </c>
      <c r="T6" s="146">
        <v>0</v>
      </c>
      <c r="U6" s="147"/>
      <c r="V6" s="148"/>
      <c r="W6" s="148"/>
      <c r="X6" s="147"/>
      <c r="Y6" s="148"/>
      <c r="Z6" s="148"/>
      <c r="AA6" s="147"/>
      <c r="AB6" s="148"/>
      <c r="AC6" s="148"/>
      <c r="AD6" s="147"/>
      <c r="AE6" s="148"/>
      <c r="AF6" s="148"/>
      <c r="AG6" s="147"/>
      <c r="AH6" s="148"/>
      <c r="AI6" s="148"/>
      <c r="AJ6" s="147"/>
      <c r="AK6" s="148"/>
      <c r="AL6" s="148"/>
      <c r="AM6" s="147"/>
      <c r="AN6" s="148"/>
      <c r="AO6" s="148"/>
      <c r="AP6" s="147"/>
      <c r="AQ6" s="148"/>
      <c r="AR6" s="148"/>
      <c r="AS6" s="139">
        <f t="shared" si="0"/>
        <v>2</v>
      </c>
      <c r="AT6" s="139">
        <f t="shared" si="1"/>
        <v>7</v>
      </c>
      <c r="AU6" s="140">
        <f t="shared" si="2"/>
        <v>0</v>
      </c>
      <c r="AV6" s="371"/>
      <c r="AW6" s="124" t="str">
        <f t="shared" si="3"/>
        <v>Jurijs Bokums jun</v>
      </c>
      <c r="AX6" s="125"/>
      <c r="AY6" s="125"/>
      <c r="AZ6" s="125"/>
      <c r="BA6" s="125"/>
      <c r="BB6" s="125"/>
      <c r="BC6" s="125"/>
      <c r="BD6" s="125"/>
      <c r="BE6" s="125"/>
      <c r="BF6" s="141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</row>
    <row r="7" spans="1:69" ht="15.75" customHeight="1">
      <c r="A7" s="131" t="s">
        <v>41</v>
      </c>
      <c r="B7" s="142" t="str">
        <f>Rezultati!B7</f>
        <v>Edmunds Jansons</v>
      </c>
      <c r="C7" s="143"/>
      <c r="D7" s="143"/>
      <c r="E7" s="144"/>
      <c r="F7" s="145"/>
      <c r="G7" s="146"/>
      <c r="H7" s="146"/>
      <c r="I7" s="145"/>
      <c r="J7" s="146"/>
      <c r="K7" s="146"/>
      <c r="L7" s="145"/>
      <c r="M7" s="146"/>
      <c r="N7" s="146"/>
      <c r="O7" s="145"/>
      <c r="P7" s="146"/>
      <c r="Q7" s="146"/>
      <c r="R7" s="145"/>
      <c r="S7" s="146"/>
      <c r="T7" s="146"/>
      <c r="U7" s="147"/>
      <c r="V7" s="148"/>
      <c r="W7" s="148"/>
      <c r="X7" s="147"/>
      <c r="Y7" s="148"/>
      <c r="Z7" s="148"/>
      <c r="AA7" s="147"/>
      <c r="AB7" s="148"/>
      <c r="AC7" s="148"/>
      <c r="AD7" s="147"/>
      <c r="AE7" s="148"/>
      <c r="AF7" s="148"/>
      <c r="AG7" s="147"/>
      <c r="AH7" s="148"/>
      <c r="AI7" s="148"/>
      <c r="AJ7" s="147"/>
      <c r="AK7" s="148"/>
      <c r="AL7" s="148"/>
      <c r="AM7" s="147"/>
      <c r="AN7" s="148"/>
      <c r="AO7" s="148"/>
      <c r="AP7" s="147"/>
      <c r="AQ7" s="148"/>
      <c r="AR7" s="148"/>
      <c r="AS7" s="139">
        <f t="shared" si="0"/>
        <v>0</v>
      </c>
      <c r="AT7" s="139">
        <f t="shared" si="1"/>
        <v>0</v>
      </c>
      <c r="AU7" s="140">
        <f t="shared" si="2"/>
        <v>0</v>
      </c>
      <c r="AV7" s="371"/>
      <c r="AW7" s="124" t="str">
        <f t="shared" si="3"/>
        <v>Edmunds Jansons</v>
      </c>
      <c r="AX7" s="125"/>
      <c r="AY7" s="125"/>
      <c r="AZ7" s="125"/>
      <c r="BA7" s="125"/>
      <c r="BB7" s="125"/>
      <c r="BC7" s="125"/>
      <c r="BD7" s="125"/>
      <c r="BE7" s="125"/>
      <c r="BF7" s="141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</row>
    <row r="8" spans="1:69" ht="15.75" customHeight="1">
      <c r="A8" s="149" t="s">
        <v>41</v>
      </c>
      <c r="B8" s="142" t="str">
        <f>Rezultati!B8</f>
        <v>Karīna Maslova</v>
      </c>
      <c r="C8" s="143"/>
      <c r="D8" s="143"/>
      <c r="E8" s="144"/>
      <c r="F8" s="150">
        <v>1</v>
      </c>
      <c r="G8" s="151">
        <v>2</v>
      </c>
      <c r="H8" s="151">
        <v>0</v>
      </c>
      <c r="I8" s="150">
        <v>1</v>
      </c>
      <c r="J8" s="151">
        <v>2</v>
      </c>
      <c r="K8" s="151">
        <v>0</v>
      </c>
      <c r="L8" s="150">
        <v>2</v>
      </c>
      <c r="M8" s="151">
        <v>1</v>
      </c>
      <c r="N8" s="151">
        <v>0</v>
      </c>
      <c r="O8" s="150"/>
      <c r="P8" s="151"/>
      <c r="Q8" s="151"/>
      <c r="R8" s="150"/>
      <c r="S8" s="151"/>
      <c r="T8" s="151"/>
      <c r="U8" s="152"/>
      <c r="V8" s="153"/>
      <c r="W8" s="153"/>
      <c r="X8" s="152"/>
      <c r="Y8" s="153"/>
      <c r="Z8" s="153"/>
      <c r="AA8" s="152"/>
      <c r="AB8" s="153"/>
      <c r="AC8" s="153"/>
      <c r="AD8" s="152"/>
      <c r="AE8" s="153"/>
      <c r="AF8" s="153"/>
      <c r="AG8" s="152"/>
      <c r="AH8" s="153"/>
      <c r="AI8" s="153"/>
      <c r="AJ8" s="152"/>
      <c r="AK8" s="153"/>
      <c r="AL8" s="153"/>
      <c r="AM8" s="152"/>
      <c r="AN8" s="153"/>
      <c r="AO8" s="153"/>
      <c r="AP8" s="152"/>
      <c r="AQ8" s="153"/>
      <c r="AR8" s="153"/>
      <c r="AS8" s="139">
        <f t="shared" si="0"/>
        <v>4</v>
      </c>
      <c r="AT8" s="139">
        <f t="shared" si="1"/>
        <v>5</v>
      </c>
      <c r="AU8" s="140">
        <f t="shared" si="2"/>
        <v>0</v>
      </c>
      <c r="AV8" s="371"/>
      <c r="AW8" s="124" t="str">
        <f t="shared" si="3"/>
        <v>Karīna Maslova</v>
      </c>
      <c r="AX8" s="125"/>
      <c r="AY8" s="125"/>
      <c r="AZ8" s="125"/>
      <c r="BA8" s="125"/>
      <c r="BB8" s="125"/>
      <c r="BC8" s="125"/>
      <c r="BD8" s="125"/>
      <c r="BE8" s="125"/>
      <c r="BF8" s="141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</row>
    <row r="9" spans="1:69" ht="16.5" customHeight="1">
      <c r="A9" s="149" t="s">
        <v>41</v>
      </c>
      <c r="B9" s="142"/>
      <c r="C9" s="143"/>
      <c r="D9" s="143"/>
      <c r="E9" s="144"/>
      <c r="F9" s="150"/>
      <c r="G9" s="151"/>
      <c r="H9" s="151"/>
      <c r="I9" s="150"/>
      <c r="J9" s="151"/>
      <c r="K9" s="151"/>
      <c r="L9" s="150"/>
      <c r="M9" s="151"/>
      <c r="N9" s="151"/>
      <c r="O9" s="150"/>
      <c r="P9" s="151"/>
      <c r="Q9" s="151"/>
      <c r="R9" s="150"/>
      <c r="S9" s="151"/>
      <c r="T9" s="151"/>
      <c r="U9" s="152"/>
      <c r="V9" s="153"/>
      <c r="W9" s="153"/>
      <c r="X9" s="152"/>
      <c r="Y9" s="153"/>
      <c r="Z9" s="153"/>
      <c r="AA9" s="152"/>
      <c r="AB9" s="153"/>
      <c r="AC9" s="153"/>
      <c r="AD9" s="152"/>
      <c r="AE9" s="153"/>
      <c r="AF9" s="153"/>
      <c r="AG9" s="152"/>
      <c r="AH9" s="153"/>
      <c r="AI9" s="153"/>
      <c r="AJ9" s="152"/>
      <c r="AK9" s="153"/>
      <c r="AL9" s="153"/>
      <c r="AM9" s="152"/>
      <c r="AN9" s="153"/>
      <c r="AO9" s="153"/>
      <c r="AP9" s="152"/>
      <c r="AQ9" s="153"/>
      <c r="AR9" s="153"/>
      <c r="AS9" s="139">
        <f t="shared" si="0"/>
        <v>0</v>
      </c>
      <c r="AT9" s="139">
        <f t="shared" si="1"/>
        <v>0</v>
      </c>
      <c r="AU9" s="140">
        <f t="shared" si="2"/>
        <v>0</v>
      </c>
      <c r="AV9" s="371"/>
      <c r="AW9" s="124">
        <f t="shared" si="3"/>
        <v>0</v>
      </c>
      <c r="AX9" s="125"/>
      <c r="AY9" s="125"/>
      <c r="AZ9" s="125"/>
      <c r="BA9" s="125"/>
      <c r="BB9" s="125"/>
      <c r="BC9" s="125"/>
      <c r="BD9" s="125"/>
      <c r="BE9" s="125"/>
      <c r="BF9" s="141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</row>
    <row r="10" spans="1:69" ht="16.5" customHeight="1">
      <c r="A10" s="131" t="s">
        <v>41</v>
      </c>
      <c r="B10" s="142" t="s">
        <v>74</v>
      </c>
      <c r="C10" s="143"/>
      <c r="D10" s="143"/>
      <c r="E10" s="144"/>
      <c r="F10" s="154"/>
      <c r="G10" s="155"/>
      <c r="H10" s="155"/>
      <c r="I10" s="154"/>
      <c r="J10" s="155"/>
      <c r="K10" s="155"/>
      <c r="L10" s="154"/>
      <c r="M10" s="155"/>
      <c r="N10" s="155"/>
      <c r="O10" s="154">
        <v>1</v>
      </c>
      <c r="P10" s="155">
        <v>2</v>
      </c>
      <c r="Q10" s="155">
        <v>0</v>
      </c>
      <c r="R10" s="154">
        <v>1</v>
      </c>
      <c r="S10" s="155">
        <v>2</v>
      </c>
      <c r="T10" s="155">
        <v>0</v>
      </c>
      <c r="U10" s="156"/>
      <c r="V10" s="157"/>
      <c r="W10" s="157"/>
      <c r="X10" s="156"/>
      <c r="Y10" s="157"/>
      <c r="Z10" s="157"/>
      <c r="AA10" s="156"/>
      <c r="AB10" s="157"/>
      <c r="AC10" s="157"/>
      <c r="AD10" s="156"/>
      <c r="AE10" s="157"/>
      <c r="AF10" s="157"/>
      <c r="AG10" s="156"/>
      <c r="AH10" s="157"/>
      <c r="AI10" s="157"/>
      <c r="AJ10" s="156"/>
      <c r="AK10" s="157"/>
      <c r="AL10" s="157"/>
      <c r="AM10" s="156"/>
      <c r="AN10" s="157"/>
      <c r="AO10" s="157"/>
      <c r="AP10" s="156"/>
      <c r="AQ10" s="157"/>
      <c r="AR10" s="157"/>
      <c r="AS10" s="139">
        <f t="shared" si="0"/>
        <v>2</v>
      </c>
      <c r="AT10" s="139">
        <f t="shared" si="1"/>
        <v>4</v>
      </c>
      <c r="AU10" s="140">
        <f t="shared" si="2"/>
        <v>0</v>
      </c>
      <c r="AV10" s="371"/>
      <c r="AW10" s="124" t="str">
        <f t="shared" si="3"/>
        <v>Dmitrijs Čebotarjovs</v>
      </c>
      <c r="AX10" s="125"/>
      <c r="AY10" s="125"/>
      <c r="AZ10" s="125"/>
      <c r="BA10" s="125"/>
      <c r="BB10" s="125"/>
      <c r="BC10" s="125"/>
      <c r="BD10" s="125"/>
      <c r="BE10" s="125"/>
      <c r="BF10" s="141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</row>
    <row r="11" spans="1:69" ht="16.5" customHeight="1">
      <c r="A11" s="131" t="s">
        <v>41</v>
      </c>
      <c r="B11" s="142"/>
      <c r="C11" s="143"/>
      <c r="D11" s="143"/>
      <c r="E11" s="144"/>
      <c r="F11" s="150"/>
      <c r="G11" s="151"/>
      <c r="H11" s="151"/>
      <c r="I11" s="150"/>
      <c r="J11" s="151"/>
      <c r="K11" s="151"/>
      <c r="L11" s="150"/>
      <c r="M11" s="151"/>
      <c r="N11" s="151"/>
      <c r="O11" s="150"/>
      <c r="P11" s="151"/>
      <c r="Q11" s="151"/>
      <c r="R11" s="154"/>
      <c r="S11" s="155"/>
      <c r="T11" s="155"/>
      <c r="U11" s="156"/>
      <c r="V11" s="157"/>
      <c r="W11" s="157"/>
      <c r="X11" s="156"/>
      <c r="Y11" s="157"/>
      <c r="Z11" s="157"/>
      <c r="AA11" s="156"/>
      <c r="AB11" s="157"/>
      <c r="AC11" s="157"/>
      <c r="AD11" s="156"/>
      <c r="AE11" s="157"/>
      <c r="AF11" s="157"/>
      <c r="AG11" s="156"/>
      <c r="AH11" s="157"/>
      <c r="AI11" s="157"/>
      <c r="AJ11" s="156"/>
      <c r="AK11" s="157"/>
      <c r="AL11" s="157"/>
      <c r="AM11" s="156"/>
      <c r="AN11" s="157"/>
      <c r="AO11" s="157"/>
      <c r="AP11" s="156"/>
      <c r="AQ11" s="157"/>
      <c r="AR11" s="157"/>
      <c r="AS11" s="139">
        <f t="shared" si="0"/>
        <v>0</v>
      </c>
      <c r="AT11" s="139">
        <f t="shared" si="1"/>
        <v>0</v>
      </c>
      <c r="AU11" s="140">
        <f t="shared" si="2"/>
        <v>0</v>
      </c>
      <c r="AV11" s="371"/>
      <c r="AW11" s="124">
        <f t="shared" si="3"/>
        <v>0</v>
      </c>
      <c r="AX11" s="125"/>
      <c r="AY11" s="125"/>
      <c r="AZ11" s="125"/>
      <c r="BA11" s="125"/>
      <c r="BB11" s="125"/>
      <c r="BC11" s="125"/>
      <c r="BD11" s="125"/>
      <c r="BE11" s="125"/>
      <c r="BF11" s="141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</row>
    <row r="12" spans="1:69" ht="16.5" customHeight="1">
      <c r="A12" s="131" t="s">
        <v>41</v>
      </c>
      <c r="B12" s="142"/>
      <c r="C12" s="143"/>
      <c r="D12" s="143"/>
      <c r="E12" s="144"/>
      <c r="F12" s="154"/>
      <c r="G12" s="155"/>
      <c r="H12" s="155"/>
      <c r="I12" s="154"/>
      <c r="J12" s="155"/>
      <c r="K12" s="155"/>
      <c r="L12" s="154"/>
      <c r="M12" s="155"/>
      <c r="N12" s="155"/>
      <c r="O12" s="154"/>
      <c r="P12" s="155"/>
      <c r="Q12" s="155"/>
      <c r="R12" s="154"/>
      <c r="S12" s="155"/>
      <c r="T12" s="155"/>
      <c r="U12" s="156"/>
      <c r="V12" s="157"/>
      <c r="W12" s="157"/>
      <c r="X12" s="156"/>
      <c r="Y12" s="157"/>
      <c r="Z12" s="157"/>
      <c r="AA12" s="156"/>
      <c r="AB12" s="157"/>
      <c r="AC12" s="157"/>
      <c r="AD12" s="156"/>
      <c r="AE12" s="157"/>
      <c r="AF12" s="157"/>
      <c r="AG12" s="156"/>
      <c r="AH12" s="157"/>
      <c r="AI12" s="157"/>
      <c r="AJ12" s="156"/>
      <c r="AK12" s="157"/>
      <c r="AL12" s="157"/>
      <c r="AM12" s="156"/>
      <c r="AN12" s="157"/>
      <c r="AO12" s="157"/>
      <c r="AP12" s="156"/>
      <c r="AQ12" s="157"/>
      <c r="AR12" s="157"/>
      <c r="AS12" s="139">
        <f t="shared" si="0"/>
        <v>0</v>
      </c>
      <c r="AT12" s="139">
        <f t="shared" si="1"/>
        <v>0</v>
      </c>
      <c r="AU12" s="140">
        <f t="shared" si="2"/>
        <v>0</v>
      </c>
      <c r="AV12" s="371"/>
      <c r="AW12" s="124">
        <f t="shared" si="3"/>
        <v>0</v>
      </c>
      <c r="AX12" s="125"/>
      <c r="AY12" s="125"/>
      <c r="AZ12" s="125"/>
      <c r="BA12" s="125"/>
      <c r="BB12" s="125"/>
      <c r="BC12" s="125"/>
      <c r="BD12" s="125"/>
      <c r="BE12" s="125"/>
      <c r="BF12" s="141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</row>
    <row r="13" spans="1:69" ht="16.5" customHeight="1">
      <c r="A13" s="131" t="s">
        <v>41</v>
      </c>
      <c r="B13" s="158"/>
      <c r="C13" s="143"/>
      <c r="D13" s="143"/>
      <c r="E13" s="144"/>
      <c r="F13" s="154"/>
      <c r="G13" s="155"/>
      <c r="H13" s="155"/>
      <c r="I13" s="154"/>
      <c r="J13" s="155"/>
      <c r="K13" s="155"/>
      <c r="L13" s="154"/>
      <c r="M13" s="155"/>
      <c r="N13" s="155"/>
      <c r="O13" s="154"/>
      <c r="P13" s="155"/>
      <c r="Q13" s="155"/>
      <c r="R13" s="154"/>
      <c r="S13" s="155"/>
      <c r="T13" s="155"/>
      <c r="U13" s="156"/>
      <c r="V13" s="157"/>
      <c r="W13" s="157"/>
      <c r="X13" s="156"/>
      <c r="Y13" s="157"/>
      <c r="Z13" s="157"/>
      <c r="AA13" s="156"/>
      <c r="AB13" s="157"/>
      <c r="AC13" s="157"/>
      <c r="AD13" s="156"/>
      <c r="AE13" s="157"/>
      <c r="AF13" s="157"/>
      <c r="AG13" s="156"/>
      <c r="AH13" s="157"/>
      <c r="AI13" s="157"/>
      <c r="AJ13" s="156"/>
      <c r="AK13" s="157"/>
      <c r="AL13" s="157"/>
      <c r="AM13" s="156"/>
      <c r="AN13" s="157"/>
      <c r="AO13" s="157"/>
      <c r="AP13" s="156"/>
      <c r="AQ13" s="157"/>
      <c r="AR13" s="157"/>
      <c r="AS13" s="139">
        <f t="shared" si="0"/>
        <v>0</v>
      </c>
      <c r="AT13" s="139">
        <f t="shared" si="1"/>
        <v>0</v>
      </c>
      <c r="AU13" s="140">
        <f t="shared" si="2"/>
        <v>0</v>
      </c>
      <c r="AV13" s="371"/>
      <c r="AW13" s="124">
        <f t="shared" si="3"/>
        <v>0</v>
      </c>
      <c r="AX13" s="125"/>
      <c r="AY13" s="125"/>
      <c r="AZ13" s="125"/>
      <c r="BA13" s="125"/>
      <c r="BB13" s="125"/>
      <c r="BC13" s="125"/>
      <c r="BD13" s="125"/>
      <c r="BE13" s="125"/>
      <c r="BF13" s="141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</row>
    <row r="14" spans="1:69" ht="16.5" customHeight="1">
      <c r="A14" s="131" t="s">
        <v>41</v>
      </c>
      <c r="B14" s="158"/>
      <c r="C14" s="143"/>
      <c r="D14" s="143"/>
      <c r="E14" s="144"/>
      <c r="F14" s="159"/>
      <c r="G14" s="160"/>
      <c r="H14" s="160"/>
      <c r="I14" s="159"/>
      <c r="J14" s="160"/>
      <c r="K14" s="160"/>
      <c r="L14" s="159"/>
      <c r="M14" s="160"/>
      <c r="N14" s="160"/>
      <c r="O14" s="159"/>
      <c r="P14" s="160"/>
      <c r="Q14" s="160"/>
      <c r="R14" s="159"/>
      <c r="S14" s="160"/>
      <c r="T14" s="160"/>
      <c r="U14" s="161"/>
      <c r="V14" s="162"/>
      <c r="W14" s="162"/>
      <c r="X14" s="161"/>
      <c r="Y14" s="162"/>
      <c r="Z14" s="162"/>
      <c r="AA14" s="161"/>
      <c r="AB14" s="162"/>
      <c r="AC14" s="162"/>
      <c r="AD14" s="161"/>
      <c r="AE14" s="162"/>
      <c r="AF14" s="162"/>
      <c r="AG14" s="161"/>
      <c r="AH14" s="162"/>
      <c r="AI14" s="162"/>
      <c r="AJ14" s="161"/>
      <c r="AK14" s="162"/>
      <c r="AL14" s="162"/>
      <c r="AM14" s="161"/>
      <c r="AN14" s="162"/>
      <c r="AO14" s="162"/>
      <c r="AP14" s="161"/>
      <c r="AQ14" s="162"/>
      <c r="AR14" s="162"/>
      <c r="AS14" s="139">
        <f t="shared" si="0"/>
        <v>0</v>
      </c>
      <c r="AT14" s="139">
        <f t="shared" si="1"/>
        <v>0</v>
      </c>
      <c r="AU14" s="140">
        <f t="shared" si="2"/>
        <v>0</v>
      </c>
      <c r="AV14" s="371"/>
      <c r="AW14" s="124">
        <f t="shared" si="3"/>
        <v>0</v>
      </c>
      <c r="AX14" s="125"/>
      <c r="AY14" s="125"/>
      <c r="AZ14" s="125"/>
      <c r="BA14" s="125"/>
      <c r="BB14" s="125"/>
      <c r="BC14" s="125"/>
      <c r="BD14" s="125"/>
      <c r="BE14" s="125"/>
      <c r="BF14" s="141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</row>
    <row r="15" spans="1:69" ht="15.75" customHeight="1">
      <c r="A15" s="163" t="str">
        <f>Punkti!A8</f>
        <v>Ten Pin</v>
      </c>
      <c r="B15" s="132" t="s">
        <v>75</v>
      </c>
      <c r="C15" s="164">
        <v>2</v>
      </c>
      <c r="D15" s="165">
        <v>1</v>
      </c>
      <c r="E15" s="165">
        <v>0</v>
      </c>
      <c r="F15" s="166"/>
      <c r="G15" s="133"/>
      <c r="H15" s="133"/>
      <c r="I15" s="164">
        <v>2</v>
      </c>
      <c r="J15" s="165">
        <v>1</v>
      </c>
      <c r="K15" s="165">
        <v>0</v>
      </c>
      <c r="L15" s="164">
        <v>2</v>
      </c>
      <c r="M15" s="165">
        <v>1</v>
      </c>
      <c r="N15" s="165">
        <v>0</v>
      </c>
      <c r="O15" s="164">
        <v>1</v>
      </c>
      <c r="P15" s="165">
        <v>2</v>
      </c>
      <c r="Q15" s="165">
        <v>0</v>
      </c>
      <c r="R15" s="164">
        <v>0</v>
      </c>
      <c r="S15" s="165">
        <v>3</v>
      </c>
      <c r="T15" s="165">
        <v>0</v>
      </c>
      <c r="U15" s="167"/>
      <c r="V15" s="168"/>
      <c r="W15" s="168"/>
      <c r="X15" s="167"/>
      <c r="Y15" s="168"/>
      <c r="Z15" s="168"/>
      <c r="AA15" s="167"/>
      <c r="AB15" s="168"/>
      <c r="AC15" s="168"/>
      <c r="AD15" s="167"/>
      <c r="AE15" s="168"/>
      <c r="AF15" s="168"/>
      <c r="AG15" s="167"/>
      <c r="AH15" s="168"/>
      <c r="AI15" s="168"/>
      <c r="AJ15" s="167"/>
      <c r="AK15" s="168"/>
      <c r="AL15" s="168"/>
      <c r="AM15" s="167"/>
      <c r="AN15" s="168"/>
      <c r="AO15" s="168"/>
      <c r="AP15" s="167"/>
      <c r="AQ15" s="168"/>
      <c r="AR15" s="168"/>
      <c r="AS15" s="139">
        <f t="shared" si="0"/>
        <v>7</v>
      </c>
      <c r="AT15" s="139">
        <f t="shared" si="1"/>
        <v>8</v>
      </c>
      <c r="AU15" s="140">
        <f t="shared" si="2"/>
        <v>0</v>
      </c>
      <c r="AV15" s="371" t="str">
        <f>F2</f>
        <v>Ten Pin</v>
      </c>
      <c r="AW15" s="124" t="str">
        <f t="shared" si="3"/>
        <v>Ints Krievkalns</v>
      </c>
      <c r="AX15" s="125"/>
      <c r="AY15" s="125"/>
      <c r="AZ15" s="125"/>
      <c r="BA15" s="125"/>
      <c r="BB15" s="125"/>
      <c r="BC15" s="125"/>
      <c r="BD15" s="125"/>
      <c r="BE15" s="125"/>
      <c r="BF15" s="141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</row>
    <row r="16" spans="1:69" ht="15.75" customHeight="1">
      <c r="A16" s="149" t="s">
        <v>50</v>
      </c>
      <c r="B16" s="169" t="s">
        <v>76</v>
      </c>
      <c r="C16" s="170"/>
      <c r="D16" s="171"/>
      <c r="E16" s="171"/>
      <c r="F16" s="172"/>
      <c r="G16" s="143"/>
      <c r="H16" s="143"/>
      <c r="I16" s="170">
        <v>1</v>
      </c>
      <c r="J16" s="171">
        <v>2</v>
      </c>
      <c r="K16" s="171">
        <v>0</v>
      </c>
      <c r="L16" s="170">
        <v>3</v>
      </c>
      <c r="M16" s="171">
        <v>0</v>
      </c>
      <c r="N16" s="171">
        <v>0</v>
      </c>
      <c r="O16" s="170"/>
      <c r="P16" s="171"/>
      <c r="Q16" s="171"/>
      <c r="R16" s="170">
        <v>2</v>
      </c>
      <c r="S16" s="171">
        <v>1</v>
      </c>
      <c r="T16" s="171">
        <v>0</v>
      </c>
      <c r="U16" s="173"/>
      <c r="V16" s="174"/>
      <c r="W16" s="174"/>
      <c r="X16" s="173"/>
      <c r="Y16" s="174"/>
      <c r="Z16" s="174"/>
      <c r="AA16" s="173"/>
      <c r="AB16" s="174"/>
      <c r="AC16" s="174"/>
      <c r="AD16" s="173"/>
      <c r="AE16" s="174"/>
      <c r="AF16" s="174"/>
      <c r="AG16" s="173"/>
      <c r="AH16" s="174"/>
      <c r="AI16" s="174"/>
      <c r="AJ16" s="173"/>
      <c r="AK16" s="174"/>
      <c r="AL16" s="174"/>
      <c r="AM16" s="173"/>
      <c r="AN16" s="174"/>
      <c r="AO16" s="174"/>
      <c r="AP16" s="173"/>
      <c r="AQ16" s="174"/>
      <c r="AR16" s="174"/>
      <c r="AS16" s="139">
        <f t="shared" si="0"/>
        <v>6</v>
      </c>
      <c r="AT16" s="139">
        <f t="shared" si="1"/>
        <v>3</v>
      </c>
      <c r="AU16" s="140">
        <f t="shared" si="2"/>
        <v>0</v>
      </c>
      <c r="AV16" s="371"/>
      <c r="AW16" s="124" t="str">
        <f t="shared" si="3"/>
        <v>Veronika Hudjakova</v>
      </c>
      <c r="AX16" s="125"/>
      <c r="AY16" s="125"/>
      <c r="AZ16" s="125"/>
      <c r="BA16" s="125"/>
      <c r="BB16" s="125"/>
      <c r="BC16" s="125"/>
      <c r="BD16" s="125"/>
      <c r="BE16" s="125"/>
      <c r="BF16" s="141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</row>
    <row r="17" spans="1:69" ht="15.75" customHeight="1">
      <c r="A17" s="131" t="s">
        <v>50</v>
      </c>
      <c r="B17" s="175" t="s">
        <v>77</v>
      </c>
      <c r="C17" s="170">
        <v>1</v>
      </c>
      <c r="D17" s="171">
        <v>2</v>
      </c>
      <c r="E17" s="171">
        <v>0</v>
      </c>
      <c r="F17" s="172"/>
      <c r="G17" s="143"/>
      <c r="H17" s="143"/>
      <c r="I17" s="170">
        <v>3</v>
      </c>
      <c r="J17" s="171">
        <v>0</v>
      </c>
      <c r="K17" s="171">
        <v>0</v>
      </c>
      <c r="L17" s="170">
        <v>3</v>
      </c>
      <c r="M17" s="171">
        <v>0</v>
      </c>
      <c r="N17" s="171">
        <v>0</v>
      </c>
      <c r="O17" s="170">
        <v>2</v>
      </c>
      <c r="P17" s="171">
        <v>1</v>
      </c>
      <c r="Q17" s="171">
        <v>0</v>
      </c>
      <c r="R17" s="170">
        <v>3</v>
      </c>
      <c r="S17" s="171">
        <v>0</v>
      </c>
      <c r="T17" s="171">
        <v>0</v>
      </c>
      <c r="U17" s="173"/>
      <c r="V17" s="174"/>
      <c r="W17" s="174"/>
      <c r="X17" s="173"/>
      <c r="Y17" s="174"/>
      <c r="Z17" s="174"/>
      <c r="AA17" s="173"/>
      <c r="AB17" s="174"/>
      <c r="AC17" s="174"/>
      <c r="AD17" s="173"/>
      <c r="AE17" s="174"/>
      <c r="AF17" s="174"/>
      <c r="AG17" s="173"/>
      <c r="AH17" s="174"/>
      <c r="AI17" s="174"/>
      <c r="AJ17" s="173"/>
      <c r="AK17" s="174"/>
      <c r="AL17" s="174"/>
      <c r="AM17" s="173"/>
      <c r="AN17" s="174"/>
      <c r="AO17" s="174"/>
      <c r="AP17" s="173"/>
      <c r="AQ17" s="174"/>
      <c r="AR17" s="174"/>
      <c r="AS17" s="139">
        <f t="shared" si="0"/>
        <v>12</v>
      </c>
      <c r="AT17" s="139">
        <f t="shared" si="1"/>
        <v>3</v>
      </c>
      <c r="AU17" s="140">
        <f t="shared" si="2"/>
        <v>0</v>
      </c>
      <c r="AV17" s="371"/>
      <c r="AW17" s="124" t="str">
        <f t="shared" si="3"/>
        <v>Rihards Kovaļenko</v>
      </c>
      <c r="AX17" s="125"/>
      <c r="AY17" s="125"/>
      <c r="AZ17" s="125"/>
      <c r="BA17" s="125"/>
      <c r="BB17" s="125"/>
      <c r="BC17" s="125"/>
      <c r="BD17" s="125"/>
      <c r="BE17" s="125"/>
      <c r="BF17" s="141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</row>
    <row r="18" spans="1:69" ht="15.75" customHeight="1">
      <c r="A18" s="131" t="s">
        <v>50</v>
      </c>
      <c r="B18" s="175" t="s">
        <v>78</v>
      </c>
      <c r="C18" s="170"/>
      <c r="D18" s="171"/>
      <c r="E18" s="171"/>
      <c r="F18" s="172"/>
      <c r="G18" s="143"/>
      <c r="H18" s="143"/>
      <c r="I18" s="170"/>
      <c r="J18" s="171"/>
      <c r="K18" s="171"/>
      <c r="L18" s="170"/>
      <c r="M18" s="171"/>
      <c r="N18" s="171"/>
      <c r="O18" s="170">
        <v>3</v>
      </c>
      <c r="P18" s="171">
        <v>0</v>
      </c>
      <c r="Q18" s="171">
        <v>0</v>
      </c>
      <c r="R18" s="170"/>
      <c r="S18" s="171"/>
      <c r="T18" s="171"/>
      <c r="U18" s="173"/>
      <c r="V18" s="174"/>
      <c r="W18" s="174"/>
      <c r="X18" s="173"/>
      <c r="Y18" s="174"/>
      <c r="Z18" s="174"/>
      <c r="AA18" s="173"/>
      <c r="AB18" s="174"/>
      <c r="AC18" s="174"/>
      <c r="AD18" s="173"/>
      <c r="AE18" s="174"/>
      <c r="AF18" s="174"/>
      <c r="AG18" s="173"/>
      <c r="AH18" s="174"/>
      <c r="AI18" s="174"/>
      <c r="AJ18" s="173"/>
      <c r="AK18" s="174"/>
      <c r="AL18" s="174"/>
      <c r="AM18" s="173"/>
      <c r="AN18" s="174"/>
      <c r="AO18" s="174"/>
      <c r="AP18" s="173"/>
      <c r="AQ18" s="174"/>
      <c r="AR18" s="174"/>
      <c r="AS18" s="139">
        <f t="shared" si="0"/>
        <v>3</v>
      </c>
      <c r="AT18" s="139">
        <f t="shared" si="1"/>
        <v>0</v>
      </c>
      <c r="AU18" s="140">
        <f t="shared" si="2"/>
        <v>0</v>
      </c>
      <c r="AV18" s="371"/>
      <c r="AW18" s="124" t="str">
        <f t="shared" si="3"/>
        <v>Artūrs Ļevikins</v>
      </c>
      <c r="AX18" s="125"/>
      <c r="AY18" s="125"/>
      <c r="AZ18" s="125"/>
      <c r="BA18" s="125"/>
      <c r="BB18" s="125"/>
      <c r="BC18" s="125"/>
      <c r="BD18" s="125"/>
      <c r="BE18" s="125"/>
      <c r="BF18" s="141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</row>
    <row r="19" spans="1:69" ht="15.75" customHeight="1">
      <c r="A19" s="131" t="s">
        <v>50</v>
      </c>
      <c r="B19" s="175" t="s">
        <v>79</v>
      </c>
      <c r="C19" s="176">
        <v>2</v>
      </c>
      <c r="D19" s="177">
        <v>1</v>
      </c>
      <c r="E19" s="177">
        <v>0</v>
      </c>
      <c r="F19" s="172"/>
      <c r="G19" s="143"/>
      <c r="H19" s="143"/>
      <c r="I19" s="176"/>
      <c r="J19" s="177"/>
      <c r="K19" s="177"/>
      <c r="L19" s="176"/>
      <c r="M19" s="177"/>
      <c r="N19" s="177"/>
      <c r="O19" s="176"/>
      <c r="P19" s="177"/>
      <c r="Q19" s="177"/>
      <c r="R19" s="176"/>
      <c r="S19" s="177"/>
      <c r="T19" s="177"/>
      <c r="U19" s="178"/>
      <c r="V19" s="179"/>
      <c r="W19" s="179"/>
      <c r="X19" s="178"/>
      <c r="Y19" s="179"/>
      <c r="Z19" s="179"/>
      <c r="AA19" s="178"/>
      <c r="AB19" s="179"/>
      <c r="AC19" s="179"/>
      <c r="AD19" s="178"/>
      <c r="AE19" s="179"/>
      <c r="AF19" s="179"/>
      <c r="AG19" s="178"/>
      <c r="AH19" s="179"/>
      <c r="AI19" s="179"/>
      <c r="AJ19" s="178"/>
      <c r="AK19" s="179"/>
      <c r="AL19" s="179"/>
      <c r="AM19" s="178"/>
      <c r="AN19" s="179"/>
      <c r="AO19" s="179"/>
      <c r="AP19" s="178"/>
      <c r="AQ19" s="179"/>
      <c r="AR19" s="179"/>
      <c r="AS19" s="139">
        <f t="shared" si="0"/>
        <v>2</v>
      </c>
      <c r="AT19" s="139">
        <f t="shared" si="1"/>
        <v>1</v>
      </c>
      <c r="AU19" s="140">
        <f t="shared" si="2"/>
        <v>0</v>
      </c>
      <c r="AV19" s="371"/>
      <c r="AW19" s="124" t="str">
        <f t="shared" si="3"/>
        <v>Māris Dukurs</v>
      </c>
      <c r="AX19" s="125"/>
      <c r="AY19" s="125"/>
      <c r="AZ19" s="125"/>
      <c r="BA19" s="125"/>
      <c r="BB19" s="125"/>
      <c r="BC19" s="125"/>
      <c r="BD19" s="125"/>
      <c r="BE19" s="125"/>
      <c r="BF19" s="141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1:69" ht="16.5" customHeight="1">
      <c r="A20" s="131" t="s">
        <v>50</v>
      </c>
      <c r="B20" s="158"/>
      <c r="C20" s="176"/>
      <c r="D20" s="177"/>
      <c r="E20" s="177"/>
      <c r="F20" s="172"/>
      <c r="G20" s="143"/>
      <c r="H20" s="143"/>
      <c r="I20" s="176"/>
      <c r="J20" s="177"/>
      <c r="K20" s="177"/>
      <c r="L20" s="176"/>
      <c r="M20" s="177"/>
      <c r="N20" s="177"/>
      <c r="O20" s="176"/>
      <c r="P20" s="177"/>
      <c r="Q20" s="177"/>
      <c r="R20" s="176"/>
      <c r="S20" s="177"/>
      <c r="T20" s="177"/>
      <c r="U20" s="178"/>
      <c r="V20" s="179"/>
      <c r="W20" s="179"/>
      <c r="X20" s="178"/>
      <c r="Y20" s="179"/>
      <c r="Z20" s="179"/>
      <c r="AA20" s="178"/>
      <c r="AB20" s="179"/>
      <c r="AC20" s="179"/>
      <c r="AD20" s="178"/>
      <c r="AE20" s="179"/>
      <c r="AF20" s="179"/>
      <c r="AG20" s="178"/>
      <c r="AH20" s="179"/>
      <c r="AI20" s="179"/>
      <c r="AJ20" s="178"/>
      <c r="AK20" s="179"/>
      <c r="AL20" s="179"/>
      <c r="AM20" s="178"/>
      <c r="AN20" s="179"/>
      <c r="AO20" s="179"/>
      <c r="AP20" s="178"/>
      <c r="AQ20" s="179"/>
      <c r="AR20" s="179"/>
      <c r="AS20" s="139">
        <f t="shared" si="0"/>
        <v>0</v>
      </c>
      <c r="AT20" s="139">
        <f t="shared" si="1"/>
        <v>0</v>
      </c>
      <c r="AU20" s="140">
        <f t="shared" si="2"/>
        <v>0</v>
      </c>
      <c r="AV20" s="371"/>
      <c r="AW20" s="124">
        <f t="shared" si="3"/>
        <v>0</v>
      </c>
      <c r="AX20" s="125"/>
      <c r="AY20" s="125"/>
      <c r="AZ20" s="125"/>
      <c r="BA20" s="125"/>
      <c r="BB20" s="125"/>
      <c r="BC20" s="125"/>
      <c r="BD20" s="125"/>
      <c r="BE20" s="125"/>
      <c r="BF20" s="141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</row>
    <row r="21" spans="1:69" ht="16.5" customHeight="1">
      <c r="A21" s="180" t="s">
        <v>50</v>
      </c>
      <c r="B21" s="181"/>
      <c r="C21" s="182"/>
      <c r="D21" s="183"/>
      <c r="E21" s="183"/>
      <c r="F21" s="172"/>
      <c r="G21" s="143"/>
      <c r="H21" s="143"/>
      <c r="I21" s="182"/>
      <c r="J21" s="183"/>
      <c r="K21" s="183"/>
      <c r="L21" s="182"/>
      <c r="M21" s="183"/>
      <c r="N21" s="183"/>
      <c r="O21" s="182"/>
      <c r="P21" s="160"/>
      <c r="Q21" s="160"/>
      <c r="R21" s="159"/>
      <c r="S21" s="160"/>
      <c r="T21" s="160"/>
      <c r="U21" s="184"/>
      <c r="V21" s="185"/>
      <c r="W21" s="185"/>
      <c r="X21" s="184"/>
      <c r="Y21" s="185"/>
      <c r="Z21" s="185"/>
      <c r="AA21" s="184"/>
      <c r="AB21" s="185"/>
      <c r="AC21" s="185"/>
      <c r="AD21" s="184"/>
      <c r="AE21" s="185"/>
      <c r="AF21" s="185"/>
      <c r="AG21" s="184"/>
      <c r="AH21" s="185"/>
      <c r="AI21" s="185"/>
      <c r="AJ21" s="184"/>
      <c r="AK21" s="185"/>
      <c r="AL21" s="185"/>
      <c r="AM21" s="184"/>
      <c r="AN21" s="185"/>
      <c r="AO21" s="185"/>
      <c r="AP21" s="184"/>
      <c r="AQ21" s="185"/>
      <c r="AR21" s="185"/>
      <c r="AS21" s="139">
        <f t="shared" si="0"/>
        <v>0</v>
      </c>
      <c r="AT21" s="139">
        <f t="shared" si="1"/>
        <v>0</v>
      </c>
      <c r="AU21" s="140">
        <f t="shared" si="2"/>
        <v>0</v>
      </c>
      <c r="AV21" s="371"/>
      <c r="AW21" s="124">
        <f t="shared" si="3"/>
        <v>0</v>
      </c>
      <c r="AX21" s="125"/>
      <c r="AY21" s="125"/>
      <c r="AZ21" s="125"/>
      <c r="BA21" s="125"/>
      <c r="BB21" s="125"/>
      <c r="BC21" s="125"/>
      <c r="BD21" s="125"/>
      <c r="BE21" s="125"/>
      <c r="BF21" s="141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1:69" ht="16.5" customHeight="1">
      <c r="A22" s="163" t="str">
        <f>Punkti!A11</f>
        <v>Jaunie Buki</v>
      </c>
      <c r="B22" s="142" t="s">
        <v>80</v>
      </c>
      <c r="C22" s="164">
        <v>1</v>
      </c>
      <c r="D22" s="165">
        <v>1</v>
      </c>
      <c r="E22" s="165">
        <v>1</v>
      </c>
      <c r="F22" s="164">
        <v>1</v>
      </c>
      <c r="G22" s="165">
        <v>2</v>
      </c>
      <c r="H22" s="165">
        <v>0</v>
      </c>
      <c r="I22" s="172"/>
      <c r="J22" s="143"/>
      <c r="K22" s="143"/>
      <c r="L22" s="170"/>
      <c r="M22" s="171"/>
      <c r="N22" s="171"/>
      <c r="O22" s="164"/>
      <c r="P22" s="165"/>
      <c r="Q22" s="165"/>
      <c r="R22" s="164">
        <v>2</v>
      </c>
      <c r="S22" s="165">
        <v>1</v>
      </c>
      <c r="T22" s="165">
        <v>0</v>
      </c>
      <c r="U22" s="186"/>
      <c r="V22" s="168"/>
      <c r="W22" s="168"/>
      <c r="X22" s="167"/>
      <c r="Y22" s="168"/>
      <c r="Z22" s="168"/>
      <c r="AA22" s="167"/>
      <c r="AB22" s="168"/>
      <c r="AC22" s="168"/>
      <c r="AD22" s="167"/>
      <c r="AE22" s="168"/>
      <c r="AF22" s="168"/>
      <c r="AG22" s="167"/>
      <c r="AH22" s="168"/>
      <c r="AI22" s="168"/>
      <c r="AJ22" s="167"/>
      <c r="AK22" s="168"/>
      <c r="AL22" s="168"/>
      <c r="AM22" s="167"/>
      <c r="AN22" s="168"/>
      <c r="AO22" s="168"/>
      <c r="AP22" s="167"/>
      <c r="AQ22" s="168"/>
      <c r="AR22" s="168"/>
      <c r="AS22" s="139">
        <f t="shared" si="0"/>
        <v>4</v>
      </c>
      <c r="AT22" s="139">
        <f t="shared" si="1"/>
        <v>4</v>
      </c>
      <c r="AU22" s="140">
        <f t="shared" si="2"/>
        <v>1</v>
      </c>
      <c r="AV22" s="371" t="str">
        <f>I2</f>
        <v>Jaunie Buki</v>
      </c>
      <c r="AW22" s="124" t="str">
        <f t="shared" si="3"/>
        <v>Mārtiņš Vilnis</v>
      </c>
      <c r="AX22" s="125"/>
      <c r="AY22" s="125"/>
      <c r="AZ22" s="125"/>
      <c r="BA22" s="125"/>
      <c r="BB22" s="125"/>
      <c r="BC22" s="125"/>
      <c r="BD22" s="125"/>
      <c r="BE22" s="125"/>
      <c r="BF22" s="141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</row>
    <row r="23" spans="1:69" ht="15.75" customHeight="1">
      <c r="A23" s="131" t="s">
        <v>51</v>
      </c>
      <c r="B23" s="142" t="s">
        <v>81</v>
      </c>
      <c r="C23" s="176">
        <v>2</v>
      </c>
      <c r="D23" s="177">
        <v>1</v>
      </c>
      <c r="E23" s="177">
        <v>0</v>
      </c>
      <c r="F23" s="176">
        <v>2</v>
      </c>
      <c r="G23" s="177">
        <v>1</v>
      </c>
      <c r="H23" s="177">
        <v>0</v>
      </c>
      <c r="I23" s="172"/>
      <c r="J23" s="143"/>
      <c r="K23" s="143"/>
      <c r="L23" s="176">
        <v>2</v>
      </c>
      <c r="M23" s="177">
        <v>1</v>
      </c>
      <c r="N23" s="177">
        <v>0</v>
      </c>
      <c r="O23" s="176">
        <v>1</v>
      </c>
      <c r="P23" s="177">
        <v>2</v>
      </c>
      <c r="Q23" s="177">
        <v>0</v>
      </c>
      <c r="R23" s="176"/>
      <c r="S23" s="177"/>
      <c r="T23" s="177"/>
      <c r="U23" s="187"/>
      <c r="V23" s="179"/>
      <c r="W23" s="179"/>
      <c r="X23" s="178"/>
      <c r="Y23" s="179"/>
      <c r="Z23" s="179"/>
      <c r="AA23" s="178"/>
      <c r="AB23" s="179"/>
      <c r="AC23" s="179"/>
      <c r="AD23" s="178"/>
      <c r="AE23" s="179"/>
      <c r="AF23" s="179"/>
      <c r="AG23" s="178"/>
      <c r="AH23" s="179"/>
      <c r="AI23" s="179"/>
      <c r="AJ23" s="178"/>
      <c r="AK23" s="179"/>
      <c r="AL23" s="179"/>
      <c r="AM23" s="178"/>
      <c r="AN23" s="179"/>
      <c r="AO23" s="179"/>
      <c r="AP23" s="178"/>
      <c r="AQ23" s="179"/>
      <c r="AR23" s="179"/>
      <c r="AS23" s="139">
        <f t="shared" si="0"/>
        <v>7</v>
      </c>
      <c r="AT23" s="139">
        <f t="shared" si="1"/>
        <v>5</v>
      </c>
      <c r="AU23" s="140">
        <f t="shared" si="2"/>
        <v>0</v>
      </c>
      <c r="AV23" s="371"/>
      <c r="AW23" s="124" t="str">
        <f t="shared" si="3"/>
        <v>Ivars Vinters</v>
      </c>
      <c r="AX23" s="125"/>
      <c r="AY23" s="125"/>
      <c r="AZ23" s="125"/>
      <c r="BA23" s="125"/>
      <c r="BB23" s="125"/>
      <c r="BC23" s="125"/>
      <c r="BD23" s="125"/>
      <c r="BE23" s="125"/>
      <c r="BF23" s="141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</row>
    <row r="24" spans="1:69" ht="15.75" customHeight="1">
      <c r="A24" s="131" t="s">
        <v>51</v>
      </c>
      <c r="B24" s="142" t="s">
        <v>82</v>
      </c>
      <c r="C24" s="176">
        <v>1</v>
      </c>
      <c r="D24" s="177">
        <v>2</v>
      </c>
      <c r="E24" s="177">
        <v>0</v>
      </c>
      <c r="F24" s="176">
        <v>0</v>
      </c>
      <c r="G24" s="177">
        <v>3</v>
      </c>
      <c r="H24" s="177">
        <v>0</v>
      </c>
      <c r="I24" s="172"/>
      <c r="J24" s="143"/>
      <c r="K24" s="143"/>
      <c r="L24" s="176">
        <v>1</v>
      </c>
      <c r="M24" s="177">
        <v>2</v>
      </c>
      <c r="N24" s="177">
        <v>0</v>
      </c>
      <c r="O24" s="176">
        <v>1</v>
      </c>
      <c r="P24" s="177">
        <v>2</v>
      </c>
      <c r="Q24" s="177">
        <v>0</v>
      </c>
      <c r="R24" s="176">
        <v>2</v>
      </c>
      <c r="S24" s="177">
        <v>1</v>
      </c>
      <c r="T24" s="177">
        <v>0</v>
      </c>
      <c r="U24" s="187"/>
      <c r="V24" s="179"/>
      <c r="W24" s="179"/>
      <c r="X24" s="178"/>
      <c r="Y24" s="179"/>
      <c r="Z24" s="179"/>
      <c r="AA24" s="178"/>
      <c r="AB24" s="179"/>
      <c r="AC24" s="179"/>
      <c r="AD24" s="178"/>
      <c r="AE24" s="179"/>
      <c r="AF24" s="179"/>
      <c r="AG24" s="178"/>
      <c r="AH24" s="179"/>
      <c r="AI24" s="179"/>
      <c r="AJ24" s="178"/>
      <c r="AK24" s="179"/>
      <c r="AL24" s="179"/>
      <c r="AM24" s="178"/>
      <c r="AN24" s="179"/>
      <c r="AO24" s="179"/>
      <c r="AP24" s="178"/>
      <c r="AQ24" s="179"/>
      <c r="AR24" s="179"/>
      <c r="AS24" s="139">
        <f t="shared" si="0"/>
        <v>5</v>
      </c>
      <c r="AT24" s="139">
        <f t="shared" si="1"/>
        <v>10</v>
      </c>
      <c r="AU24" s="140">
        <f t="shared" si="2"/>
        <v>0</v>
      </c>
      <c r="AV24" s="371"/>
      <c r="AW24" s="124" t="str">
        <f t="shared" si="3"/>
        <v>Toms Pultraks</v>
      </c>
      <c r="AX24" s="125"/>
      <c r="AY24" s="125"/>
      <c r="AZ24" s="125"/>
      <c r="BA24" s="125"/>
      <c r="BB24" s="125"/>
      <c r="BC24" s="125"/>
      <c r="BD24" s="125"/>
      <c r="BE24" s="125"/>
      <c r="BF24" s="141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</row>
    <row r="25" spans="1:69" ht="15.75" customHeight="1">
      <c r="A25" s="131" t="s">
        <v>51</v>
      </c>
      <c r="B25" s="175"/>
      <c r="C25" s="176"/>
      <c r="D25" s="177"/>
      <c r="E25" s="177"/>
      <c r="F25" s="176"/>
      <c r="G25" s="177"/>
      <c r="H25" s="177"/>
      <c r="I25" s="172"/>
      <c r="J25" s="143"/>
      <c r="K25" s="143"/>
      <c r="L25" s="176"/>
      <c r="M25" s="177"/>
      <c r="N25" s="177"/>
      <c r="O25" s="176"/>
      <c r="P25" s="177"/>
      <c r="Q25" s="177"/>
      <c r="R25" s="176"/>
      <c r="S25" s="177"/>
      <c r="T25" s="177"/>
      <c r="U25" s="187"/>
      <c r="V25" s="179"/>
      <c r="W25" s="179"/>
      <c r="X25" s="178"/>
      <c r="Y25" s="179"/>
      <c r="Z25" s="179"/>
      <c r="AA25" s="178"/>
      <c r="AB25" s="179"/>
      <c r="AC25" s="179"/>
      <c r="AD25" s="178"/>
      <c r="AE25" s="179"/>
      <c r="AF25" s="179"/>
      <c r="AG25" s="178"/>
      <c r="AH25" s="179"/>
      <c r="AI25" s="179"/>
      <c r="AJ25" s="178"/>
      <c r="AK25" s="179"/>
      <c r="AL25" s="179"/>
      <c r="AM25" s="178"/>
      <c r="AN25" s="179"/>
      <c r="AO25" s="179"/>
      <c r="AP25" s="178"/>
      <c r="AQ25" s="179"/>
      <c r="AR25" s="179"/>
      <c r="AS25" s="139">
        <f t="shared" si="0"/>
        <v>0</v>
      </c>
      <c r="AT25" s="139">
        <f t="shared" si="1"/>
        <v>0</v>
      </c>
      <c r="AU25" s="140">
        <f t="shared" si="2"/>
        <v>0</v>
      </c>
      <c r="AV25" s="371"/>
      <c r="AW25" s="124">
        <f t="shared" si="3"/>
        <v>0</v>
      </c>
      <c r="AX25" s="125"/>
      <c r="AY25" s="125"/>
      <c r="AZ25" s="125"/>
      <c r="BA25" s="125"/>
      <c r="BB25" s="125"/>
      <c r="BC25" s="125"/>
      <c r="BD25" s="125"/>
      <c r="BE25" s="125"/>
      <c r="BF25" s="141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</row>
    <row r="26" spans="1:69" ht="15.75" customHeight="1">
      <c r="A26" s="131" t="s">
        <v>51</v>
      </c>
      <c r="B26" s="175"/>
      <c r="C26" s="176"/>
      <c r="D26" s="177"/>
      <c r="E26" s="177"/>
      <c r="F26" s="176"/>
      <c r="G26" s="177"/>
      <c r="H26" s="177"/>
      <c r="I26" s="172"/>
      <c r="J26" s="143"/>
      <c r="K26" s="143"/>
      <c r="L26" s="176"/>
      <c r="M26" s="177"/>
      <c r="N26" s="177"/>
      <c r="O26" s="176"/>
      <c r="P26" s="177"/>
      <c r="Q26" s="177"/>
      <c r="R26" s="176"/>
      <c r="S26" s="177"/>
      <c r="T26" s="177"/>
      <c r="U26" s="187"/>
      <c r="V26" s="179"/>
      <c r="W26" s="179"/>
      <c r="X26" s="178"/>
      <c r="Y26" s="179"/>
      <c r="Z26" s="179"/>
      <c r="AA26" s="178"/>
      <c r="AB26" s="179"/>
      <c r="AC26" s="179"/>
      <c r="AD26" s="178"/>
      <c r="AE26" s="179"/>
      <c r="AF26" s="179"/>
      <c r="AG26" s="178"/>
      <c r="AH26" s="179"/>
      <c r="AI26" s="179"/>
      <c r="AJ26" s="178"/>
      <c r="AK26" s="179"/>
      <c r="AL26" s="179"/>
      <c r="AM26" s="178"/>
      <c r="AN26" s="179"/>
      <c r="AO26" s="179"/>
      <c r="AP26" s="178"/>
      <c r="AQ26" s="179"/>
      <c r="AR26" s="179"/>
      <c r="AS26" s="139">
        <f t="shared" si="0"/>
        <v>0</v>
      </c>
      <c r="AT26" s="139">
        <f t="shared" si="1"/>
        <v>0</v>
      </c>
      <c r="AU26" s="140">
        <f t="shared" si="2"/>
        <v>0</v>
      </c>
      <c r="AV26" s="371"/>
      <c r="AW26" s="124">
        <f t="shared" si="3"/>
        <v>0</v>
      </c>
      <c r="AX26" s="125"/>
      <c r="AY26" s="125"/>
      <c r="AZ26" s="125"/>
      <c r="BA26" s="125"/>
      <c r="BB26" s="125"/>
      <c r="BC26" s="125"/>
      <c r="BD26" s="125"/>
      <c r="BE26" s="125"/>
      <c r="BF26" s="141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</row>
    <row r="27" spans="1:69" ht="15.75" customHeight="1">
      <c r="A27" s="180" t="str">
        <f>Rezultati!A27</f>
        <v>Jaunie Buki</v>
      </c>
      <c r="B27" s="180"/>
      <c r="C27" s="159"/>
      <c r="D27" s="160"/>
      <c r="E27" s="160"/>
      <c r="F27" s="159"/>
      <c r="G27" s="160"/>
      <c r="H27" s="160"/>
      <c r="I27" s="172"/>
      <c r="J27" s="143"/>
      <c r="K27" s="143"/>
      <c r="L27" s="159"/>
      <c r="M27" s="160"/>
      <c r="N27" s="160"/>
      <c r="O27" s="159"/>
      <c r="P27" s="160"/>
      <c r="Q27" s="160"/>
      <c r="R27" s="159"/>
      <c r="S27" s="160"/>
      <c r="T27" s="160"/>
      <c r="U27" s="188"/>
      <c r="V27" s="185"/>
      <c r="W27" s="185"/>
      <c r="X27" s="189"/>
      <c r="Y27" s="185"/>
      <c r="Z27" s="185"/>
      <c r="AA27" s="189"/>
      <c r="AB27" s="185"/>
      <c r="AC27" s="185"/>
      <c r="AD27" s="189"/>
      <c r="AE27" s="185"/>
      <c r="AF27" s="185"/>
      <c r="AG27" s="189"/>
      <c r="AH27" s="185"/>
      <c r="AI27" s="185"/>
      <c r="AJ27" s="189"/>
      <c r="AK27" s="185"/>
      <c r="AL27" s="185"/>
      <c r="AM27" s="189"/>
      <c r="AN27" s="185"/>
      <c r="AO27" s="185"/>
      <c r="AP27" s="189"/>
      <c r="AQ27" s="185"/>
      <c r="AR27" s="185"/>
      <c r="AS27" s="139">
        <f t="shared" si="0"/>
        <v>0</v>
      </c>
      <c r="AT27" s="139">
        <f t="shared" si="1"/>
        <v>0</v>
      </c>
      <c r="AU27" s="140">
        <f t="shared" si="2"/>
        <v>0</v>
      </c>
      <c r="AV27" s="371"/>
      <c r="AW27" s="124">
        <f t="shared" si="3"/>
        <v>0</v>
      </c>
      <c r="AX27" s="125"/>
      <c r="AY27" s="125"/>
      <c r="AZ27" s="125"/>
      <c r="BA27" s="125"/>
      <c r="BB27" s="125"/>
      <c r="BC27" s="125"/>
      <c r="BD27" s="125"/>
      <c r="BE27" s="125"/>
      <c r="BF27" s="141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</row>
    <row r="28" spans="1:69" ht="16.5" customHeight="1">
      <c r="A28" s="190" t="s">
        <v>51</v>
      </c>
      <c r="B28" s="191"/>
      <c r="C28" s="182"/>
      <c r="D28" s="183"/>
      <c r="E28" s="183"/>
      <c r="F28" s="182"/>
      <c r="G28" s="183"/>
      <c r="H28" s="183"/>
      <c r="I28" s="192"/>
      <c r="J28" s="193"/>
      <c r="K28" s="193"/>
      <c r="L28" s="182"/>
      <c r="M28" s="183"/>
      <c r="N28" s="183"/>
      <c r="O28" s="182"/>
      <c r="P28" s="183"/>
      <c r="Q28" s="183"/>
      <c r="R28" s="182"/>
      <c r="S28" s="183"/>
      <c r="T28" s="183"/>
      <c r="U28" s="194"/>
      <c r="V28" s="195"/>
      <c r="W28" s="195"/>
      <c r="X28" s="184"/>
      <c r="Y28" s="195"/>
      <c r="Z28" s="195"/>
      <c r="AA28" s="184"/>
      <c r="AB28" s="195"/>
      <c r="AC28" s="195"/>
      <c r="AD28" s="184"/>
      <c r="AE28" s="195"/>
      <c r="AF28" s="195"/>
      <c r="AG28" s="184"/>
      <c r="AH28" s="195"/>
      <c r="AI28" s="195"/>
      <c r="AJ28" s="184"/>
      <c r="AK28" s="195"/>
      <c r="AL28" s="195"/>
      <c r="AM28" s="184"/>
      <c r="AN28" s="195"/>
      <c r="AO28" s="195"/>
      <c r="AP28" s="184"/>
      <c r="AQ28" s="195"/>
      <c r="AR28" s="195"/>
      <c r="AS28" s="139">
        <f t="shared" si="0"/>
        <v>0</v>
      </c>
      <c r="AT28" s="139">
        <f t="shared" si="1"/>
        <v>0</v>
      </c>
      <c r="AU28" s="140">
        <f t="shared" si="2"/>
        <v>0</v>
      </c>
      <c r="AV28" s="371"/>
      <c r="AW28" s="124">
        <f t="shared" si="3"/>
        <v>0</v>
      </c>
      <c r="AX28" s="125"/>
      <c r="AY28" s="125"/>
      <c r="AZ28" s="125"/>
      <c r="BA28" s="125"/>
      <c r="BB28" s="125"/>
      <c r="BC28" s="125"/>
      <c r="BD28" s="125"/>
      <c r="BE28" s="125"/>
      <c r="BF28" s="141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1:69" ht="15.75" customHeight="1">
      <c r="A29" s="196" t="str">
        <f>Punkti!A14</f>
        <v>Wolfpack</v>
      </c>
      <c r="B29" s="197" t="s">
        <v>83</v>
      </c>
      <c r="C29" s="164">
        <v>1</v>
      </c>
      <c r="D29" s="165">
        <v>2</v>
      </c>
      <c r="E29" s="165">
        <v>0</v>
      </c>
      <c r="F29" s="164">
        <v>0</v>
      </c>
      <c r="G29" s="165">
        <v>3</v>
      </c>
      <c r="H29" s="165">
        <v>0</v>
      </c>
      <c r="I29" s="164"/>
      <c r="J29" s="165"/>
      <c r="K29" s="165"/>
      <c r="L29" s="166"/>
      <c r="M29" s="133"/>
      <c r="N29" s="133"/>
      <c r="O29" s="164">
        <v>3</v>
      </c>
      <c r="P29" s="165">
        <v>0</v>
      </c>
      <c r="Q29" s="165">
        <v>0</v>
      </c>
      <c r="R29" s="164">
        <v>2</v>
      </c>
      <c r="S29" s="165">
        <v>1</v>
      </c>
      <c r="T29" s="165">
        <v>0</v>
      </c>
      <c r="U29" s="167"/>
      <c r="V29" s="168"/>
      <c r="W29" s="168"/>
      <c r="X29" s="167"/>
      <c r="Y29" s="168"/>
      <c r="Z29" s="168"/>
      <c r="AA29" s="167"/>
      <c r="AB29" s="168"/>
      <c r="AC29" s="168"/>
      <c r="AD29" s="167"/>
      <c r="AE29" s="168"/>
      <c r="AF29" s="168"/>
      <c r="AG29" s="167"/>
      <c r="AH29" s="168"/>
      <c r="AI29" s="168"/>
      <c r="AJ29" s="167"/>
      <c r="AK29" s="168"/>
      <c r="AL29" s="168"/>
      <c r="AM29" s="167"/>
      <c r="AN29" s="168"/>
      <c r="AO29" s="168"/>
      <c r="AP29" s="167"/>
      <c r="AQ29" s="168"/>
      <c r="AR29" s="168"/>
      <c r="AS29" s="139">
        <f t="shared" si="0"/>
        <v>6</v>
      </c>
      <c r="AT29" s="139">
        <f t="shared" si="1"/>
        <v>6</v>
      </c>
      <c r="AU29" s="140">
        <f t="shared" si="2"/>
        <v>0</v>
      </c>
      <c r="AV29" s="371" t="str">
        <f>L2</f>
        <v>Wolfpack</v>
      </c>
      <c r="AW29" s="124" t="str">
        <f t="shared" si="3"/>
        <v>Liāna Ponomarenko</v>
      </c>
      <c r="AX29" s="125"/>
      <c r="AY29" s="125"/>
      <c r="AZ29" s="125"/>
      <c r="BA29" s="125"/>
      <c r="BB29" s="125"/>
      <c r="BC29" s="125"/>
      <c r="BD29" s="125"/>
      <c r="BE29" s="125"/>
      <c r="BF29" s="141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</row>
    <row r="30" spans="1:69" ht="15.75" customHeight="1">
      <c r="A30" s="131" t="s">
        <v>52</v>
      </c>
      <c r="B30" s="142" t="s">
        <v>84</v>
      </c>
      <c r="C30" s="198">
        <v>3</v>
      </c>
      <c r="D30" s="199">
        <v>0</v>
      </c>
      <c r="E30" s="199">
        <v>0</v>
      </c>
      <c r="F30" s="198">
        <v>0</v>
      </c>
      <c r="G30" s="199">
        <v>3</v>
      </c>
      <c r="H30" s="199">
        <v>0</v>
      </c>
      <c r="I30" s="198"/>
      <c r="J30" s="199"/>
      <c r="K30" s="199"/>
      <c r="L30" s="172"/>
      <c r="M30" s="143"/>
      <c r="N30" s="143"/>
      <c r="O30" s="198">
        <v>0</v>
      </c>
      <c r="P30" s="199">
        <v>2</v>
      </c>
      <c r="Q30" s="199">
        <v>1</v>
      </c>
      <c r="R30" s="198"/>
      <c r="S30" s="199"/>
      <c r="T30" s="199"/>
      <c r="U30" s="200"/>
      <c r="V30" s="201"/>
      <c r="W30" s="201"/>
      <c r="X30" s="200"/>
      <c r="Y30" s="201"/>
      <c r="Z30" s="201"/>
      <c r="AA30" s="200"/>
      <c r="AB30" s="201"/>
      <c r="AC30" s="201"/>
      <c r="AD30" s="200"/>
      <c r="AE30" s="201"/>
      <c r="AF30" s="201"/>
      <c r="AG30" s="200"/>
      <c r="AH30" s="201"/>
      <c r="AI30" s="201"/>
      <c r="AJ30" s="200"/>
      <c r="AK30" s="201"/>
      <c r="AL30" s="201"/>
      <c r="AM30" s="200"/>
      <c r="AN30" s="201"/>
      <c r="AO30" s="201"/>
      <c r="AP30" s="200"/>
      <c r="AQ30" s="201"/>
      <c r="AR30" s="201"/>
      <c r="AS30" s="139">
        <f t="shared" si="0"/>
        <v>3</v>
      </c>
      <c r="AT30" s="139">
        <f t="shared" si="1"/>
        <v>5</v>
      </c>
      <c r="AU30" s="140">
        <f t="shared" si="2"/>
        <v>1</v>
      </c>
      <c r="AV30" s="371"/>
      <c r="AW30" s="124" t="str">
        <f t="shared" si="3"/>
        <v>Artūrs Zavjalovs</v>
      </c>
      <c r="AX30" s="125"/>
      <c r="AY30" s="125"/>
      <c r="AZ30" s="125"/>
      <c r="BA30" s="125"/>
      <c r="BB30" s="125"/>
      <c r="BC30" s="125"/>
      <c r="BD30" s="125"/>
      <c r="BE30" s="125"/>
      <c r="BF30" s="141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</row>
    <row r="31" spans="1:69" ht="15.75" customHeight="1">
      <c r="A31" s="131" t="s">
        <v>52</v>
      </c>
      <c r="B31" s="202"/>
      <c r="C31" s="159"/>
      <c r="D31" s="160"/>
      <c r="E31" s="160"/>
      <c r="F31" s="159"/>
      <c r="G31" s="160"/>
      <c r="H31" s="160"/>
      <c r="I31" s="159"/>
      <c r="J31" s="160"/>
      <c r="K31" s="160"/>
      <c r="L31" s="172"/>
      <c r="M31" s="143"/>
      <c r="N31" s="143"/>
      <c r="O31" s="159"/>
      <c r="P31" s="160"/>
      <c r="Q31" s="160"/>
      <c r="R31" s="159"/>
      <c r="S31" s="160"/>
      <c r="T31" s="160"/>
      <c r="U31" s="189"/>
      <c r="V31" s="185"/>
      <c r="W31" s="185"/>
      <c r="X31" s="189"/>
      <c r="Y31" s="185"/>
      <c r="Z31" s="185"/>
      <c r="AA31" s="189"/>
      <c r="AB31" s="185"/>
      <c r="AC31" s="185"/>
      <c r="AD31" s="189"/>
      <c r="AE31" s="185"/>
      <c r="AF31" s="185"/>
      <c r="AG31" s="189"/>
      <c r="AH31" s="185"/>
      <c r="AI31" s="185"/>
      <c r="AJ31" s="189"/>
      <c r="AK31" s="185"/>
      <c r="AL31" s="185"/>
      <c r="AM31" s="189"/>
      <c r="AN31" s="185"/>
      <c r="AO31" s="185"/>
      <c r="AP31" s="189"/>
      <c r="AQ31" s="185"/>
      <c r="AR31" s="185"/>
      <c r="AS31" s="139">
        <f t="shared" si="0"/>
        <v>0</v>
      </c>
      <c r="AT31" s="139">
        <f t="shared" si="1"/>
        <v>0</v>
      </c>
      <c r="AU31" s="140">
        <f t="shared" si="2"/>
        <v>0</v>
      </c>
      <c r="AV31" s="371"/>
      <c r="AW31" s="124">
        <f t="shared" si="3"/>
        <v>0</v>
      </c>
      <c r="AX31" s="125"/>
      <c r="AY31" s="125"/>
      <c r="AZ31" s="125"/>
      <c r="BA31" s="125"/>
      <c r="BB31" s="125"/>
      <c r="BC31" s="125"/>
      <c r="BD31" s="125"/>
      <c r="BE31" s="125"/>
      <c r="BF31" s="141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</row>
    <row r="32" spans="1:69" ht="15.75" customHeight="1">
      <c r="A32" s="131" t="s">
        <v>52</v>
      </c>
      <c r="B32" s="158" t="s">
        <v>85</v>
      </c>
      <c r="C32" s="159">
        <v>1</v>
      </c>
      <c r="D32" s="160">
        <v>2</v>
      </c>
      <c r="E32" s="160">
        <v>0</v>
      </c>
      <c r="F32" s="159">
        <v>1</v>
      </c>
      <c r="G32" s="160">
        <v>2</v>
      </c>
      <c r="H32" s="160">
        <v>0</v>
      </c>
      <c r="I32" s="159">
        <v>1</v>
      </c>
      <c r="J32" s="160">
        <v>2</v>
      </c>
      <c r="K32" s="160">
        <v>0</v>
      </c>
      <c r="L32" s="172"/>
      <c r="M32" s="143"/>
      <c r="N32" s="143"/>
      <c r="O32" s="159">
        <v>0</v>
      </c>
      <c r="P32" s="160">
        <v>3</v>
      </c>
      <c r="Q32" s="160">
        <v>0</v>
      </c>
      <c r="R32" s="159">
        <v>1</v>
      </c>
      <c r="S32" s="160">
        <v>2</v>
      </c>
      <c r="T32" s="160">
        <v>0</v>
      </c>
      <c r="U32" s="189"/>
      <c r="V32" s="185"/>
      <c r="W32" s="185"/>
      <c r="X32" s="189"/>
      <c r="Y32" s="185"/>
      <c r="Z32" s="185"/>
      <c r="AA32" s="189"/>
      <c r="AB32" s="185"/>
      <c r="AC32" s="185"/>
      <c r="AD32" s="189"/>
      <c r="AE32" s="185"/>
      <c r="AF32" s="185"/>
      <c r="AG32" s="189"/>
      <c r="AH32" s="185"/>
      <c r="AI32" s="185"/>
      <c r="AJ32" s="189"/>
      <c r="AK32" s="185"/>
      <c r="AL32" s="185"/>
      <c r="AM32" s="189"/>
      <c r="AN32" s="185"/>
      <c r="AO32" s="185"/>
      <c r="AP32" s="189"/>
      <c r="AQ32" s="185"/>
      <c r="AR32" s="185"/>
      <c r="AS32" s="139">
        <f t="shared" si="0"/>
        <v>4</v>
      </c>
      <c r="AT32" s="139">
        <f t="shared" si="1"/>
        <v>11</v>
      </c>
      <c r="AU32" s="140">
        <f t="shared" si="2"/>
        <v>0</v>
      </c>
      <c r="AV32" s="371"/>
      <c r="AW32" s="124" t="str">
        <f t="shared" si="3"/>
        <v>Dmitrijs Dumcevs</v>
      </c>
      <c r="AX32" s="125"/>
      <c r="AY32" s="125"/>
      <c r="AZ32" s="125"/>
      <c r="BA32" s="125"/>
      <c r="BB32" s="125"/>
      <c r="BC32" s="125"/>
      <c r="BD32" s="125"/>
      <c r="BE32" s="125"/>
      <c r="BF32" s="141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</row>
    <row r="33" spans="1:69" ht="15.75" customHeight="1">
      <c r="A33" s="131" t="s">
        <v>52</v>
      </c>
      <c r="B33" s="203" t="s">
        <v>86</v>
      </c>
      <c r="C33" s="159"/>
      <c r="D33" s="160"/>
      <c r="E33" s="160"/>
      <c r="F33" s="159"/>
      <c r="G33" s="160"/>
      <c r="H33" s="160"/>
      <c r="I33" s="159"/>
      <c r="J33" s="160"/>
      <c r="K33" s="160"/>
      <c r="L33" s="172"/>
      <c r="M33" s="143"/>
      <c r="N33" s="143"/>
      <c r="O33" s="159"/>
      <c r="P33" s="160"/>
      <c r="Q33" s="160"/>
      <c r="R33" s="159"/>
      <c r="S33" s="160"/>
      <c r="T33" s="160"/>
      <c r="U33" s="189"/>
      <c r="V33" s="185"/>
      <c r="W33" s="185"/>
      <c r="X33" s="189"/>
      <c r="Y33" s="185"/>
      <c r="Z33" s="185"/>
      <c r="AA33" s="189"/>
      <c r="AB33" s="185"/>
      <c r="AC33" s="185"/>
      <c r="AD33" s="189"/>
      <c r="AE33" s="185"/>
      <c r="AF33" s="185"/>
      <c r="AG33" s="189"/>
      <c r="AH33" s="185"/>
      <c r="AI33" s="185"/>
      <c r="AJ33" s="189"/>
      <c r="AK33" s="185"/>
      <c r="AL33" s="185"/>
      <c r="AM33" s="189"/>
      <c r="AN33" s="185"/>
      <c r="AO33" s="185"/>
      <c r="AP33" s="189"/>
      <c r="AQ33" s="185"/>
      <c r="AR33" s="185"/>
      <c r="AS33" s="139">
        <f t="shared" si="0"/>
        <v>0</v>
      </c>
      <c r="AT33" s="139">
        <f t="shared" si="1"/>
        <v>0</v>
      </c>
      <c r="AU33" s="140">
        <f t="shared" si="2"/>
        <v>0</v>
      </c>
      <c r="AV33" s="371"/>
      <c r="AW33" s="124" t="str">
        <f t="shared" si="3"/>
        <v>Deivids Červinskis-Bušs</v>
      </c>
      <c r="AX33" s="125"/>
      <c r="AY33" s="125"/>
      <c r="AZ33" s="125"/>
      <c r="BA33" s="125"/>
      <c r="BB33" s="125"/>
      <c r="BC33" s="125"/>
      <c r="BD33" s="125"/>
      <c r="BE33" s="125"/>
      <c r="BF33" s="141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</row>
    <row r="34" spans="1:69" ht="15.75" customHeight="1">
      <c r="A34" s="131" t="s">
        <v>52</v>
      </c>
      <c r="B34" s="203" t="s">
        <v>87</v>
      </c>
      <c r="C34" s="159"/>
      <c r="D34" s="160"/>
      <c r="E34" s="160"/>
      <c r="F34" s="159"/>
      <c r="G34" s="160"/>
      <c r="H34" s="160"/>
      <c r="I34" s="159">
        <v>0</v>
      </c>
      <c r="J34" s="160">
        <v>3</v>
      </c>
      <c r="K34" s="160">
        <v>0</v>
      </c>
      <c r="L34" s="172"/>
      <c r="M34" s="143"/>
      <c r="N34" s="143"/>
      <c r="O34" s="159"/>
      <c r="P34" s="160"/>
      <c r="Q34" s="160"/>
      <c r="R34" s="159"/>
      <c r="S34" s="160"/>
      <c r="T34" s="160"/>
      <c r="U34" s="189"/>
      <c r="V34" s="185"/>
      <c r="W34" s="185"/>
      <c r="X34" s="189"/>
      <c r="Y34" s="185"/>
      <c r="Z34" s="185"/>
      <c r="AA34" s="189"/>
      <c r="AB34" s="185"/>
      <c r="AC34" s="185"/>
      <c r="AD34" s="189"/>
      <c r="AE34" s="185"/>
      <c r="AF34" s="185"/>
      <c r="AG34" s="189"/>
      <c r="AH34" s="185"/>
      <c r="AI34" s="185"/>
      <c r="AJ34" s="189"/>
      <c r="AK34" s="185"/>
      <c r="AL34" s="185"/>
      <c r="AM34" s="189"/>
      <c r="AN34" s="185"/>
      <c r="AO34" s="185"/>
      <c r="AP34" s="189"/>
      <c r="AQ34" s="185"/>
      <c r="AR34" s="185"/>
      <c r="AS34" s="139">
        <f t="shared" si="0"/>
        <v>0</v>
      </c>
      <c r="AT34" s="139">
        <f t="shared" si="1"/>
        <v>3</v>
      </c>
      <c r="AU34" s="140">
        <f t="shared" si="2"/>
        <v>0</v>
      </c>
      <c r="AV34" s="371"/>
      <c r="AW34" s="124" t="str">
        <f t="shared" si="3"/>
        <v>Pieacinatais spēlētājs</v>
      </c>
      <c r="AX34" s="125"/>
      <c r="AY34" s="125"/>
      <c r="AZ34" s="125"/>
      <c r="BA34" s="125"/>
      <c r="BB34" s="125"/>
      <c r="BC34" s="125"/>
      <c r="BD34" s="125"/>
      <c r="BE34" s="125"/>
      <c r="BF34" s="141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</row>
    <row r="35" spans="1:69" ht="15.75" customHeight="1">
      <c r="A35" s="131" t="s">
        <v>52</v>
      </c>
      <c r="B35" s="203" t="s">
        <v>88</v>
      </c>
      <c r="C35" s="159"/>
      <c r="D35" s="160"/>
      <c r="E35" s="160"/>
      <c r="F35" s="159"/>
      <c r="G35" s="160"/>
      <c r="H35" s="160"/>
      <c r="I35" s="159">
        <v>2</v>
      </c>
      <c r="J35" s="160">
        <v>1</v>
      </c>
      <c r="K35" s="160">
        <v>0</v>
      </c>
      <c r="L35" s="172"/>
      <c r="M35" s="143"/>
      <c r="N35" s="143"/>
      <c r="O35" s="159"/>
      <c r="P35" s="160"/>
      <c r="Q35" s="160"/>
      <c r="R35" s="159"/>
      <c r="S35" s="160"/>
      <c r="T35" s="160"/>
      <c r="U35" s="189"/>
      <c r="V35" s="185"/>
      <c r="W35" s="185"/>
      <c r="X35" s="189"/>
      <c r="Y35" s="185"/>
      <c r="Z35" s="185"/>
      <c r="AA35" s="189"/>
      <c r="AB35" s="185"/>
      <c r="AC35" s="185"/>
      <c r="AD35" s="189"/>
      <c r="AE35" s="185"/>
      <c r="AF35" s="185"/>
      <c r="AG35" s="189"/>
      <c r="AH35" s="185"/>
      <c r="AI35" s="185"/>
      <c r="AJ35" s="189"/>
      <c r="AK35" s="185"/>
      <c r="AL35" s="185"/>
      <c r="AM35" s="189"/>
      <c r="AN35" s="185"/>
      <c r="AO35" s="185"/>
      <c r="AP35" s="189"/>
      <c r="AQ35" s="185"/>
      <c r="AR35" s="185"/>
      <c r="AS35" s="139">
        <f t="shared" si="0"/>
        <v>2</v>
      </c>
      <c r="AT35" s="139">
        <f t="shared" si="1"/>
        <v>1</v>
      </c>
      <c r="AU35" s="140">
        <f t="shared" si="2"/>
        <v>0</v>
      </c>
      <c r="AV35" s="371"/>
      <c r="AW35" s="124" t="str">
        <f t="shared" si="3"/>
        <v>Tomass Tereščenko</v>
      </c>
      <c r="AX35" s="125"/>
      <c r="AY35" s="125"/>
      <c r="AZ35" s="125"/>
      <c r="BA35" s="125"/>
      <c r="BB35" s="125"/>
      <c r="BC35" s="125"/>
      <c r="BD35" s="125"/>
      <c r="BE35" s="125"/>
      <c r="BF35" s="141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</row>
    <row r="36" spans="1:69" ht="15.75" customHeight="1">
      <c r="A36" s="180" t="s">
        <v>52</v>
      </c>
      <c r="B36" s="203"/>
      <c r="C36" s="159"/>
      <c r="D36" s="160"/>
      <c r="E36" s="160"/>
      <c r="F36" s="159"/>
      <c r="G36" s="160"/>
      <c r="H36" s="160"/>
      <c r="I36" s="159"/>
      <c r="J36" s="160"/>
      <c r="K36" s="160"/>
      <c r="L36" s="172"/>
      <c r="M36" s="143"/>
      <c r="N36" s="143"/>
      <c r="O36" s="159"/>
      <c r="P36" s="160"/>
      <c r="Q36" s="160"/>
      <c r="R36" s="159"/>
      <c r="S36" s="160"/>
      <c r="T36" s="160"/>
      <c r="U36" s="189"/>
      <c r="V36" s="185"/>
      <c r="W36" s="185"/>
      <c r="X36" s="189"/>
      <c r="Y36" s="185"/>
      <c r="Z36" s="185"/>
      <c r="AA36" s="189"/>
      <c r="AB36" s="185"/>
      <c r="AC36" s="185"/>
      <c r="AD36" s="189"/>
      <c r="AE36" s="185"/>
      <c r="AF36" s="185"/>
      <c r="AG36" s="189"/>
      <c r="AH36" s="185"/>
      <c r="AI36" s="185"/>
      <c r="AJ36" s="189"/>
      <c r="AK36" s="185"/>
      <c r="AL36" s="185"/>
      <c r="AM36" s="189"/>
      <c r="AN36" s="185"/>
      <c r="AO36" s="185"/>
      <c r="AP36" s="189"/>
      <c r="AQ36" s="185"/>
      <c r="AR36" s="185"/>
      <c r="AS36" s="139">
        <f t="shared" ref="AS36:AS67" si="4">C36+F36+I36+L36+O36+R36+U36+X36+AA36+AD36+AG36+AJ36+AM36+AP36</f>
        <v>0</v>
      </c>
      <c r="AT36" s="139">
        <f t="shared" ref="AT36:AT67" si="5">AQ36+AN36+AK36+AH36+AE36+AB36+Y36+V36+S36+P36+M36+J36+G36+D36</f>
        <v>0</v>
      </c>
      <c r="AU36" s="140">
        <f t="shared" ref="AU36:AU67" si="6">AR36+AO36+AL36+AI36+AF36+AC36+Z36+W36+T36+Q36+N36+K36+H36+E36</f>
        <v>0</v>
      </c>
      <c r="AV36" s="371"/>
      <c r="AW36" s="124">
        <f t="shared" ref="AW36:AW67" si="7">B36</f>
        <v>0</v>
      </c>
      <c r="AX36" s="125"/>
      <c r="AY36" s="125"/>
      <c r="AZ36" s="125"/>
      <c r="BA36" s="125"/>
      <c r="BB36" s="125"/>
      <c r="BC36" s="125"/>
      <c r="BD36" s="125"/>
      <c r="BE36" s="125"/>
      <c r="BF36" s="141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</row>
    <row r="37" spans="1:69" ht="15.75" customHeight="1">
      <c r="A37" s="180" t="s">
        <v>52</v>
      </c>
      <c r="B37" s="204"/>
      <c r="C37" s="182"/>
      <c r="D37" s="160"/>
      <c r="E37" s="160"/>
      <c r="F37" s="182"/>
      <c r="G37" s="160"/>
      <c r="H37" s="160"/>
      <c r="I37" s="182"/>
      <c r="J37" s="160"/>
      <c r="K37" s="160"/>
      <c r="L37" s="172"/>
      <c r="M37" s="143"/>
      <c r="N37" s="143"/>
      <c r="O37" s="182"/>
      <c r="P37" s="160"/>
      <c r="Q37" s="160"/>
      <c r="R37" s="182"/>
      <c r="S37" s="160"/>
      <c r="T37" s="160"/>
      <c r="U37" s="184"/>
      <c r="V37" s="185"/>
      <c r="W37" s="185"/>
      <c r="X37" s="184"/>
      <c r="Y37" s="185"/>
      <c r="Z37" s="185"/>
      <c r="AA37" s="184"/>
      <c r="AB37" s="185"/>
      <c r="AC37" s="185"/>
      <c r="AD37" s="184"/>
      <c r="AE37" s="185"/>
      <c r="AF37" s="185"/>
      <c r="AG37" s="184"/>
      <c r="AH37" s="185"/>
      <c r="AI37" s="185"/>
      <c r="AJ37" s="184"/>
      <c r="AK37" s="185"/>
      <c r="AL37" s="185"/>
      <c r="AM37" s="184"/>
      <c r="AN37" s="185"/>
      <c r="AO37" s="185"/>
      <c r="AP37" s="184"/>
      <c r="AQ37" s="185"/>
      <c r="AR37" s="185"/>
      <c r="AS37" s="139">
        <f t="shared" si="4"/>
        <v>0</v>
      </c>
      <c r="AT37" s="139">
        <f t="shared" si="5"/>
        <v>0</v>
      </c>
      <c r="AU37" s="140">
        <f t="shared" si="6"/>
        <v>0</v>
      </c>
      <c r="AV37" s="371"/>
      <c r="AW37" s="124">
        <f t="shared" si="7"/>
        <v>0</v>
      </c>
      <c r="AX37" s="125"/>
      <c r="AY37" s="125"/>
      <c r="AZ37" s="125"/>
      <c r="BA37" s="125"/>
      <c r="BB37" s="125"/>
      <c r="BC37" s="125"/>
      <c r="BD37" s="125"/>
      <c r="BE37" s="125"/>
      <c r="BF37" s="141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</row>
    <row r="38" spans="1:69" ht="15.75" customHeight="1">
      <c r="A38" s="202" t="str">
        <f>Punkti!A17</f>
        <v>ALDENS Holding</v>
      </c>
      <c r="B38" s="132" t="s">
        <v>89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>
        <v>0</v>
      </c>
      <c r="M38" s="165">
        <v>3</v>
      </c>
      <c r="N38" s="165">
        <v>0</v>
      </c>
      <c r="O38" s="172"/>
      <c r="P38" s="143"/>
      <c r="Q38" s="143"/>
      <c r="R38" s="164"/>
      <c r="S38" s="165"/>
      <c r="T38" s="165"/>
      <c r="U38" s="205"/>
      <c r="V38" s="206"/>
      <c r="W38" s="206"/>
      <c r="X38" s="205"/>
      <c r="Y38" s="206"/>
      <c r="Z38" s="206"/>
      <c r="AA38" s="205"/>
      <c r="AB38" s="206"/>
      <c r="AC38" s="206"/>
      <c r="AD38" s="205"/>
      <c r="AE38" s="206"/>
      <c r="AF38" s="206"/>
      <c r="AG38" s="205"/>
      <c r="AH38" s="206"/>
      <c r="AI38" s="206"/>
      <c r="AJ38" s="205"/>
      <c r="AK38" s="206"/>
      <c r="AL38" s="206"/>
      <c r="AM38" s="205"/>
      <c r="AN38" s="206"/>
      <c r="AO38" s="206"/>
      <c r="AP38" s="205"/>
      <c r="AQ38" s="206"/>
      <c r="AR38" s="206"/>
      <c r="AS38" s="139">
        <f t="shared" si="4"/>
        <v>0</v>
      </c>
      <c r="AT38" s="139">
        <f t="shared" si="5"/>
        <v>3</v>
      </c>
      <c r="AU38" s="140">
        <f t="shared" si="6"/>
        <v>0</v>
      </c>
      <c r="AV38" s="371" t="str">
        <f>O2</f>
        <v>ALDENS Holding</v>
      </c>
      <c r="AW38" s="124" t="str">
        <f t="shared" si="7"/>
        <v>Andris Stalidzāns</v>
      </c>
      <c r="AX38" s="125"/>
      <c r="AY38" s="125"/>
      <c r="AZ38" s="125"/>
      <c r="BA38" s="125"/>
      <c r="BB38" s="125"/>
      <c r="BC38" s="125"/>
      <c r="BD38" s="125"/>
      <c r="BE38" s="125"/>
      <c r="BF38" s="141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1:69" ht="15.75" customHeight="1">
      <c r="A39" s="202" t="s">
        <v>53</v>
      </c>
      <c r="B39" s="142" t="s">
        <v>90</v>
      </c>
      <c r="C39" s="170">
        <v>0</v>
      </c>
      <c r="D39" s="171">
        <v>3</v>
      </c>
      <c r="E39" s="171">
        <v>0</v>
      </c>
      <c r="F39" s="170">
        <v>0</v>
      </c>
      <c r="G39" s="171">
        <v>3</v>
      </c>
      <c r="H39" s="171">
        <v>0</v>
      </c>
      <c r="I39" s="170">
        <v>2</v>
      </c>
      <c r="J39" s="171">
        <v>1</v>
      </c>
      <c r="K39" s="171">
        <v>0</v>
      </c>
      <c r="L39" s="170">
        <v>2</v>
      </c>
      <c r="M39" s="171">
        <v>0</v>
      </c>
      <c r="N39" s="171">
        <v>1</v>
      </c>
      <c r="O39" s="172"/>
      <c r="P39" s="143"/>
      <c r="Q39" s="143"/>
      <c r="R39" s="170">
        <v>3</v>
      </c>
      <c r="S39" s="171">
        <v>0</v>
      </c>
      <c r="T39" s="171">
        <v>0</v>
      </c>
      <c r="U39" s="207"/>
      <c r="V39" s="208"/>
      <c r="W39" s="208"/>
      <c r="X39" s="207"/>
      <c r="Y39" s="208"/>
      <c r="Z39" s="208"/>
      <c r="AA39" s="207"/>
      <c r="AB39" s="208"/>
      <c r="AC39" s="208"/>
      <c r="AD39" s="207"/>
      <c r="AE39" s="208"/>
      <c r="AF39" s="208"/>
      <c r="AG39" s="207"/>
      <c r="AH39" s="208"/>
      <c r="AI39" s="208"/>
      <c r="AJ39" s="207"/>
      <c r="AK39" s="208"/>
      <c r="AL39" s="208"/>
      <c r="AM39" s="207"/>
      <c r="AN39" s="208"/>
      <c r="AO39" s="208"/>
      <c r="AP39" s="207"/>
      <c r="AQ39" s="208"/>
      <c r="AR39" s="208"/>
      <c r="AS39" s="139">
        <f t="shared" si="4"/>
        <v>7</v>
      </c>
      <c r="AT39" s="139">
        <f t="shared" si="5"/>
        <v>7</v>
      </c>
      <c r="AU39" s="140">
        <f t="shared" si="6"/>
        <v>1</v>
      </c>
      <c r="AV39" s="371"/>
      <c r="AW39" s="124" t="str">
        <f t="shared" si="7"/>
        <v>Aleksejs Jeļisejevs</v>
      </c>
      <c r="AX39" s="125"/>
      <c r="AY39" s="125"/>
      <c r="AZ39" s="125"/>
      <c r="BA39" s="125"/>
      <c r="BB39" s="125"/>
      <c r="BC39" s="125"/>
      <c r="BD39" s="125"/>
      <c r="BE39" s="125"/>
      <c r="BF39" s="141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</row>
    <row r="40" spans="1:69" ht="15.75" customHeight="1">
      <c r="A40" s="209" t="s">
        <v>53</v>
      </c>
      <c r="B40" s="210"/>
      <c r="C40" s="176"/>
      <c r="D40" s="177"/>
      <c r="E40" s="177"/>
      <c r="F40" s="176"/>
      <c r="G40" s="177"/>
      <c r="H40" s="177"/>
      <c r="I40" s="176"/>
      <c r="J40" s="177"/>
      <c r="K40" s="177"/>
      <c r="L40" s="176"/>
      <c r="M40" s="177"/>
      <c r="N40" s="177"/>
      <c r="O40" s="172"/>
      <c r="P40" s="143"/>
      <c r="Q40" s="143"/>
      <c r="R40" s="176"/>
      <c r="S40" s="177"/>
      <c r="T40" s="177"/>
      <c r="U40" s="211"/>
      <c r="V40" s="212"/>
      <c r="W40" s="212"/>
      <c r="X40" s="211"/>
      <c r="Y40" s="212"/>
      <c r="Z40" s="212"/>
      <c r="AA40" s="211"/>
      <c r="AB40" s="212"/>
      <c r="AC40" s="212"/>
      <c r="AD40" s="211"/>
      <c r="AE40" s="212"/>
      <c r="AF40" s="212"/>
      <c r="AG40" s="211"/>
      <c r="AH40" s="212"/>
      <c r="AI40" s="212"/>
      <c r="AJ40" s="211"/>
      <c r="AK40" s="212"/>
      <c r="AL40" s="212"/>
      <c r="AM40" s="211"/>
      <c r="AN40" s="212"/>
      <c r="AO40" s="212"/>
      <c r="AP40" s="211"/>
      <c r="AQ40" s="212"/>
      <c r="AR40" s="212"/>
      <c r="AS40" s="139">
        <f t="shared" si="4"/>
        <v>0</v>
      </c>
      <c r="AT40" s="139">
        <f t="shared" si="5"/>
        <v>0</v>
      </c>
      <c r="AU40" s="140">
        <f t="shared" si="6"/>
        <v>0</v>
      </c>
      <c r="AV40" s="371"/>
      <c r="AW40" s="124">
        <f t="shared" si="7"/>
        <v>0</v>
      </c>
      <c r="AX40" s="125"/>
      <c r="AY40" s="125"/>
      <c r="AZ40" s="125"/>
      <c r="BA40" s="125"/>
      <c r="BB40" s="125"/>
      <c r="BC40" s="125"/>
      <c r="BD40" s="125"/>
      <c r="BE40" s="125"/>
      <c r="BF40" s="141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</row>
    <row r="41" spans="1:69" ht="15.75" customHeight="1">
      <c r="A41" s="202" t="s">
        <v>53</v>
      </c>
      <c r="B41" s="175" t="s">
        <v>91</v>
      </c>
      <c r="C41" s="176"/>
      <c r="D41" s="177"/>
      <c r="E41" s="177"/>
      <c r="F41" s="176">
        <v>2</v>
      </c>
      <c r="G41" s="177">
        <v>1</v>
      </c>
      <c r="H41" s="177">
        <v>0</v>
      </c>
      <c r="I41" s="176"/>
      <c r="J41" s="177"/>
      <c r="K41" s="177"/>
      <c r="L41" s="176">
        <v>3</v>
      </c>
      <c r="M41" s="177">
        <v>0</v>
      </c>
      <c r="N41" s="177">
        <v>0</v>
      </c>
      <c r="O41" s="172"/>
      <c r="P41" s="143"/>
      <c r="Q41" s="143"/>
      <c r="R41" s="176">
        <v>1</v>
      </c>
      <c r="S41" s="177">
        <v>2</v>
      </c>
      <c r="T41" s="177">
        <v>0</v>
      </c>
      <c r="U41" s="211"/>
      <c r="V41" s="212"/>
      <c r="W41" s="212"/>
      <c r="X41" s="211"/>
      <c r="Y41" s="212"/>
      <c r="Z41" s="212"/>
      <c r="AA41" s="211"/>
      <c r="AB41" s="212"/>
      <c r="AC41" s="212"/>
      <c r="AD41" s="211"/>
      <c r="AE41" s="212"/>
      <c r="AF41" s="212"/>
      <c r="AG41" s="211"/>
      <c r="AH41" s="212"/>
      <c r="AI41" s="212"/>
      <c r="AJ41" s="211"/>
      <c r="AK41" s="212"/>
      <c r="AL41" s="212"/>
      <c r="AM41" s="211"/>
      <c r="AN41" s="212"/>
      <c r="AO41" s="212"/>
      <c r="AP41" s="211"/>
      <c r="AQ41" s="212"/>
      <c r="AR41" s="212"/>
      <c r="AS41" s="139">
        <f t="shared" si="4"/>
        <v>6</v>
      </c>
      <c r="AT41" s="139">
        <f t="shared" si="5"/>
        <v>3</v>
      </c>
      <c r="AU41" s="140">
        <f t="shared" si="6"/>
        <v>0</v>
      </c>
      <c r="AV41" s="371"/>
      <c r="AW41" s="124" t="str">
        <f t="shared" si="7"/>
        <v>Maksims Gerasimenko</v>
      </c>
      <c r="AX41" s="125"/>
      <c r="AY41" s="125"/>
      <c r="AZ41" s="125"/>
      <c r="BA41" s="125"/>
      <c r="BB41" s="125"/>
      <c r="BC41" s="125"/>
      <c r="BD41" s="125"/>
      <c r="BE41" s="125"/>
      <c r="BF41" s="141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</row>
    <row r="42" spans="1:69" ht="15.75" customHeight="1">
      <c r="A42" s="202" t="s">
        <v>53</v>
      </c>
      <c r="B42" s="175" t="s">
        <v>92</v>
      </c>
      <c r="C42" s="176">
        <v>2</v>
      </c>
      <c r="D42" s="177">
        <v>1</v>
      </c>
      <c r="E42" s="177">
        <v>0</v>
      </c>
      <c r="F42" s="176">
        <v>1</v>
      </c>
      <c r="G42" s="177">
        <v>2</v>
      </c>
      <c r="H42" s="177">
        <v>0</v>
      </c>
      <c r="I42" s="176">
        <v>2</v>
      </c>
      <c r="J42" s="177">
        <v>1</v>
      </c>
      <c r="K42" s="177">
        <v>0</v>
      </c>
      <c r="L42" s="176"/>
      <c r="M42" s="177"/>
      <c r="N42" s="177"/>
      <c r="O42" s="172"/>
      <c r="P42" s="143"/>
      <c r="Q42" s="143"/>
      <c r="R42" s="176">
        <v>0</v>
      </c>
      <c r="S42" s="177">
        <v>3</v>
      </c>
      <c r="T42" s="177">
        <v>0</v>
      </c>
      <c r="U42" s="211"/>
      <c r="V42" s="212"/>
      <c r="W42" s="212"/>
      <c r="X42" s="211"/>
      <c r="Y42" s="212"/>
      <c r="Z42" s="212"/>
      <c r="AA42" s="211"/>
      <c r="AB42" s="212"/>
      <c r="AC42" s="212"/>
      <c r="AD42" s="211"/>
      <c r="AE42" s="212"/>
      <c r="AF42" s="212"/>
      <c r="AG42" s="211"/>
      <c r="AH42" s="212"/>
      <c r="AI42" s="212"/>
      <c r="AJ42" s="211"/>
      <c r="AK42" s="212"/>
      <c r="AL42" s="212"/>
      <c r="AM42" s="211"/>
      <c r="AN42" s="212"/>
      <c r="AO42" s="212"/>
      <c r="AP42" s="211"/>
      <c r="AQ42" s="212"/>
      <c r="AR42" s="212"/>
      <c r="AS42" s="139">
        <f t="shared" si="4"/>
        <v>5</v>
      </c>
      <c r="AT42" s="139">
        <f t="shared" si="5"/>
        <v>7</v>
      </c>
      <c r="AU42" s="140">
        <f t="shared" si="6"/>
        <v>0</v>
      </c>
      <c r="AV42" s="371"/>
      <c r="AW42" s="124" t="str">
        <f t="shared" si="7"/>
        <v>Aleksandrs Titkovs</v>
      </c>
      <c r="AX42" s="125"/>
      <c r="AY42" s="125"/>
      <c r="AZ42" s="125"/>
      <c r="BA42" s="125"/>
      <c r="BB42" s="125"/>
      <c r="BC42" s="125"/>
      <c r="BD42" s="125"/>
      <c r="BE42" s="125"/>
      <c r="BF42" s="141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</row>
    <row r="43" spans="1:69" ht="15.75" customHeight="1">
      <c r="A43" s="202" t="s">
        <v>53</v>
      </c>
      <c r="B43" s="175"/>
      <c r="C43" s="176"/>
      <c r="D43" s="177"/>
      <c r="E43" s="177"/>
      <c r="F43" s="176"/>
      <c r="G43" s="177"/>
      <c r="H43" s="177"/>
      <c r="I43" s="176"/>
      <c r="J43" s="177"/>
      <c r="K43" s="177"/>
      <c r="L43" s="176"/>
      <c r="M43" s="177"/>
      <c r="N43" s="177"/>
      <c r="O43" s="172"/>
      <c r="P43" s="143"/>
      <c r="Q43" s="143"/>
      <c r="R43" s="176"/>
      <c r="S43" s="177"/>
      <c r="T43" s="177"/>
      <c r="U43" s="211"/>
      <c r="V43" s="212"/>
      <c r="W43" s="212"/>
      <c r="X43" s="211"/>
      <c r="Y43" s="212"/>
      <c r="Z43" s="212"/>
      <c r="AA43" s="211"/>
      <c r="AB43" s="212"/>
      <c r="AC43" s="212"/>
      <c r="AD43" s="211"/>
      <c r="AE43" s="212"/>
      <c r="AF43" s="212"/>
      <c r="AG43" s="211"/>
      <c r="AH43" s="212"/>
      <c r="AI43" s="212"/>
      <c r="AJ43" s="211"/>
      <c r="AK43" s="212"/>
      <c r="AL43" s="212"/>
      <c r="AM43" s="211"/>
      <c r="AN43" s="212"/>
      <c r="AO43" s="212"/>
      <c r="AP43" s="211"/>
      <c r="AQ43" s="212"/>
      <c r="AR43" s="212"/>
      <c r="AS43" s="139">
        <f t="shared" si="4"/>
        <v>0</v>
      </c>
      <c r="AT43" s="139">
        <f t="shared" si="5"/>
        <v>0</v>
      </c>
      <c r="AU43" s="140">
        <f t="shared" si="6"/>
        <v>0</v>
      </c>
      <c r="AV43" s="371"/>
      <c r="AW43" s="124">
        <f t="shared" si="7"/>
        <v>0</v>
      </c>
      <c r="AX43" s="125"/>
      <c r="AY43" s="125"/>
      <c r="AZ43" s="125"/>
      <c r="BA43" s="125"/>
      <c r="BB43" s="125"/>
      <c r="BC43" s="125"/>
      <c r="BD43" s="125"/>
      <c r="BE43" s="125"/>
      <c r="BF43" s="141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</row>
    <row r="44" spans="1:69" ht="15.75" customHeight="1">
      <c r="A44" s="213" t="s">
        <v>53</v>
      </c>
      <c r="B44" s="191"/>
      <c r="C44" s="182"/>
      <c r="D44" s="183"/>
      <c r="E44" s="183"/>
      <c r="F44" s="182"/>
      <c r="G44" s="183"/>
      <c r="H44" s="183"/>
      <c r="I44" s="182"/>
      <c r="J44" s="183"/>
      <c r="K44" s="183"/>
      <c r="L44" s="182"/>
      <c r="M44" s="183"/>
      <c r="N44" s="183"/>
      <c r="O44" s="192"/>
      <c r="P44" s="193"/>
      <c r="Q44" s="193"/>
      <c r="R44" s="182"/>
      <c r="S44" s="183"/>
      <c r="T44" s="183"/>
      <c r="U44" s="214"/>
      <c r="V44" s="215"/>
      <c r="W44" s="215"/>
      <c r="X44" s="214"/>
      <c r="Y44" s="215"/>
      <c r="Z44" s="215"/>
      <c r="AA44" s="214"/>
      <c r="AB44" s="215"/>
      <c r="AC44" s="215"/>
      <c r="AD44" s="214"/>
      <c r="AE44" s="215"/>
      <c r="AF44" s="215"/>
      <c r="AG44" s="214"/>
      <c r="AH44" s="215"/>
      <c r="AI44" s="215"/>
      <c r="AJ44" s="214"/>
      <c r="AK44" s="215"/>
      <c r="AL44" s="215"/>
      <c r="AM44" s="214"/>
      <c r="AN44" s="215"/>
      <c r="AO44" s="215"/>
      <c r="AP44" s="214"/>
      <c r="AQ44" s="215"/>
      <c r="AR44" s="215"/>
      <c r="AS44" s="139">
        <f t="shared" si="4"/>
        <v>0</v>
      </c>
      <c r="AT44" s="139">
        <f t="shared" si="5"/>
        <v>0</v>
      </c>
      <c r="AU44" s="140">
        <f t="shared" si="6"/>
        <v>0</v>
      </c>
      <c r="AV44" s="371"/>
      <c r="AW44" s="124">
        <f t="shared" si="7"/>
        <v>0</v>
      </c>
      <c r="AX44" s="125"/>
      <c r="AY44" s="125"/>
      <c r="AZ44" s="125"/>
      <c r="BA44" s="125"/>
      <c r="BB44" s="125"/>
      <c r="BC44" s="125"/>
      <c r="BD44" s="125"/>
      <c r="BE44" s="125"/>
      <c r="BF44" s="141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</row>
    <row r="45" spans="1:69" ht="15.75" customHeight="1">
      <c r="A45" s="216" t="str">
        <f>Punkti!A20</f>
        <v>Mežpils</v>
      </c>
      <c r="B45" s="217" t="s">
        <v>93</v>
      </c>
      <c r="C45" s="170">
        <v>2</v>
      </c>
      <c r="D45" s="171">
        <v>1</v>
      </c>
      <c r="E45" s="171">
        <v>0</v>
      </c>
      <c r="F45" s="170">
        <v>0</v>
      </c>
      <c r="G45" s="171">
        <v>3</v>
      </c>
      <c r="H45" s="171">
        <v>0</v>
      </c>
      <c r="I45" s="170">
        <v>1</v>
      </c>
      <c r="J45" s="171">
        <v>2</v>
      </c>
      <c r="K45" s="171">
        <v>0</v>
      </c>
      <c r="L45" s="170">
        <v>1</v>
      </c>
      <c r="M45" s="171">
        <v>2</v>
      </c>
      <c r="N45" s="171">
        <v>0</v>
      </c>
      <c r="O45" s="170">
        <v>3</v>
      </c>
      <c r="P45" s="171">
        <v>0</v>
      </c>
      <c r="Q45" s="171">
        <v>0</v>
      </c>
      <c r="R45" s="172"/>
      <c r="S45" s="143"/>
      <c r="T45" s="143"/>
      <c r="U45" s="205"/>
      <c r="V45" s="206"/>
      <c r="W45" s="206"/>
      <c r="X45" s="205"/>
      <c r="Y45" s="206"/>
      <c r="Z45" s="206"/>
      <c r="AA45" s="205"/>
      <c r="AB45" s="206"/>
      <c r="AC45" s="206"/>
      <c r="AD45" s="205"/>
      <c r="AE45" s="206"/>
      <c r="AF45" s="206"/>
      <c r="AG45" s="205"/>
      <c r="AH45" s="206"/>
      <c r="AI45" s="206"/>
      <c r="AJ45" s="205"/>
      <c r="AK45" s="206"/>
      <c r="AL45" s="206"/>
      <c r="AM45" s="205"/>
      <c r="AN45" s="206"/>
      <c r="AO45" s="206"/>
      <c r="AP45" s="205"/>
      <c r="AQ45" s="206"/>
      <c r="AR45" s="206"/>
      <c r="AS45" s="139">
        <f t="shared" si="4"/>
        <v>7</v>
      </c>
      <c r="AT45" s="139">
        <f t="shared" si="5"/>
        <v>8</v>
      </c>
      <c r="AU45" s="140">
        <f t="shared" si="6"/>
        <v>0</v>
      </c>
      <c r="AV45" s="371" t="str">
        <f>R2</f>
        <v>Mežpils</v>
      </c>
      <c r="AW45" s="124" t="str">
        <f t="shared" si="7"/>
        <v>Andrejs Zilgalvis</v>
      </c>
      <c r="AX45" s="125"/>
      <c r="AY45" s="125"/>
      <c r="AZ45" s="125"/>
      <c r="BA45" s="125"/>
      <c r="BB45" s="125"/>
      <c r="BC45" s="125"/>
      <c r="BD45" s="125"/>
      <c r="BE45" s="125"/>
      <c r="BF45" s="141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</row>
    <row r="46" spans="1:69" ht="15.75" customHeight="1">
      <c r="A46" s="218" t="s">
        <v>54</v>
      </c>
      <c r="B46" s="142" t="s">
        <v>94</v>
      </c>
      <c r="C46" s="170">
        <v>2</v>
      </c>
      <c r="D46" s="171">
        <v>1</v>
      </c>
      <c r="E46" s="171">
        <v>0</v>
      </c>
      <c r="F46" s="170">
        <v>3</v>
      </c>
      <c r="G46" s="171">
        <v>0</v>
      </c>
      <c r="H46" s="171">
        <v>0</v>
      </c>
      <c r="I46" s="170">
        <v>1</v>
      </c>
      <c r="J46" s="171">
        <v>2</v>
      </c>
      <c r="K46" s="171">
        <v>0</v>
      </c>
      <c r="L46" s="170">
        <v>2</v>
      </c>
      <c r="M46" s="171">
        <v>1</v>
      </c>
      <c r="N46" s="171">
        <v>0</v>
      </c>
      <c r="O46" s="170">
        <v>2</v>
      </c>
      <c r="P46" s="171">
        <v>1</v>
      </c>
      <c r="Q46" s="171">
        <v>0</v>
      </c>
      <c r="R46" s="172"/>
      <c r="S46" s="143"/>
      <c r="T46" s="143"/>
      <c r="U46" s="207"/>
      <c r="V46" s="208"/>
      <c r="W46" s="208"/>
      <c r="X46" s="207"/>
      <c r="Y46" s="208"/>
      <c r="Z46" s="208"/>
      <c r="AA46" s="207"/>
      <c r="AB46" s="208"/>
      <c r="AC46" s="208"/>
      <c r="AD46" s="207"/>
      <c r="AE46" s="208"/>
      <c r="AF46" s="208"/>
      <c r="AG46" s="207"/>
      <c r="AH46" s="208"/>
      <c r="AI46" s="208"/>
      <c r="AJ46" s="207"/>
      <c r="AK46" s="208"/>
      <c r="AL46" s="208"/>
      <c r="AM46" s="207"/>
      <c r="AN46" s="208"/>
      <c r="AO46" s="208"/>
      <c r="AP46" s="207"/>
      <c r="AQ46" s="208"/>
      <c r="AR46" s="208"/>
      <c r="AS46" s="139">
        <f t="shared" si="4"/>
        <v>10</v>
      </c>
      <c r="AT46" s="139">
        <f t="shared" si="5"/>
        <v>5</v>
      </c>
      <c r="AU46" s="140">
        <f t="shared" si="6"/>
        <v>0</v>
      </c>
      <c r="AV46" s="371"/>
      <c r="AW46" s="124" t="str">
        <f t="shared" si="7"/>
        <v>Pauls Aizpurvs</v>
      </c>
      <c r="AX46" s="125"/>
      <c r="AY46" s="125"/>
      <c r="AZ46" s="125"/>
      <c r="BA46" s="125"/>
      <c r="BB46" s="125"/>
      <c r="BC46" s="125"/>
      <c r="BD46" s="125"/>
      <c r="BE46" s="125"/>
      <c r="BF46" s="141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</row>
    <row r="47" spans="1:69" ht="15.75" customHeight="1">
      <c r="A47" s="216" t="s">
        <v>54</v>
      </c>
      <c r="B47" s="217"/>
      <c r="C47" s="170"/>
      <c r="D47" s="171"/>
      <c r="E47" s="171"/>
      <c r="F47" s="170"/>
      <c r="G47" s="171"/>
      <c r="H47" s="171"/>
      <c r="I47" s="170"/>
      <c r="J47" s="171"/>
      <c r="K47" s="171"/>
      <c r="L47" s="170"/>
      <c r="M47" s="171"/>
      <c r="N47" s="171"/>
      <c r="O47" s="170"/>
      <c r="P47" s="171"/>
      <c r="Q47" s="171"/>
      <c r="R47" s="172"/>
      <c r="S47" s="143"/>
      <c r="T47" s="143"/>
      <c r="U47" s="211"/>
      <c r="V47" s="212"/>
      <c r="W47" s="212"/>
      <c r="X47" s="211"/>
      <c r="Y47" s="212"/>
      <c r="Z47" s="212"/>
      <c r="AA47" s="211"/>
      <c r="AB47" s="212"/>
      <c r="AC47" s="212"/>
      <c r="AD47" s="211"/>
      <c r="AE47" s="212"/>
      <c r="AF47" s="212"/>
      <c r="AG47" s="211"/>
      <c r="AH47" s="212"/>
      <c r="AI47" s="212"/>
      <c r="AJ47" s="211"/>
      <c r="AK47" s="212"/>
      <c r="AL47" s="212"/>
      <c r="AM47" s="211"/>
      <c r="AN47" s="212"/>
      <c r="AO47" s="212"/>
      <c r="AP47" s="211"/>
      <c r="AQ47" s="212"/>
      <c r="AR47" s="212"/>
      <c r="AS47" s="139">
        <f t="shared" si="4"/>
        <v>0</v>
      </c>
      <c r="AT47" s="139">
        <f t="shared" si="5"/>
        <v>0</v>
      </c>
      <c r="AU47" s="140">
        <f t="shared" si="6"/>
        <v>0</v>
      </c>
      <c r="AV47" s="371"/>
      <c r="AW47" s="124">
        <f t="shared" si="7"/>
        <v>0</v>
      </c>
      <c r="AX47" s="125"/>
      <c r="AY47" s="125"/>
      <c r="AZ47" s="125"/>
      <c r="BA47" s="125"/>
      <c r="BB47" s="125"/>
      <c r="BC47" s="125"/>
      <c r="BD47" s="125"/>
      <c r="BE47" s="125"/>
      <c r="BF47" s="141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</row>
    <row r="48" spans="1:69" ht="15.75" customHeight="1">
      <c r="A48" s="218" t="s">
        <v>54</v>
      </c>
      <c r="B48" s="175" t="s">
        <v>95</v>
      </c>
      <c r="C48" s="170"/>
      <c r="D48" s="171"/>
      <c r="E48" s="171"/>
      <c r="F48" s="170">
        <v>1</v>
      </c>
      <c r="G48" s="171">
        <v>2</v>
      </c>
      <c r="H48" s="171">
        <v>0</v>
      </c>
      <c r="I48" s="170"/>
      <c r="J48" s="171"/>
      <c r="K48" s="171"/>
      <c r="L48" s="170"/>
      <c r="M48" s="171"/>
      <c r="N48" s="171"/>
      <c r="O48" s="170"/>
      <c r="P48" s="171"/>
      <c r="Q48" s="171"/>
      <c r="R48" s="172"/>
      <c r="S48" s="143"/>
      <c r="T48" s="143"/>
      <c r="U48" s="211"/>
      <c r="V48" s="212"/>
      <c r="W48" s="212"/>
      <c r="X48" s="211"/>
      <c r="Y48" s="212"/>
      <c r="Z48" s="212"/>
      <c r="AA48" s="211"/>
      <c r="AB48" s="212"/>
      <c r="AC48" s="212"/>
      <c r="AD48" s="211"/>
      <c r="AE48" s="212"/>
      <c r="AF48" s="212"/>
      <c r="AG48" s="211"/>
      <c r="AH48" s="212"/>
      <c r="AI48" s="212"/>
      <c r="AJ48" s="211"/>
      <c r="AK48" s="212"/>
      <c r="AL48" s="212"/>
      <c r="AM48" s="211"/>
      <c r="AN48" s="212"/>
      <c r="AO48" s="212"/>
      <c r="AP48" s="211"/>
      <c r="AQ48" s="212"/>
      <c r="AR48" s="212"/>
      <c r="AS48" s="139">
        <f t="shared" si="4"/>
        <v>1</v>
      </c>
      <c r="AT48" s="139">
        <f t="shared" si="5"/>
        <v>2</v>
      </c>
      <c r="AU48" s="140">
        <f t="shared" si="6"/>
        <v>0</v>
      </c>
      <c r="AV48" s="371"/>
      <c r="AW48" s="124" t="str">
        <f t="shared" si="7"/>
        <v>Elvijs Udo Dimpers</v>
      </c>
      <c r="AX48" s="125"/>
      <c r="AY48" s="125"/>
      <c r="AZ48" s="125"/>
      <c r="BA48" s="125"/>
      <c r="BB48" s="125"/>
      <c r="BC48" s="125"/>
      <c r="BD48" s="125"/>
      <c r="BE48" s="125"/>
      <c r="BF48" s="141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</row>
    <row r="49" spans="1:69" ht="15.75" customHeight="1">
      <c r="A49" s="218" t="s">
        <v>54</v>
      </c>
      <c r="B49" s="142" t="s">
        <v>96</v>
      </c>
      <c r="C49" s="170">
        <v>0</v>
      </c>
      <c r="D49" s="171">
        <v>3</v>
      </c>
      <c r="E49" s="171">
        <v>0</v>
      </c>
      <c r="F49" s="170"/>
      <c r="G49" s="171"/>
      <c r="H49" s="171"/>
      <c r="I49" s="170">
        <v>1</v>
      </c>
      <c r="J49" s="171">
        <v>2</v>
      </c>
      <c r="K49" s="171">
        <v>0</v>
      </c>
      <c r="L49" s="170">
        <v>1</v>
      </c>
      <c r="M49" s="171">
        <v>2</v>
      </c>
      <c r="N49" s="171">
        <v>0</v>
      </c>
      <c r="O49" s="170">
        <v>0</v>
      </c>
      <c r="P49" s="171">
        <v>3</v>
      </c>
      <c r="Q49" s="171">
        <v>0</v>
      </c>
      <c r="R49" s="172"/>
      <c r="S49" s="143"/>
      <c r="T49" s="143"/>
      <c r="U49" s="211"/>
      <c r="V49" s="212"/>
      <c r="W49" s="212"/>
      <c r="X49" s="211"/>
      <c r="Y49" s="212"/>
      <c r="Z49" s="212"/>
      <c r="AA49" s="211"/>
      <c r="AB49" s="212"/>
      <c r="AC49" s="212"/>
      <c r="AD49" s="211"/>
      <c r="AE49" s="212"/>
      <c r="AF49" s="212"/>
      <c r="AG49" s="211"/>
      <c r="AH49" s="212"/>
      <c r="AI49" s="212"/>
      <c r="AJ49" s="211"/>
      <c r="AK49" s="212"/>
      <c r="AL49" s="212"/>
      <c r="AM49" s="211"/>
      <c r="AN49" s="212"/>
      <c r="AO49" s="212"/>
      <c r="AP49" s="211"/>
      <c r="AQ49" s="212"/>
      <c r="AR49" s="212"/>
      <c r="AS49" s="139">
        <f t="shared" si="4"/>
        <v>2</v>
      </c>
      <c r="AT49" s="139">
        <f t="shared" si="5"/>
        <v>10</v>
      </c>
      <c r="AU49" s="140">
        <f t="shared" si="6"/>
        <v>0</v>
      </c>
      <c r="AV49" s="371"/>
      <c r="AW49" s="124" t="str">
        <f t="shared" si="7"/>
        <v>Valentīns Ginko</v>
      </c>
      <c r="AX49" s="125"/>
      <c r="AY49" s="125"/>
      <c r="AZ49" s="125"/>
      <c r="BA49" s="125"/>
      <c r="BB49" s="125"/>
      <c r="BC49" s="125"/>
      <c r="BD49" s="125"/>
      <c r="BE49" s="125"/>
      <c r="BF49" s="141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</row>
    <row r="50" spans="1:69" ht="15.75" customHeight="1">
      <c r="A50" s="218" t="s">
        <v>54</v>
      </c>
      <c r="B50" s="142"/>
      <c r="C50" s="170"/>
      <c r="D50" s="171"/>
      <c r="E50" s="171"/>
      <c r="F50" s="170"/>
      <c r="G50" s="171"/>
      <c r="H50" s="171"/>
      <c r="I50" s="170"/>
      <c r="J50" s="171"/>
      <c r="K50" s="171"/>
      <c r="L50" s="170"/>
      <c r="M50" s="171"/>
      <c r="N50" s="171"/>
      <c r="O50" s="170"/>
      <c r="P50" s="171"/>
      <c r="Q50" s="171"/>
      <c r="R50" s="172"/>
      <c r="S50" s="143"/>
      <c r="T50" s="143"/>
      <c r="U50" s="211"/>
      <c r="V50" s="212"/>
      <c r="W50" s="212"/>
      <c r="X50" s="211"/>
      <c r="Y50" s="212"/>
      <c r="Z50" s="212"/>
      <c r="AA50" s="211"/>
      <c r="AB50" s="212"/>
      <c r="AC50" s="212"/>
      <c r="AD50" s="211"/>
      <c r="AE50" s="212"/>
      <c r="AF50" s="212"/>
      <c r="AG50" s="211"/>
      <c r="AH50" s="212"/>
      <c r="AI50" s="212"/>
      <c r="AJ50" s="211"/>
      <c r="AK50" s="212"/>
      <c r="AL50" s="212"/>
      <c r="AM50" s="211"/>
      <c r="AN50" s="212"/>
      <c r="AO50" s="212"/>
      <c r="AP50" s="211"/>
      <c r="AQ50" s="212"/>
      <c r="AR50" s="212"/>
      <c r="AS50" s="139">
        <f t="shared" si="4"/>
        <v>0</v>
      </c>
      <c r="AT50" s="139">
        <f t="shared" si="5"/>
        <v>0</v>
      </c>
      <c r="AU50" s="140">
        <f t="shared" si="6"/>
        <v>0</v>
      </c>
      <c r="AV50" s="371"/>
      <c r="AW50" s="124">
        <f t="shared" si="7"/>
        <v>0</v>
      </c>
      <c r="AX50" s="125"/>
      <c r="AY50" s="125"/>
      <c r="AZ50" s="125"/>
      <c r="BA50" s="125"/>
      <c r="BB50" s="125"/>
      <c r="BC50" s="125"/>
      <c r="BD50" s="125"/>
      <c r="BE50" s="125"/>
      <c r="BF50" s="141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</row>
    <row r="51" spans="1:69" ht="15.75" customHeight="1">
      <c r="A51" s="219" t="s">
        <v>54</v>
      </c>
      <c r="B51" s="191"/>
      <c r="C51" s="182"/>
      <c r="D51" s="183"/>
      <c r="E51" s="183"/>
      <c r="F51" s="182"/>
      <c r="G51" s="183"/>
      <c r="H51" s="183"/>
      <c r="I51" s="182"/>
      <c r="J51" s="183"/>
      <c r="K51" s="183"/>
      <c r="L51" s="182"/>
      <c r="M51" s="183"/>
      <c r="N51" s="183"/>
      <c r="O51" s="182"/>
      <c r="P51" s="183"/>
      <c r="Q51" s="183"/>
      <c r="R51" s="192"/>
      <c r="S51" s="193"/>
      <c r="T51" s="193"/>
      <c r="U51" s="214"/>
      <c r="V51" s="215"/>
      <c r="W51" s="215"/>
      <c r="X51" s="214"/>
      <c r="Y51" s="215"/>
      <c r="Z51" s="215"/>
      <c r="AA51" s="214"/>
      <c r="AB51" s="215"/>
      <c r="AC51" s="215"/>
      <c r="AD51" s="214"/>
      <c r="AE51" s="215"/>
      <c r="AF51" s="215"/>
      <c r="AG51" s="214"/>
      <c r="AH51" s="215"/>
      <c r="AI51" s="215"/>
      <c r="AJ51" s="214"/>
      <c r="AK51" s="215"/>
      <c r="AL51" s="215"/>
      <c r="AM51" s="214"/>
      <c r="AN51" s="215"/>
      <c r="AO51" s="215"/>
      <c r="AP51" s="214"/>
      <c r="AQ51" s="215"/>
      <c r="AR51" s="215"/>
      <c r="AS51" s="139">
        <f t="shared" si="4"/>
        <v>0</v>
      </c>
      <c r="AT51" s="139">
        <f t="shared" si="5"/>
        <v>0</v>
      </c>
      <c r="AU51" s="140">
        <f t="shared" si="6"/>
        <v>0</v>
      </c>
      <c r="AV51" s="371"/>
      <c r="AW51" s="124">
        <f t="shared" si="7"/>
        <v>0</v>
      </c>
      <c r="AX51" s="125"/>
      <c r="AY51" s="125"/>
      <c r="AZ51" s="125"/>
      <c r="BA51" s="125"/>
      <c r="BB51" s="125"/>
      <c r="BC51" s="125"/>
      <c r="BD51" s="125"/>
      <c r="BE51" s="125"/>
      <c r="BF51" s="141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</row>
    <row r="52" spans="1:69" ht="15.75" customHeight="1">
      <c r="A52" s="149" t="str">
        <f>Punkti!A23</f>
        <v>SIB</v>
      </c>
      <c r="B52" s="197" t="s">
        <v>97</v>
      </c>
      <c r="C52" s="220"/>
      <c r="D52" s="221"/>
      <c r="E52" s="221"/>
      <c r="F52" s="220"/>
      <c r="G52" s="221"/>
      <c r="H52" s="221"/>
      <c r="I52" s="220"/>
      <c r="J52" s="221"/>
      <c r="K52" s="221"/>
      <c r="L52" s="220"/>
      <c r="M52" s="221"/>
      <c r="N52" s="221"/>
      <c r="O52" s="220"/>
      <c r="P52" s="221"/>
      <c r="Q52" s="221"/>
      <c r="R52" s="220"/>
      <c r="S52" s="221"/>
      <c r="T52" s="221"/>
      <c r="U52" s="222"/>
      <c r="V52" s="223"/>
      <c r="W52" s="223"/>
      <c r="X52" s="224">
        <v>3</v>
      </c>
      <c r="Y52" s="225">
        <v>0</v>
      </c>
      <c r="Z52" s="225">
        <v>0</v>
      </c>
      <c r="AA52" s="224">
        <v>0</v>
      </c>
      <c r="AB52" s="225">
        <v>3</v>
      </c>
      <c r="AC52" s="225">
        <v>0</v>
      </c>
      <c r="AD52" s="224"/>
      <c r="AE52" s="225"/>
      <c r="AF52" s="225"/>
      <c r="AG52" s="224">
        <v>1</v>
      </c>
      <c r="AH52" s="225">
        <v>2</v>
      </c>
      <c r="AI52" s="225">
        <v>0</v>
      </c>
      <c r="AJ52" s="224">
        <v>1</v>
      </c>
      <c r="AK52" s="225">
        <v>2</v>
      </c>
      <c r="AL52" s="225">
        <v>0</v>
      </c>
      <c r="AM52" s="224">
        <v>2</v>
      </c>
      <c r="AN52" s="225">
        <v>1</v>
      </c>
      <c r="AO52" s="225">
        <v>0</v>
      </c>
      <c r="AP52" s="224"/>
      <c r="AQ52" s="225"/>
      <c r="AR52" s="225"/>
      <c r="AS52" s="139">
        <f t="shared" si="4"/>
        <v>7</v>
      </c>
      <c r="AT52" s="139">
        <f t="shared" si="5"/>
        <v>8</v>
      </c>
      <c r="AU52" s="140">
        <f t="shared" si="6"/>
        <v>0</v>
      </c>
      <c r="AV52" s="371" t="str">
        <f>U2</f>
        <v>SIB</v>
      </c>
      <c r="AW52" s="124" t="str">
        <f t="shared" si="7"/>
        <v>Tatjana Teļnova</v>
      </c>
      <c r="AX52" s="125"/>
      <c r="AY52" s="125"/>
      <c r="AZ52" s="125"/>
      <c r="BA52" s="125"/>
      <c r="BB52" s="125"/>
      <c r="BC52" s="125"/>
      <c r="BD52" s="125"/>
      <c r="BE52" s="125"/>
      <c r="BF52" s="141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</row>
    <row r="53" spans="1:69" ht="15.75" customHeight="1">
      <c r="A53" s="131" t="s">
        <v>55</v>
      </c>
      <c r="B53" s="175" t="s">
        <v>98</v>
      </c>
      <c r="C53" s="226"/>
      <c r="D53" s="227"/>
      <c r="E53" s="227"/>
      <c r="F53" s="226"/>
      <c r="G53" s="227"/>
      <c r="H53" s="227"/>
      <c r="I53" s="226"/>
      <c r="J53" s="227"/>
      <c r="K53" s="227"/>
      <c r="L53" s="226"/>
      <c r="M53" s="227"/>
      <c r="N53" s="227"/>
      <c r="O53" s="226"/>
      <c r="P53" s="227"/>
      <c r="Q53" s="227"/>
      <c r="R53" s="226"/>
      <c r="S53" s="227"/>
      <c r="T53" s="227"/>
      <c r="U53" s="222"/>
      <c r="V53" s="223"/>
      <c r="W53" s="223"/>
      <c r="X53" s="228"/>
      <c r="Y53" s="229"/>
      <c r="Z53" s="229"/>
      <c r="AA53" s="228">
        <v>3</v>
      </c>
      <c r="AB53" s="229">
        <v>0</v>
      </c>
      <c r="AC53" s="229">
        <v>0</v>
      </c>
      <c r="AD53" s="228"/>
      <c r="AE53" s="229"/>
      <c r="AF53" s="229"/>
      <c r="AG53" s="228"/>
      <c r="AH53" s="229"/>
      <c r="AI53" s="229"/>
      <c r="AJ53" s="228">
        <v>0</v>
      </c>
      <c r="AK53" s="229">
        <v>3</v>
      </c>
      <c r="AL53" s="229">
        <v>0</v>
      </c>
      <c r="AM53" s="228">
        <v>2</v>
      </c>
      <c r="AN53" s="229">
        <v>1</v>
      </c>
      <c r="AO53" s="229">
        <v>0</v>
      </c>
      <c r="AP53" s="228"/>
      <c r="AQ53" s="229"/>
      <c r="AR53" s="229"/>
      <c r="AS53" s="139">
        <f t="shared" si="4"/>
        <v>5</v>
      </c>
      <c r="AT53" s="139">
        <f t="shared" si="5"/>
        <v>4</v>
      </c>
      <c r="AU53" s="140">
        <f t="shared" si="6"/>
        <v>0</v>
      </c>
      <c r="AV53" s="371"/>
      <c r="AW53" s="124" t="str">
        <f t="shared" si="7"/>
        <v>Artūrs Kaļinins</v>
      </c>
      <c r="AX53" s="125"/>
      <c r="AY53" s="125"/>
      <c r="AZ53" s="125"/>
      <c r="BA53" s="125"/>
      <c r="BB53" s="125"/>
      <c r="BC53" s="125"/>
      <c r="BD53" s="125"/>
      <c r="BE53" s="125"/>
      <c r="BF53" s="141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</row>
    <row r="54" spans="1:69" ht="15.75" customHeight="1">
      <c r="A54" s="131" t="s">
        <v>55</v>
      </c>
      <c r="B54" s="175" t="s">
        <v>99</v>
      </c>
      <c r="C54" s="226"/>
      <c r="D54" s="227"/>
      <c r="E54" s="227"/>
      <c r="F54" s="226"/>
      <c r="G54" s="227"/>
      <c r="H54" s="227"/>
      <c r="I54" s="226"/>
      <c r="J54" s="227"/>
      <c r="K54" s="227"/>
      <c r="L54" s="226"/>
      <c r="M54" s="227"/>
      <c r="N54" s="227"/>
      <c r="O54" s="226"/>
      <c r="P54" s="227"/>
      <c r="Q54" s="227"/>
      <c r="R54" s="226"/>
      <c r="S54" s="227"/>
      <c r="T54" s="227"/>
      <c r="U54" s="222"/>
      <c r="V54" s="223"/>
      <c r="W54" s="223"/>
      <c r="X54" s="230">
        <v>2</v>
      </c>
      <c r="Y54" s="231">
        <v>1</v>
      </c>
      <c r="Z54" s="231">
        <v>0</v>
      </c>
      <c r="AA54" s="230"/>
      <c r="AB54" s="231"/>
      <c r="AC54" s="231"/>
      <c r="AD54" s="230"/>
      <c r="AE54" s="231"/>
      <c r="AF54" s="231"/>
      <c r="AG54" s="230">
        <v>3</v>
      </c>
      <c r="AH54" s="231">
        <v>0</v>
      </c>
      <c r="AI54" s="231">
        <v>0</v>
      </c>
      <c r="AJ54" s="230">
        <v>3</v>
      </c>
      <c r="AK54" s="231">
        <v>0</v>
      </c>
      <c r="AL54" s="231">
        <v>0</v>
      </c>
      <c r="AM54" s="230">
        <v>0</v>
      </c>
      <c r="AN54" s="231">
        <v>3</v>
      </c>
      <c r="AO54" s="231">
        <v>0</v>
      </c>
      <c r="AP54" s="230"/>
      <c r="AQ54" s="231"/>
      <c r="AR54" s="231"/>
      <c r="AS54" s="139">
        <f t="shared" si="4"/>
        <v>8</v>
      </c>
      <c r="AT54" s="139">
        <f t="shared" si="5"/>
        <v>4</v>
      </c>
      <c r="AU54" s="140">
        <f t="shared" si="6"/>
        <v>0</v>
      </c>
      <c r="AV54" s="371"/>
      <c r="AW54" s="124" t="str">
        <f t="shared" si="7"/>
        <v>Nauris Zīds</v>
      </c>
      <c r="AX54" s="125"/>
      <c r="AY54" s="125"/>
      <c r="AZ54" s="125"/>
      <c r="BA54" s="125"/>
      <c r="BB54" s="125"/>
      <c r="BC54" s="125"/>
      <c r="BD54" s="125"/>
      <c r="BE54" s="125"/>
      <c r="BF54" s="141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</row>
    <row r="55" spans="1:69" ht="15.75" customHeight="1">
      <c r="A55" s="232" t="s">
        <v>55</v>
      </c>
      <c r="B55" s="233"/>
      <c r="C55" s="226"/>
      <c r="D55" s="227"/>
      <c r="E55" s="227"/>
      <c r="F55" s="226"/>
      <c r="G55" s="227"/>
      <c r="H55" s="227"/>
      <c r="I55" s="226"/>
      <c r="J55" s="227"/>
      <c r="K55" s="227"/>
      <c r="L55" s="226"/>
      <c r="M55" s="227"/>
      <c r="N55" s="227"/>
      <c r="O55" s="226"/>
      <c r="P55" s="227"/>
      <c r="Q55" s="227"/>
      <c r="R55" s="226"/>
      <c r="S55" s="227"/>
      <c r="T55" s="227"/>
      <c r="U55" s="222"/>
      <c r="V55" s="223"/>
      <c r="W55" s="223"/>
      <c r="X55" s="230"/>
      <c r="Y55" s="231"/>
      <c r="Z55" s="231"/>
      <c r="AA55" s="230"/>
      <c r="AB55" s="231"/>
      <c r="AC55" s="231"/>
      <c r="AD55" s="230"/>
      <c r="AE55" s="231"/>
      <c r="AF55" s="231"/>
      <c r="AG55" s="230"/>
      <c r="AH55" s="231"/>
      <c r="AI55" s="231"/>
      <c r="AJ55" s="230"/>
      <c r="AK55" s="231"/>
      <c r="AL55" s="231"/>
      <c r="AM55" s="230"/>
      <c r="AN55" s="231"/>
      <c r="AO55" s="231"/>
      <c r="AP55" s="230"/>
      <c r="AQ55" s="231"/>
      <c r="AR55" s="231"/>
      <c r="AS55" s="139">
        <f t="shared" si="4"/>
        <v>0</v>
      </c>
      <c r="AT55" s="139">
        <f t="shared" si="5"/>
        <v>0</v>
      </c>
      <c r="AU55" s="140">
        <f t="shared" si="6"/>
        <v>0</v>
      </c>
      <c r="AV55" s="371"/>
      <c r="AW55" s="124">
        <f t="shared" si="7"/>
        <v>0</v>
      </c>
      <c r="AX55" s="125"/>
      <c r="AY55" s="125"/>
      <c r="AZ55" s="125"/>
      <c r="BA55" s="125"/>
      <c r="BB55" s="125"/>
      <c r="BC55" s="125"/>
      <c r="BD55" s="125"/>
      <c r="BE55" s="125"/>
      <c r="BF55" s="141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</row>
    <row r="56" spans="1:69" ht="15.75" customHeight="1">
      <c r="A56" s="131" t="s">
        <v>100</v>
      </c>
      <c r="B56" s="175" t="s">
        <v>89</v>
      </c>
      <c r="C56" s="234"/>
      <c r="D56" s="235"/>
      <c r="E56" s="235"/>
      <c r="F56" s="234"/>
      <c r="G56" s="235"/>
      <c r="H56" s="235"/>
      <c r="I56" s="234"/>
      <c r="J56" s="235"/>
      <c r="K56" s="235"/>
      <c r="L56" s="234"/>
      <c r="M56" s="235"/>
      <c r="N56" s="235"/>
      <c r="O56" s="234"/>
      <c r="P56" s="235"/>
      <c r="Q56" s="235"/>
      <c r="R56" s="234"/>
      <c r="S56" s="235"/>
      <c r="T56" s="235"/>
      <c r="U56" s="222"/>
      <c r="V56" s="223"/>
      <c r="W56" s="223"/>
      <c r="X56" s="230">
        <v>2</v>
      </c>
      <c r="Y56" s="231">
        <v>1</v>
      </c>
      <c r="Z56" s="231">
        <v>0</v>
      </c>
      <c r="AA56" s="230">
        <v>1</v>
      </c>
      <c r="AB56" s="231">
        <v>2</v>
      </c>
      <c r="AC56" s="231">
        <v>0</v>
      </c>
      <c r="AD56" s="230"/>
      <c r="AE56" s="231"/>
      <c r="AF56" s="231"/>
      <c r="AG56" s="230">
        <v>2</v>
      </c>
      <c r="AH56" s="231">
        <v>1</v>
      </c>
      <c r="AI56" s="231">
        <v>0</v>
      </c>
      <c r="AJ56" s="230"/>
      <c r="AK56" s="231"/>
      <c r="AL56" s="231"/>
      <c r="AM56" s="230"/>
      <c r="AN56" s="231"/>
      <c r="AO56" s="231"/>
      <c r="AP56" s="230"/>
      <c r="AQ56" s="231"/>
      <c r="AR56" s="231"/>
      <c r="AS56" s="139">
        <f t="shared" si="4"/>
        <v>5</v>
      </c>
      <c r="AT56" s="139">
        <f t="shared" si="5"/>
        <v>4</v>
      </c>
      <c r="AU56" s="140">
        <f t="shared" si="6"/>
        <v>0</v>
      </c>
      <c r="AV56" s="371"/>
      <c r="AW56" s="124" t="str">
        <f t="shared" si="7"/>
        <v>Andris Stalidzāns</v>
      </c>
      <c r="AX56" s="125"/>
      <c r="AY56" s="125"/>
      <c r="AZ56" s="125"/>
      <c r="BA56" s="125"/>
      <c r="BB56" s="125"/>
      <c r="BC56" s="125"/>
      <c r="BD56" s="125"/>
      <c r="BE56" s="125"/>
      <c r="BF56" s="141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</row>
    <row r="57" spans="1:69" ht="15.75" customHeight="1">
      <c r="A57" s="131" t="s">
        <v>55</v>
      </c>
      <c r="B57" s="175"/>
      <c r="C57" s="234"/>
      <c r="D57" s="235"/>
      <c r="E57" s="235"/>
      <c r="F57" s="234"/>
      <c r="G57" s="235"/>
      <c r="H57" s="235"/>
      <c r="I57" s="234"/>
      <c r="J57" s="235"/>
      <c r="K57" s="235"/>
      <c r="L57" s="234"/>
      <c r="M57" s="235"/>
      <c r="N57" s="235"/>
      <c r="O57" s="234"/>
      <c r="P57" s="235"/>
      <c r="Q57" s="235"/>
      <c r="R57" s="234"/>
      <c r="S57" s="235"/>
      <c r="T57" s="235"/>
      <c r="U57" s="222"/>
      <c r="V57" s="223"/>
      <c r="W57" s="223"/>
      <c r="X57" s="230"/>
      <c r="Y57" s="231"/>
      <c r="Z57" s="231"/>
      <c r="AA57" s="230"/>
      <c r="AB57" s="231"/>
      <c r="AC57" s="231"/>
      <c r="AD57" s="230"/>
      <c r="AE57" s="231"/>
      <c r="AF57" s="231"/>
      <c r="AG57" s="230"/>
      <c r="AH57" s="231"/>
      <c r="AI57" s="231"/>
      <c r="AJ57" s="230"/>
      <c r="AK57" s="231"/>
      <c r="AL57" s="231"/>
      <c r="AM57" s="230"/>
      <c r="AN57" s="231"/>
      <c r="AO57" s="231"/>
      <c r="AP57" s="230"/>
      <c r="AQ57" s="231"/>
      <c r="AR57" s="231"/>
      <c r="AS57" s="139">
        <f t="shared" si="4"/>
        <v>0</v>
      </c>
      <c r="AT57" s="139">
        <f t="shared" si="5"/>
        <v>0</v>
      </c>
      <c r="AU57" s="140">
        <f t="shared" si="6"/>
        <v>0</v>
      </c>
      <c r="AV57" s="371"/>
      <c r="AW57" s="124">
        <f t="shared" si="7"/>
        <v>0</v>
      </c>
      <c r="AX57" s="125"/>
      <c r="AY57" s="125"/>
      <c r="AZ57" s="125"/>
      <c r="BA57" s="125"/>
      <c r="BB57" s="125"/>
      <c r="BC57" s="125"/>
      <c r="BD57" s="125"/>
      <c r="BE57" s="125"/>
      <c r="BF57" s="141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</row>
    <row r="58" spans="1:69" ht="15.75" customHeight="1">
      <c r="A58" s="131" t="s">
        <v>55</v>
      </c>
      <c r="B58" s="158"/>
      <c r="C58" s="161"/>
      <c r="D58" s="162"/>
      <c r="E58" s="162"/>
      <c r="F58" s="161"/>
      <c r="G58" s="162"/>
      <c r="H58" s="162"/>
      <c r="I58" s="161"/>
      <c r="J58" s="162"/>
      <c r="K58" s="162"/>
      <c r="L58" s="161"/>
      <c r="M58" s="162"/>
      <c r="N58" s="162"/>
      <c r="O58" s="161"/>
      <c r="P58" s="162"/>
      <c r="Q58" s="162"/>
      <c r="R58" s="161"/>
      <c r="S58" s="162"/>
      <c r="T58" s="162"/>
      <c r="U58" s="236"/>
      <c r="V58" s="237"/>
      <c r="W58" s="237"/>
      <c r="X58" s="238"/>
      <c r="Y58" s="239"/>
      <c r="Z58" s="239"/>
      <c r="AA58" s="238"/>
      <c r="AB58" s="239"/>
      <c r="AC58" s="239"/>
      <c r="AD58" s="238"/>
      <c r="AE58" s="239"/>
      <c r="AF58" s="239"/>
      <c r="AG58" s="238"/>
      <c r="AH58" s="239"/>
      <c r="AI58" s="239"/>
      <c r="AJ58" s="238"/>
      <c r="AK58" s="239"/>
      <c r="AL58" s="239"/>
      <c r="AM58" s="238"/>
      <c r="AN58" s="239"/>
      <c r="AO58" s="239"/>
      <c r="AP58" s="238"/>
      <c r="AQ58" s="239"/>
      <c r="AR58" s="239"/>
      <c r="AS58" s="139">
        <f t="shared" si="4"/>
        <v>0</v>
      </c>
      <c r="AT58" s="139">
        <f t="shared" si="5"/>
        <v>0</v>
      </c>
      <c r="AU58" s="140">
        <f t="shared" si="6"/>
        <v>0</v>
      </c>
      <c r="AV58" s="371"/>
      <c r="AW58" s="124">
        <f t="shared" si="7"/>
        <v>0</v>
      </c>
      <c r="AX58" s="125"/>
      <c r="AY58" s="125"/>
      <c r="AZ58" s="125"/>
      <c r="BA58" s="125"/>
      <c r="BB58" s="125"/>
      <c r="BC58" s="125"/>
      <c r="BD58" s="125"/>
      <c r="BE58" s="125"/>
      <c r="BF58" s="141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</row>
    <row r="59" spans="1:69" ht="15.75" customHeight="1">
      <c r="A59" s="196" t="str">
        <f>Punkti!A26</f>
        <v>TMRE</v>
      </c>
      <c r="B59" s="197"/>
      <c r="C59" s="220"/>
      <c r="D59" s="221"/>
      <c r="E59" s="221"/>
      <c r="F59" s="220"/>
      <c r="G59" s="221"/>
      <c r="H59" s="221"/>
      <c r="I59" s="220"/>
      <c r="J59" s="221"/>
      <c r="K59" s="221"/>
      <c r="L59" s="220"/>
      <c r="M59" s="221"/>
      <c r="N59" s="221"/>
      <c r="O59" s="220"/>
      <c r="P59" s="221"/>
      <c r="Q59" s="221"/>
      <c r="R59" s="220"/>
      <c r="S59" s="221"/>
      <c r="T59" s="221"/>
      <c r="U59" s="224"/>
      <c r="V59" s="225"/>
      <c r="W59" s="225"/>
      <c r="X59" s="222"/>
      <c r="Y59" s="223"/>
      <c r="Z59" s="223"/>
      <c r="AA59" s="224"/>
      <c r="AB59" s="225"/>
      <c r="AC59" s="225"/>
      <c r="AD59" s="224"/>
      <c r="AE59" s="225"/>
      <c r="AF59" s="225"/>
      <c r="AG59" s="224"/>
      <c r="AH59" s="225"/>
      <c r="AI59" s="225"/>
      <c r="AJ59" s="224"/>
      <c r="AK59" s="225"/>
      <c r="AL59" s="225"/>
      <c r="AM59" s="224"/>
      <c r="AN59" s="225"/>
      <c r="AO59" s="225"/>
      <c r="AP59" s="224"/>
      <c r="AQ59" s="225"/>
      <c r="AR59" s="225"/>
      <c r="AS59" s="139">
        <f t="shared" si="4"/>
        <v>0</v>
      </c>
      <c r="AT59" s="139">
        <f t="shared" si="5"/>
        <v>0</v>
      </c>
      <c r="AU59" s="140">
        <f t="shared" si="6"/>
        <v>0</v>
      </c>
      <c r="AV59" s="371" t="str">
        <f>X2</f>
        <v>TMRE</v>
      </c>
      <c r="AW59" s="124">
        <f t="shared" si="7"/>
        <v>0</v>
      </c>
      <c r="AX59" s="125"/>
      <c r="AY59" s="125"/>
      <c r="AZ59" s="125"/>
      <c r="BA59" s="125"/>
      <c r="BB59" s="125"/>
      <c r="BC59" s="125"/>
      <c r="BD59" s="125"/>
      <c r="BE59" s="125"/>
      <c r="BF59" s="141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</row>
    <row r="60" spans="1:69" ht="15.75" customHeight="1">
      <c r="A60" s="131" t="s">
        <v>56</v>
      </c>
      <c r="B60" s="142" t="s">
        <v>101</v>
      </c>
      <c r="C60" s="226"/>
      <c r="D60" s="227"/>
      <c r="E60" s="227"/>
      <c r="F60" s="226"/>
      <c r="G60" s="227"/>
      <c r="H60" s="227"/>
      <c r="I60" s="226"/>
      <c r="J60" s="227"/>
      <c r="K60" s="227"/>
      <c r="L60" s="226"/>
      <c r="M60" s="227"/>
      <c r="N60" s="227"/>
      <c r="O60" s="226"/>
      <c r="P60" s="227"/>
      <c r="Q60" s="227"/>
      <c r="R60" s="226"/>
      <c r="S60" s="227"/>
      <c r="T60" s="227"/>
      <c r="U60" s="228">
        <v>1</v>
      </c>
      <c r="V60" s="229">
        <v>2</v>
      </c>
      <c r="W60" s="229">
        <v>0</v>
      </c>
      <c r="X60" s="222"/>
      <c r="Y60" s="223"/>
      <c r="Z60" s="223"/>
      <c r="AA60" s="228">
        <v>1</v>
      </c>
      <c r="AB60" s="229">
        <v>2</v>
      </c>
      <c r="AC60" s="229">
        <v>0</v>
      </c>
      <c r="AD60" s="228">
        <v>1</v>
      </c>
      <c r="AE60" s="229">
        <v>2</v>
      </c>
      <c r="AF60" s="229">
        <v>0</v>
      </c>
      <c r="AG60" s="228"/>
      <c r="AH60" s="229"/>
      <c r="AI60" s="229"/>
      <c r="AJ60" s="228">
        <v>1</v>
      </c>
      <c r="AK60" s="229">
        <v>2</v>
      </c>
      <c r="AL60" s="229">
        <v>0</v>
      </c>
      <c r="AM60" s="228">
        <v>2</v>
      </c>
      <c r="AN60" s="229">
        <v>1</v>
      </c>
      <c r="AO60" s="229">
        <v>0</v>
      </c>
      <c r="AP60" s="228"/>
      <c r="AQ60" s="229"/>
      <c r="AR60" s="229"/>
      <c r="AS60" s="139">
        <f t="shared" si="4"/>
        <v>6</v>
      </c>
      <c r="AT60" s="139">
        <f t="shared" si="5"/>
        <v>9</v>
      </c>
      <c r="AU60" s="140">
        <f t="shared" si="6"/>
        <v>0</v>
      </c>
      <c r="AV60" s="371"/>
      <c r="AW60" s="124" t="str">
        <f t="shared" si="7"/>
        <v>Rihards Meijers</v>
      </c>
      <c r="AX60" s="125"/>
      <c r="AY60" s="125"/>
      <c r="AZ60" s="125"/>
      <c r="BA60" s="125"/>
      <c r="BB60" s="125"/>
      <c r="BC60" s="125"/>
      <c r="BD60" s="125"/>
      <c r="BE60" s="125"/>
      <c r="BF60" s="141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</row>
    <row r="61" spans="1:69" ht="15.75" customHeight="1">
      <c r="A61" s="232" t="s">
        <v>56</v>
      </c>
      <c r="B61" s="210"/>
      <c r="C61" s="226"/>
      <c r="D61" s="227"/>
      <c r="E61" s="227"/>
      <c r="F61" s="226"/>
      <c r="G61" s="227"/>
      <c r="H61" s="227"/>
      <c r="I61" s="226"/>
      <c r="J61" s="227"/>
      <c r="K61" s="227"/>
      <c r="L61" s="226"/>
      <c r="M61" s="227"/>
      <c r="N61" s="227"/>
      <c r="O61" s="226"/>
      <c r="P61" s="227"/>
      <c r="Q61" s="227"/>
      <c r="R61" s="226"/>
      <c r="S61" s="227"/>
      <c r="T61" s="227"/>
      <c r="U61" s="230"/>
      <c r="V61" s="231"/>
      <c r="W61" s="231"/>
      <c r="X61" s="222"/>
      <c r="Y61" s="223"/>
      <c r="Z61" s="223"/>
      <c r="AA61" s="230"/>
      <c r="AB61" s="231"/>
      <c r="AC61" s="231"/>
      <c r="AD61" s="230"/>
      <c r="AE61" s="231"/>
      <c r="AF61" s="231"/>
      <c r="AG61" s="230"/>
      <c r="AH61" s="231"/>
      <c r="AI61" s="231"/>
      <c r="AJ61" s="230"/>
      <c r="AK61" s="231"/>
      <c r="AL61" s="231"/>
      <c r="AM61" s="230"/>
      <c r="AN61" s="231"/>
      <c r="AO61" s="231"/>
      <c r="AP61" s="230"/>
      <c r="AQ61" s="231"/>
      <c r="AR61" s="231"/>
      <c r="AS61" s="139">
        <f t="shared" si="4"/>
        <v>0</v>
      </c>
      <c r="AT61" s="139">
        <f t="shared" si="5"/>
        <v>0</v>
      </c>
      <c r="AU61" s="140">
        <f t="shared" si="6"/>
        <v>0</v>
      </c>
      <c r="AV61" s="371"/>
      <c r="AW61" s="124">
        <f t="shared" si="7"/>
        <v>0</v>
      </c>
      <c r="AX61" s="125"/>
      <c r="AY61" s="125"/>
      <c r="AZ61" s="125"/>
      <c r="BA61" s="125"/>
      <c r="BB61" s="125"/>
      <c r="BC61" s="125"/>
      <c r="BD61" s="125"/>
      <c r="BE61" s="125"/>
      <c r="BF61" s="141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</row>
    <row r="62" spans="1:69" ht="15.75" customHeight="1">
      <c r="A62" s="131" t="s">
        <v>56</v>
      </c>
      <c r="B62" s="175" t="s">
        <v>102</v>
      </c>
      <c r="C62" s="226"/>
      <c r="D62" s="227"/>
      <c r="E62" s="227"/>
      <c r="F62" s="226"/>
      <c r="G62" s="227"/>
      <c r="H62" s="227"/>
      <c r="I62" s="226"/>
      <c r="J62" s="227"/>
      <c r="K62" s="227"/>
      <c r="L62" s="226"/>
      <c r="M62" s="227"/>
      <c r="N62" s="227"/>
      <c r="O62" s="226"/>
      <c r="P62" s="227"/>
      <c r="Q62" s="227"/>
      <c r="R62" s="226"/>
      <c r="S62" s="227"/>
      <c r="T62" s="227"/>
      <c r="U62" s="230">
        <v>1</v>
      </c>
      <c r="V62" s="231">
        <v>2</v>
      </c>
      <c r="W62" s="231">
        <v>0</v>
      </c>
      <c r="X62" s="222"/>
      <c r="Y62" s="223"/>
      <c r="Z62" s="223"/>
      <c r="AA62" s="230">
        <v>0</v>
      </c>
      <c r="AB62" s="231">
        <v>2</v>
      </c>
      <c r="AC62" s="231">
        <v>1</v>
      </c>
      <c r="AD62" s="230">
        <v>1</v>
      </c>
      <c r="AE62" s="231">
        <v>2</v>
      </c>
      <c r="AF62" s="231">
        <v>0</v>
      </c>
      <c r="AG62" s="230"/>
      <c r="AH62" s="231"/>
      <c r="AI62" s="231"/>
      <c r="AJ62" s="230">
        <v>3</v>
      </c>
      <c r="AK62" s="231">
        <v>0</v>
      </c>
      <c r="AL62" s="231">
        <v>0</v>
      </c>
      <c r="AM62" s="230">
        <v>2</v>
      </c>
      <c r="AN62" s="231">
        <v>1</v>
      </c>
      <c r="AO62" s="231">
        <v>0</v>
      </c>
      <c r="AP62" s="230"/>
      <c r="AQ62" s="231"/>
      <c r="AR62" s="231"/>
      <c r="AS62" s="139">
        <f t="shared" si="4"/>
        <v>7</v>
      </c>
      <c r="AT62" s="139">
        <f t="shared" si="5"/>
        <v>7</v>
      </c>
      <c r="AU62" s="140">
        <f t="shared" si="6"/>
        <v>1</v>
      </c>
      <c r="AV62" s="371"/>
      <c r="AW62" s="124" t="str">
        <f t="shared" si="7"/>
        <v>Elviss Volkops</v>
      </c>
      <c r="AX62" s="125"/>
      <c r="AY62" s="125"/>
      <c r="AZ62" s="125"/>
      <c r="BA62" s="125"/>
      <c r="BB62" s="125"/>
      <c r="BC62" s="125"/>
      <c r="BD62" s="125"/>
      <c r="BE62" s="125"/>
      <c r="BF62" s="141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</row>
    <row r="63" spans="1:69" ht="15.75" customHeight="1">
      <c r="A63" s="131" t="s">
        <v>56</v>
      </c>
      <c r="B63" s="175" t="s">
        <v>103</v>
      </c>
      <c r="C63" s="234"/>
      <c r="D63" s="235"/>
      <c r="E63" s="235"/>
      <c r="F63" s="234"/>
      <c r="G63" s="235"/>
      <c r="H63" s="235"/>
      <c r="I63" s="234"/>
      <c r="J63" s="235"/>
      <c r="K63" s="235"/>
      <c r="L63" s="234"/>
      <c r="M63" s="235"/>
      <c r="N63" s="235"/>
      <c r="O63" s="234"/>
      <c r="P63" s="235"/>
      <c r="Q63" s="235"/>
      <c r="R63" s="234"/>
      <c r="S63" s="235"/>
      <c r="T63" s="235"/>
      <c r="U63" s="230">
        <v>0</v>
      </c>
      <c r="V63" s="231">
        <v>3</v>
      </c>
      <c r="W63" s="231">
        <v>0</v>
      </c>
      <c r="X63" s="222"/>
      <c r="Y63" s="223"/>
      <c r="Z63" s="223"/>
      <c r="AA63" s="230">
        <v>2</v>
      </c>
      <c r="AB63" s="231">
        <v>1</v>
      </c>
      <c r="AC63" s="231">
        <v>0</v>
      </c>
      <c r="AD63" s="230">
        <v>0</v>
      </c>
      <c r="AE63" s="231">
        <v>3</v>
      </c>
      <c r="AF63" s="231">
        <v>0</v>
      </c>
      <c r="AG63" s="230"/>
      <c r="AH63" s="231"/>
      <c r="AI63" s="231"/>
      <c r="AJ63" s="230">
        <v>0</v>
      </c>
      <c r="AK63" s="231">
        <v>3</v>
      </c>
      <c r="AL63" s="231">
        <v>0</v>
      </c>
      <c r="AM63" s="230">
        <v>3</v>
      </c>
      <c r="AN63" s="231">
        <v>0</v>
      </c>
      <c r="AO63" s="231">
        <v>0</v>
      </c>
      <c r="AP63" s="230"/>
      <c r="AQ63" s="231"/>
      <c r="AR63" s="231"/>
      <c r="AS63" s="139">
        <f t="shared" si="4"/>
        <v>5</v>
      </c>
      <c r="AT63" s="139">
        <f t="shared" si="5"/>
        <v>10</v>
      </c>
      <c r="AU63" s="140">
        <f t="shared" si="6"/>
        <v>0</v>
      </c>
      <c r="AV63" s="371"/>
      <c r="AW63" s="124" t="str">
        <f t="shared" si="7"/>
        <v>Matīss Mūrnieks</v>
      </c>
      <c r="AX63" s="125"/>
      <c r="AY63" s="125"/>
      <c r="AZ63" s="125"/>
      <c r="BA63" s="125"/>
      <c r="BB63" s="125"/>
      <c r="BC63" s="125"/>
      <c r="BD63" s="125"/>
      <c r="BE63" s="125"/>
      <c r="BF63" s="141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</row>
    <row r="64" spans="1:69" ht="15.75" customHeight="1">
      <c r="A64" s="131" t="s">
        <v>56</v>
      </c>
      <c r="B64" s="175" t="s">
        <v>104</v>
      </c>
      <c r="C64" s="234"/>
      <c r="D64" s="235"/>
      <c r="E64" s="235"/>
      <c r="F64" s="234"/>
      <c r="G64" s="235"/>
      <c r="H64" s="235"/>
      <c r="I64" s="234"/>
      <c r="J64" s="235"/>
      <c r="K64" s="235"/>
      <c r="L64" s="234"/>
      <c r="M64" s="235"/>
      <c r="N64" s="235"/>
      <c r="O64" s="234"/>
      <c r="P64" s="235"/>
      <c r="Q64" s="235"/>
      <c r="R64" s="234"/>
      <c r="S64" s="235"/>
      <c r="T64" s="235"/>
      <c r="U64" s="230"/>
      <c r="V64" s="231"/>
      <c r="W64" s="231"/>
      <c r="X64" s="222"/>
      <c r="Y64" s="223"/>
      <c r="Z64" s="223"/>
      <c r="AA64" s="230"/>
      <c r="AB64" s="231"/>
      <c r="AC64" s="231"/>
      <c r="AD64" s="230"/>
      <c r="AE64" s="231"/>
      <c r="AF64" s="231"/>
      <c r="AG64" s="230"/>
      <c r="AH64" s="231"/>
      <c r="AI64" s="231"/>
      <c r="AJ64" s="230"/>
      <c r="AK64" s="231"/>
      <c r="AL64" s="231"/>
      <c r="AM64" s="230"/>
      <c r="AN64" s="231"/>
      <c r="AO64" s="231"/>
      <c r="AP64" s="230"/>
      <c r="AQ64" s="231"/>
      <c r="AR64" s="231"/>
      <c r="AS64" s="139">
        <f t="shared" si="4"/>
        <v>0</v>
      </c>
      <c r="AT64" s="139">
        <f t="shared" si="5"/>
        <v>0</v>
      </c>
      <c r="AU64" s="140">
        <f t="shared" si="6"/>
        <v>0</v>
      </c>
      <c r="AV64" s="371"/>
      <c r="AW64" s="124" t="str">
        <f t="shared" si="7"/>
        <v>Toms Remers</v>
      </c>
      <c r="AX64" s="125"/>
      <c r="AY64" s="125"/>
      <c r="AZ64" s="125"/>
      <c r="BA64" s="125"/>
      <c r="BB64" s="125"/>
      <c r="BC64" s="125"/>
      <c r="BD64" s="125"/>
      <c r="BE64" s="125"/>
      <c r="BF64" s="141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</row>
    <row r="65" spans="1:69" ht="15.75" customHeight="1">
      <c r="A65" s="180" t="s">
        <v>56</v>
      </c>
      <c r="B65" s="181"/>
      <c r="C65" s="161"/>
      <c r="D65" s="162"/>
      <c r="E65" s="162"/>
      <c r="F65" s="161"/>
      <c r="G65" s="162"/>
      <c r="H65" s="162"/>
      <c r="I65" s="161"/>
      <c r="J65" s="162"/>
      <c r="K65" s="162"/>
      <c r="L65" s="161"/>
      <c r="M65" s="162"/>
      <c r="N65" s="162"/>
      <c r="O65" s="161"/>
      <c r="P65" s="162"/>
      <c r="Q65" s="162"/>
      <c r="R65" s="161"/>
      <c r="S65" s="162"/>
      <c r="T65" s="162"/>
      <c r="U65" s="238"/>
      <c r="V65" s="239"/>
      <c r="W65" s="239"/>
      <c r="X65" s="236"/>
      <c r="Y65" s="237"/>
      <c r="Z65" s="237"/>
      <c r="AA65" s="238"/>
      <c r="AB65" s="239"/>
      <c r="AC65" s="239"/>
      <c r="AD65" s="238"/>
      <c r="AE65" s="239"/>
      <c r="AF65" s="239"/>
      <c r="AG65" s="238"/>
      <c r="AH65" s="239"/>
      <c r="AI65" s="239"/>
      <c r="AJ65" s="238"/>
      <c r="AK65" s="239"/>
      <c r="AL65" s="239"/>
      <c r="AM65" s="238"/>
      <c r="AN65" s="239"/>
      <c r="AO65" s="239"/>
      <c r="AP65" s="238"/>
      <c r="AQ65" s="239"/>
      <c r="AR65" s="239"/>
      <c r="AS65" s="139">
        <f t="shared" si="4"/>
        <v>0</v>
      </c>
      <c r="AT65" s="139">
        <f t="shared" si="5"/>
        <v>0</v>
      </c>
      <c r="AU65" s="140">
        <f t="shared" si="6"/>
        <v>0</v>
      </c>
      <c r="AV65" s="371"/>
      <c r="AW65" s="124">
        <f t="shared" si="7"/>
        <v>0</v>
      </c>
      <c r="AX65" s="125"/>
      <c r="AY65" s="125"/>
      <c r="AZ65" s="125"/>
      <c r="BA65" s="125"/>
      <c r="BB65" s="125"/>
      <c r="BC65" s="125"/>
      <c r="BD65" s="125"/>
      <c r="BE65" s="125"/>
      <c r="BF65" s="141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</row>
    <row r="66" spans="1:69" ht="15.75" customHeight="1">
      <c r="A66" s="240" t="str">
        <f>Punkti!A29</f>
        <v>Deep Purple</v>
      </c>
      <c r="B66" s="217"/>
      <c r="C66" s="220"/>
      <c r="D66" s="221"/>
      <c r="E66" s="221"/>
      <c r="F66" s="220"/>
      <c r="G66" s="221"/>
      <c r="H66" s="221"/>
      <c r="I66" s="220"/>
      <c r="J66" s="221"/>
      <c r="K66" s="221"/>
      <c r="L66" s="220"/>
      <c r="M66" s="221"/>
      <c r="N66" s="221"/>
      <c r="O66" s="220"/>
      <c r="P66" s="221"/>
      <c r="Q66" s="221"/>
      <c r="R66" s="220"/>
      <c r="S66" s="221"/>
      <c r="T66" s="221"/>
      <c r="U66" s="224"/>
      <c r="V66" s="225"/>
      <c r="W66" s="225"/>
      <c r="X66" s="224"/>
      <c r="Y66" s="225"/>
      <c r="Z66" s="225"/>
      <c r="AA66" s="222"/>
      <c r="AB66" s="223"/>
      <c r="AC66" s="223"/>
      <c r="AD66" s="224"/>
      <c r="AE66" s="225"/>
      <c r="AF66" s="225"/>
      <c r="AG66" s="224"/>
      <c r="AH66" s="225"/>
      <c r="AI66" s="225"/>
      <c r="AJ66" s="224"/>
      <c r="AK66" s="225"/>
      <c r="AL66" s="225"/>
      <c r="AM66" s="224"/>
      <c r="AN66" s="225"/>
      <c r="AO66" s="225"/>
      <c r="AP66" s="224"/>
      <c r="AQ66" s="225"/>
      <c r="AR66" s="225"/>
      <c r="AS66" s="139">
        <f t="shared" si="4"/>
        <v>0</v>
      </c>
      <c r="AT66" s="139">
        <f t="shared" si="5"/>
        <v>0</v>
      </c>
      <c r="AU66" s="140">
        <f t="shared" si="6"/>
        <v>0</v>
      </c>
      <c r="AV66" s="371" t="str">
        <f>AA2</f>
        <v>Deep Purple</v>
      </c>
      <c r="AW66" s="124">
        <f t="shared" si="7"/>
        <v>0</v>
      </c>
      <c r="AX66" s="125"/>
      <c r="AY66" s="125"/>
      <c r="AZ66" s="125"/>
      <c r="BA66" s="125"/>
      <c r="BB66" s="125"/>
      <c r="BC66" s="125"/>
      <c r="BD66" s="125"/>
      <c r="BE66" s="125"/>
      <c r="BF66" s="141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</row>
    <row r="67" spans="1:69" ht="15.75" customHeight="1">
      <c r="A67" s="131" t="s">
        <v>57</v>
      </c>
      <c r="B67" s="142" t="s">
        <v>105</v>
      </c>
      <c r="C67" s="226"/>
      <c r="D67" s="227"/>
      <c r="E67" s="227"/>
      <c r="F67" s="226"/>
      <c r="G67" s="227"/>
      <c r="H67" s="227"/>
      <c r="I67" s="226"/>
      <c r="J67" s="227"/>
      <c r="K67" s="227"/>
      <c r="L67" s="226"/>
      <c r="M67" s="227"/>
      <c r="N67" s="227"/>
      <c r="O67" s="226"/>
      <c r="P67" s="227"/>
      <c r="Q67" s="227"/>
      <c r="R67" s="226"/>
      <c r="S67" s="227"/>
      <c r="T67" s="227"/>
      <c r="U67" s="228">
        <v>0</v>
      </c>
      <c r="V67" s="229">
        <v>3</v>
      </c>
      <c r="W67" s="229">
        <v>0</v>
      </c>
      <c r="X67" s="228">
        <v>1</v>
      </c>
      <c r="Y67" s="229">
        <v>2</v>
      </c>
      <c r="Z67" s="229">
        <v>0</v>
      </c>
      <c r="AA67" s="222"/>
      <c r="AB67" s="223"/>
      <c r="AC67" s="223"/>
      <c r="AD67" s="228">
        <v>2</v>
      </c>
      <c r="AE67" s="229">
        <v>1</v>
      </c>
      <c r="AF67" s="229">
        <v>0</v>
      </c>
      <c r="AG67" s="228">
        <v>2</v>
      </c>
      <c r="AH67" s="229">
        <v>1</v>
      </c>
      <c r="AI67" s="229">
        <v>0</v>
      </c>
      <c r="AJ67" s="228"/>
      <c r="AK67" s="229"/>
      <c r="AL67" s="229"/>
      <c r="AM67" s="228"/>
      <c r="AN67" s="229"/>
      <c r="AO67" s="229"/>
      <c r="AP67" s="228"/>
      <c r="AQ67" s="229"/>
      <c r="AR67" s="229"/>
      <c r="AS67" s="139">
        <f t="shared" si="4"/>
        <v>5</v>
      </c>
      <c r="AT67" s="139">
        <f t="shared" si="5"/>
        <v>7</v>
      </c>
      <c r="AU67" s="140">
        <f t="shared" si="6"/>
        <v>0</v>
      </c>
      <c r="AV67" s="371"/>
      <c r="AW67" s="124" t="str">
        <f t="shared" si="7"/>
        <v>Aleksandrs Tjulins</v>
      </c>
      <c r="AX67" s="125"/>
      <c r="AY67" s="125"/>
      <c r="AZ67" s="125"/>
      <c r="BA67" s="125"/>
      <c r="BB67" s="125"/>
      <c r="BC67" s="125"/>
      <c r="BD67" s="125"/>
      <c r="BE67" s="125"/>
      <c r="BF67" s="141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</row>
    <row r="68" spans="1:69" ht="15.75" customHeight="1">
      <c r="A68" s="131" t="s">
        <v>57</v>
      </c>
      <c r="B68" s="142" t="s">
        <v>106</v>
      </c>
      <c r="C68" s="226"/>
      <c r="D68" s="227"/>
      <c r="E68" s="227"/>
      <c r="F68" s="226"/>
      <c r="G68" s="227"/>
      <c r="H68" s="227"/>
      <c r="I68" s="226"/>
      <c r="J68" s="227"/>
      <c r="K68" s="227"/>
      <c r="L68" s="226"/>
      <c r="M68" s="227"/>
      <c r="N68" s="227"/>
      <c r="O68" s="226"/>
      <c r="P68" s="227"/>
      <c r="Q68" s="227"/>
      <c r="R68" s="226"/>
      <c r="S68" s="227"/>
      <c r="T68" s="227"/>
      <c r="U68" s="230">
        <v>2</v>
      </c>
      <c r="V68" s="231">
        <v>1</v>
      </c>
      <c r="W68" s="231">
        <v>0</v>
      </c>
      <c r="X68" s="230">
        <v>2</v>
      </c>
      <c r="Y68" s="231">
        <v>0</v>
      </c>
      <c r="Z68" s="231">
        <v>1</v>
      </c>
      <c r="AA68" s="222"/>
      <c r="AB68" s="223"/>
      <c r="AC68" s="223"/>
      <c r="AD68" s="230">
        <v>2</v>
      </c>
      <c r="AE68" s="231">
        <v>1</v>
      </c>
      <c r="AF68" s="231">
        <v>0</v>
      </c>
      <c r="AG68" s="230">
        <v>3</v>
      </c>
      <c r="AH68" s="231">
        <v>0</v>
      </c>
      <c r="AI68" s="231">
        <v>0</v>
      </c>
      <c r="AJ68" s="230"/>
      <c r="AK68" s="231"/>
      <c r="AL68" s="231"/>
      <c r="AM68" s="230"/>
      <c r="AN68" s="231"/>
      <c r="AO68" s="231"/>
      <c r="AP68" s="230"/>
      <c r="AQ68" s="231"/>
      <c r="AR68" s="231"/>
      <c r="AS68" s="139">
        <f t="shared" ref="AS68:AS102" si="8">C68+F68+I68+L68+O68+R68+U68+X68+AA68+AD68+AG68+AJ68+AM68+AP68</f>
        <v>9</v>
      </c>
      <c r="AT68" s="139">
        <f t="shared" ref="AT68:AT102" si="9">AQ68+AN68+AK68+AH68+AE68+AB68+Y68+V68+S68+P68+M68+J68+G68+D68</f>
        <v>2</v>
      </c>
      <c r="AU68" s="140">
        <f t="shared" ref="AU68:AU102" si="10">AR68+AO68+AL68+AI68+AF68+AC68+Z68+W68+T68+Q68+N68+K68+H68+E68</f>
        <v>1</v>
      </c>
      <c r="AV68" s="371"/>
      <c r="AW68" s="124" t="str">
        <f t="shared" ref="AW68:AW102" si="11">B68</f>
        <v>Toms Burkovskis</v>
      </c>
      <c r="AX68" s="125"/>
      <c r="AY68" s="125"/>
      <c r="AZ68" s="125"/>
      <c r="BA68" s="125"/>
      <c r="BB68" s="125"/>
      <c r="BC68" s="125"/>
      <c r="BD68" s="125"/>
      <c r="BE68" s="125"/>
      <c r="BF68" s="141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</row>
    <row r="69" spans="1:69" ht="15.75" customHeight="1">
      <c r="A69" s="131" t="s">
        <v>57</v>
      </c>
      <c r="B69" s="142" t="s">
        <v>107</v>
      </c>
      <c r="C69" s="226"/>
      <c r="D69" s="227"/>
      <c r="E69" s="227"/>
      <c r="F69" s="226"/>
      <c r="G69" s="227"/>
      <c r="H69" s="227"/>
      <c r="I69" s="226"/>
      <c r="J69" s="227"/>
      <c r="K69" s="227"/>
      <c r="L69" s="226"/>
      <c r="M69" s="227"/>
      <c r="N69" s="227"/>
      <c r="O69" s="226"/>
      <c r="P69" s="227"/>
      <c r="Q69" s="227"/>
      <c r="R69" s="226"/>
      <c r="S69" s="227"/>
      <c r="T69" s="227"/>
      <c r="U69" s="230">
        <v>3</v>
      </c>
      <c r="V69" s="231">
        <v>0</v>
      </c>
      <c r="W69" s="231">
        <v>0</v>
      </c>
      <c r="X69" s="230">
        <v>2</v>
      </c>
      <c r="Y69" s="231">
        <v>1</v>
      </c>
      <c r="Z69" s="231">
        <v>0</v>
      </c>
      <c r="AA69" s="222"/>
      <c r="AB69" s="223"/>
      <c r="AC69" s="223"/>
      <c r="AD69" s="230">
        <v>2</v>
      </c>
      <c r="AE69" s="231">
        <v>1</v>
      </c>
      <c r="AF69" s="231">
        <v>0</v>
      </c>
      <c r="AG69" s="230">
        <v>3</v>
      </c>
      <c r="AH69" s="231">
        <v>0</v>
      </c>
      <c r="AI69" s="231">
        <v>0</v>
      </c>
      <c r="AJ69" s="230"/>
      <c r="AK69" s="231"/>
      <c r="AL69" s="231"/>
      <c r="AM69" s="230"/>
      <c r="AN69" s="231"/>
      <c r="AO69" s="231"/>
      <c r="AP69" s="230"/>
      <c r="AQ69" s="231"/>
      <c r="AR69" s="231"/>
      <c r="AS69" s="139">
        <f t="shared" si="8"/>
        <v>10</v>
      </c>
      <c r="AT69" s="139">
        <f t="shared" si="9"/>
        <v>2</v>
      </c>
      <c r="AU69" s="140">
        <f t="shared" si="10"/>
        <v>0</v>
      </c>
      <c r="AV69" s="371"/>
      <c r="AW69" s="124" t="str">
        <f t="shared" si="11"/>
        <v>Peteris Cimdiņš</v>
      </c>
      <c r="AX69" s="125"/>
      <c r="AY69" s="125"/>
      <c r="AZ69" s="125"/>
      <c r="BA69" s="125"/>
      <c r="BB69" s="125"/>
      <c r="BC69" s="125"/>
      <c r="BD69" s="125"/>
      <c r="BE69" s="125"/>
      <c r="BF69" s="141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</row>
    <row r="70" spans="1:69" ht="15.75" customHeight="1">
      <c r="A70" s="232" t="s">
        <v>57</v>
      </c>
      <c r="B70" s="210"/>
      <c r="C70" s="234"/>
      <c r="D70" s="235"/>
      <c r="E70" s="235"/>
      <c r="F70" s="234"/>
      <c r="G70" s="235"/>
      <c r="H70" s="235"/>
      <c r="I70" s="234"/>
      <c r="J70" s="235"/>
      <c r="K70" s="235"/>
      <c r="L70" s="234"/>
      <c r="M70" s="235"/>
      <c r="N70" s="235"/>
      <c r="O70" s="234"/>
      <c r="P70" s="235"/>
      <c r="Q70" s="235"/>
      <c r="R70" s="234"/>
      <c r="S70" s="235"/>
      <c r="T70" s="235"/>
      <c r="U70" s="230"/>
      <c r="V70" s="231"/>
      <c r="W70" s="231"/>
      <c r="X70" s="230"/>
      <c r="Y70" s="231"/>
      <c r="Z70" s="231"/>
      <c r="AA70" s="222"/>
      <c r="AB70" s="223"/>
      <c r="AC70" s="223"/>
      <c r="AD70" s="230"/>
      <c r="AE70" s="231"/>
      <c r="AF70" s="231"/>
      <c r="AG70" s="230"/>
      <c r="AH70" s="231"/>
      <c r="AI70" s="231"/>
      <c r="AJ70" s="230"/>
      <c r="AK70" s="231"/>
      <c r="AL70" s="231"/>
      <c r="AM70" s="230"/>
      <c r="AN70" s="231"/>
      <c r="AO70" s="231"/>
      <c r="AP70" s="230"/>
      <c r="AQ70" s="231"/>
      <c r="AR70" s="231"/>
      <c r="AS70" s="139">
        <f t="shared" si="8"/>
        <v>0</v>
      </c>
      <c r="AT70" s="139">
        <f t="shared" si="9"/>
        <v>0</v>
      </c>
      <c r="AU70" s="140">
        <f t="shared" si="10"/>
        <v>0</v>
      </c>
      <c r="AV70" s="371"/>
      <c r="AW70" s="124">
        <f t="shared" si="11"/>
        <v>0</v>
      </c>
      <c r="AX70" s="125"/>
      <c r="AY70" s="125"/>
      <c r="AZ70" s="125"/>
      <c r="BA70" s="125"/>
      <c r="BB70" s="125"/>
      <c r="BC70" s="125"/>
      <c r="BD70" s="125"/>
      <c r="BE70" s="125"/>
      <c r="BF70" s="141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</row>
    <row r="71" spans="1:69" ht="16.5" customHeight="1">
      <c r="A71" s="180" t="s">
        <v>57</v>
      </c>
      <c r="B71" s="158"/>
      <c r="C71" s="234"/>
      <c r="D71" s="235"/>
      <c r="E71" s="235"/>
      <c r="F71" s="234"/>
      <c r="G71" s="235"/>
      <c r="H71" s="235"/>
      <c r="I71" s="234"/>
      <c r="J71" s="235"/>
      <c r="K71" s="235"/>
      <c r="L71" s="234"/>
      <c r="M71" s="235"/>
      <c r="N71" s="235"/>
      <c r="O71" s="234"/>
      <c r="P71" s="235"/>
      <c r="Q71" s="235"/>
      <c r="R71" s="234"/>
      <c r="S71" s="235"/>
      <c r="T71" s="235"/>
      <c r="U71" s="230"/>
      <c r="V71" s="231"/>
      <c r="W71" s="231"/>
      <c r="X71" s="230"/>
      <c r="Y71" s="231"/>
      <c r="Z71" s="231"/>
      <c r="AA71" s="222"/>
      <c r="AB71" s="223"/>
      <c r="AC71" s="223"/>
      <c r="AD71" s="230"/>
      <c r="AE71" s="231"/>
      <c r="AF71" s="231"/>
      <c r="AG71" s="230"/>
      <c r="AH71" s="231"/>
      <c r="AI71" s="231"/>
      <c r="AJ71" s="230"/>
      <c r="AK71" s="231"/>
      <c r="AL71" s="231"/>
      <c r="AM71" s="230"/>
      <c r="AN71" s="231"/>
      <c r="AO71" s="231"/>
      <c r="AP71" s="230"/>
      <c r="AQ71" s="231"/>
      <c r="AR71" s="231"/>
      <c r="AS71" s="139">
        <f t="shared" si="8"/>
        <v>0</v>
      </c>
      <c r="AT71" s="139">
        <f t="shared" si="9"/>
        <v>0</v>
      </c>
      <c r="AU71" s="140">
        <f t="shared" si="10"/>
        <v>0</v>
      </c>
      <c r="AV71" s="371"/>
      <c r="AW71" s="124">
        <f t="shared" si="11"/>
        <v>0</v>
      </c>
      <c r="AX71" s="125"/>
      <c r="AY71" s="125"/>
      <c r="AZ71" s="125"/>
      <c r="BA71" s="125"/>
      <c r="BB71" s="125"/>
      <c r="BC71" s="125"/>
      <c r="BD71" s="125"/>
      <c r="BE71" s="125"/>
      <c r="BF71" s="141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</row>
    <row r="72" spans="1:69" ht="16.5" customHeight="1">
      <c r="A72" s="190" t="s">
        <v>57</v>
      </c>
      <c r="B72" s="191"/>
      <c r="C72" s="161"/>
      <c r="D72" s="162"/>
      <c r="E72" s="162"/>
      <c r="F72" s="161"/>
      <c r="G72" s="162"/>
      <c r="H72" s="162"/>
      <c r="I72" s="161"/>
      <c r="J72" s="162"/>
      <c r="K72" s="162"/>
      <c r="L72" s="161"/>
      <c r="M72" s="162"/>
      <c r="N72" s="162"/>
      <c r="O72" s="161"/>
      <c r="P72" s="162"/>
      <c r="Q72" s="162"/>
      <c r="R72" s="161"/>
      <c r="S72" s="162"/>
      <c r="T72" s="162"/>
      <c r="U72" s="238"/>
      <c r="V72" s="239"/>
      <c r="W72" s="239"/>
      <c r="X72" s="238"/>
      <c r="Y72" s="239"/>
      <c r="Z72" s="239"/>
      <c r="AA72" s="236"/>
      <c r="AB72" s="237"/>
      <c r="AC72" s="237"/>
      <c r="AD72" s="238"/>
      <c r="AE72" s="239"/>
      <c r="AF72" s="239"/>
      <c r="AG72" s="238"/>
      <c r="AH72" s="239"/>
      <c r="AI72" s="239"/>
      <c r="AJ72" s="238"/>
      <c r="AK72" s="239"/>
      <c r="AL72" s="239"/>
      <c r="AM72" s="241"/>
      <c r="AN72" s="242"/>
      <c r="AO72" s="242"/>
      <c r="AP72" s="238"/>
      <c r="AQ72" s="239"/>
      <c r="AR72" s="239"/>
      <c r="AS72" s="139">
        <f t="shared" si="8"/>
        <v>0</v>
      </c>
      <c r="AT72" s="139">
        <f t="shared" si="9"/>
        <v>0</v>
      </c>
      <c r="AU72" s="140">
        <f t="shared" si="10"/>
        <v>0</v>
      </c>
      <c r="AV72" s="371"/>
      <c r="AW72" s="124">
        <f t="shared" si="11"/>
        <v>0</v>
      </c>
      <c r="AX72" s="125"/>
      <c r="AY72" s="125"/>
      <c r="AZ72" s="125"/>
      <c r="BA72" s="125"/>
      <c r="BB72" s="125"/>
      <c r="BC72" s="125"/>
      <c r="BD72" s="125"/>
      <c r="BE72" s="125"/>
      <c r="BF72" s="141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</row>
    <row r="73" spans="1:69" ht="16.5" customHeight="1">
      <c r="A73" s="209" t="str">
        <f>Punkti!A32</f>
        <v>Rags</v>
      </c>
      <c r="B73" s="217"/>
      <c r="C73" s="220"/>
      <c r="D73" s="221"/>
      <c r="E73" s="221"/>
      <c r="F73" s="220"/>
      <c r="G73" s="221"/>
      <c r="H73" s="221"/>
      <c r="I73" s="220"/>
      <c r="J73" s="221"/>
      <c r="K73" s="221"/>
      <c r="L73" s="220"/>
      <c r="M73" s="221"/>
      <c r="N73" s="221"/>
      <c r="O73" s="220"/>
      <c r="P73" s="221"/>
      <c r="Q73" s="221"/>
      <c r="R73" s="220"/>
      <c r="S73" s="221"/>
      <c r="T73" s="221"/>
      <c r="U73" s="224"/>
      <c r="V73" s="225"/>
      <c r="W73" s="225"/>
      <c r="X73" s="224"/>
      <c r="Y73" s="225"/>
      <c r="Z73" s="225"/>
      <c r="AA73" s="224"/>
      <c r="AB73" s="225"/>
      <c r="AC73" s="225"/>
      <c r="AD73" s="222"/>
      <c r="AE73" s="223"/>
      <c r="AF73" s="223"/>
      <c r="AG73" s="224"/>
      <c r="AH73" s="225"/>
      <c r="AI73" s="225"/>
      <c r="AJ73" s="224"/>
      <c r="AK73" s="225"/>
      <c r="AL73" s="225"/>
      <c r="AM73" s="224"/>
      <c r="AN73" s="225"/>
      <c r="AO73" s="225"/>
      <c r="AP73" s="224"/>
      <c r="AQ73" s="225"/>
      <c r="AR73" s="225"/>
      <c r="AS73" s="139">
        <f t="shared" si="8"/>
        <v>0</v>
      </c>
      <c r="AT73" s="139">
        <f t="shared" si="9"/>
        <v>0</v>
      </c>
      <c r="AU73" s="140">
        <f t="shared" si="10"/>
        <v>0</v>
      </c>
      <c r="AV73" s="371" t="str">
        <f>AD2</f>
        <v>Rags</v>
      </c>
      <c r="AW73" s="124">
        <f t="shared" si="11"/>
        <v>0</v>
      </c>
      <c r="AX73" s="125"/>
      <c r="AY73" s="125"/>
      <c r="AZ73" s="125"/>
      <c r="BA73" s="125"/>
      <c r="BB73" s="125"/>
      <c r="BC73" s="125"/>
      <c r="BD73" s="125"/>
      <c r="BE73" s="125"/>
      <c r="BF73" s="141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</row>
    <row r="74" spans="1:69" ht="16.5" customHeight="1">
      <c r="A74" s="131" t="s">
        <v>58</v>
      </c>
      <c r="B74" s="175" t="s">
        <v>108</v>
      </c>
      <c r="C74" s="226"/>
      <c r="D74" s="227"/>
      <c r="E74" s="227"/>
      <c r="F74" s="226"/>
      <c r="G74" s="227"/>
      <c r="H74" s="227"/>
      <c r="I74" s="226"/>
      <c r="J74" s="227"/>
      <c r="K74" s="227"/>
      <c r="L74" s="226"/>
      <c r="M74" s="227"/>
      <c r="N74" s="227"/>
      <c r="O74" s="226"/>
      <c r="P74" s="227"/>
      <c r="Q74" s="227"/>
      <c r="R74" s="226"/>
      <c r="S74" s="227"/>
      <c r="T74" s="227"/>
      <c r="U74" s="228"/>
      <c r="V74" s="229"/>
      <c r="W74" s="229"/>
      <c r="X74" s="228">
        <v>2</v>
      </c>
      <c r="Y74" s="229">
        <v>1</v>
      </c>
      <c r="Z74" s="229">
        <v>0</v>
      </c>
      <c r="AA74" s="228"/>
      <c r="AB74" s="229"/>
      <c r="AC74" s="229"/>
      <c r="AD74" s="222"/>
      <c r="AE74" s="223"/>
      <c r="AF74" s="223"/>
      <c r="AG74" s="228"/>
      <c r="AH74" s="229"/>
      <c r="AI74" s="229"/>
      <c r="AJ74" s="228"/>
      <c r="AK74" s="229"/>
      <c r="AL74" s="229"/>
      <c r="AM74" s="228"/>
      <c r="AN74" s="229"/>
      <c r="AO74" s="229"/>
      <c r="AP74" s="228"/>
      <c r="AQ74" s="229"/>
      <c r="AR74" s="229"/>
      <c r="AS74" s="139">
        <f t="shared" si="8"/>
        <v>2</v>
      </c>
      <c r="AT74" s="139">
        <f t="shared" si="9"/>
        <v>1</v>
      </c>
      <c r="AU74" s="140">
        <f t="shared" si="10"/>
        <v>0</v>
      </c>
      <c r="AV74" s="371"/>
      <c r="AW74" s="124" t="str">
        <f t="shared" si="11"/>
        <v>Jānis Štokmanis</v>
      </c>
      <c r="AX74" s="125"/>
      <c r="AY74" s="126"/>
      <c r="AZ74" s="126"/>
      <c r="BA74" s="126"/>
      <c r="BB74" s="126"/>
      <c r="BC74" s="126"/>
      <c r="BD74" s="126"/>
      <c r="BE74" s="126"/>
      <c r="BF74" s="125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</row>
    <row r="75" spans="1:69" ht="16.5" customHeight="1">
      <c r="A75" s="131" t="s">
        <v>58</v>
      </c>
      <c r="B75" s="175" t="s">
        <v>109</v>
      </c>
      <c r="C75" s="226"/>
      <c r="D75" s="227"/>
      <c r="E75" s="227"/>
      <c r="F75" s="226"/>
      <c r="G75" s="227"/>
      <c r="H75" s="227"/>
      <c r="I75" s="226"/>
      <c r="J75" s="227"/>
      <c r="K75" s="227"/>
      <c r="L75" s="226"/>
      <c r="M75" s="227"/>
      <c r="N75" s="227"/>
      <c r="O75" s="226"/>
      <c r="P75" s="227"/>
      <c r="Q75" s="227"/>
      <c r="R75" s="226"/>
      <c r="S75" s="227"/>
      <c r="T75" s="227"/>
      <c r="U75" s="230"/>
      <c r="V75" s="231"/>
      <c r="W75" s="231"/>
      <c r="X75" s="230">
        <v>2</v>
      </c>
      <c r="Y75" s="231">
        <v>1</v>
      </c>
      <c r="Z75" s="231">
        <v>0</v>
      </c>
      <c r="AA75" s="230">
        <v>1</v>
      </c>
      <c r="AB75" s="231">
        <v>2</v>
      </c>
      <c r="AC75" s="231">
        <v>0</v>
      </c>
      <c r="AD75" s="222"/>
      <c r="AE75" s="223"/>
      <c r="AF75" s="223"/>
      <c r="AG75" s="230">
        <v>3</v>
      </c>
      <c r="AH75" s="231">
        <v>0</v>
      </c>
      <c r="AI75" s="231">
        <v>0</v>
      </c>
      <c r="AJ75" s="230">
        <v>0</v>
      </c>
      <c r="AK75" s="231">
        <v>3</v>
      </c>
      <c r="AL75" s="231">
        <v>0</v>
      </c>
      <c r="AM75" s="230"/>
      <c r="AN75" s="231"/>
      <c r="AO75" s="231"/>
      <c r="AP75" s="230"/>
      <c r="AQ75" s="231"/>
      <c r="AR75" s="231"/>
      <c r="AS75" s="139">
        <f t="shared" si="8"/>
        <v>6</v>
      </c>
      <c r="AT75" s="139">
        <f t="shared" si="9"/>
        <v>6</v>
      </c>
      <c r="AU75" s="140">
        <f t="shared" si="10"/>
        <v>0</v>
      </c>
      <c r="AV75" s="371"/>
      <c r="AW75" s="124" t="str">
        <f t="shared" si="11"/>
        <v>Aleksis Štokmanis</v>
      </c>
      <c r="AX75" s="125"/>
      <c r="AY75" s="126"/>
      <c r="AZ75" s="126"/>
      <c r="BA75" s="126"/>
      <c r="BB75" s="126"/>
      <c r="BC75" s="126"/>
      <c r="BD75" s="126"/>
      <c r="BE75" s="126"/>
      <c r="BF75" s="125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</row>
    <row r="76" spans="1:69" ht="16.5" customHeight="1">
      <c r="A76" s="131" t="s">
        <v>58</v>
      </c>
      <c r="B76" s="175" t="s">
        <v>110</v>
      </c>
      <c r="C76" s="226"/>
      <c r="D76" s="227"/>
      <c r="E76" s="227"/>
      <c r="F76" s="226"/>
      <c r="G76" s="227"/>
      <c r="H76" s="227"/>
      <c r="I76" s="226"/>
      <c r="J76" s="227"/>
      <c r="K76" s="227"/>
      <c r="L76" s="226"/>
      <c r="M76" s="227"/>
      <c r="N76" s="227"/>
      <c r="O76" s="226"/>
      <c r="P76" s="227"/>
      <c r="Q76" s="227"/>
      <c r="R76" s="226"/>
      <c r="S76" s="227"/>
      <c r="T76" s="227"/>
      <c r="U76" s="230"/>
      <c r="V76" s="231"/>
      <c r="W76" s="231"/>
      <c r="X76" s="230">
        <v>3</v>
      </c>
      <c r="Y76" s="231">
        <v>0</v>
      </c>
      <c r="Z76" s="231">
        <v>0</v>
      </c>
      <c r="AA76" s="230">
        <v>1</v>
      </c>
      <c r="AB76" s="231">
        <v>2</v>
      </c>
      <c r="AC76" s="231">
        <v>0</v>
      </c>
      <c r="AD76" s="222"/>
      <c r="AE76" s="223"/>
      <c r="AF76" s="223"/>
      <c r="AG76" s="230">
        <v>2</v>
      </c>
      <c r="AH76" s="231">
        <v>1</v>
      </c>
      <c r="AI76" s="231">
        <v>0</v>
      </c>
      <c r="AJ76" s="230">
        <v>1</v>
      </c>
      <c r="AK76" s="243">
        <v>2</v>
      </c>
      <c r="AL76" s="231">
        <v>0</v>
      </c>
      <c r="AM76" s="230"/>
      <c r="AN76" s="243"/>
      <c r="AO76" s="231"/>
      <c r="AP76" s="230"/>
      <c r="AQ76" s="243"/>
      <c r="AR76" s="231"/>
      <c r="AS76" s="139">
        <f t="shared" si="8"/>
        <v>7</v>
      </c>
      <c r="AT76" s="139">
        <f t="shared" si="9"/>
        <v>5</v>
      </c>
      <c r="AU76" s="140">
        <f t="shared" si="10"/>
        <v>0</v>
      </c>
      <c r="AV76" s="371"/>
      <c r="AW76" s="124" t="str">
        <f t="shared" si="11"/>
        <v>Dāvis Šipkevičs</v>
      </c>
      <c r="AX76" s="125"/>
      <c r="AY76" s="126"/>
      <c r="AZ76" s="126"/>
      <c r="BA76" s="126"/>
      <c r="BB76" s="126"/>
      <c r="BC76" s="126"/>
      <c r="BD76" s="126"/>
      <c r="BE76" s="126"/>
      <c r="BF76" s="125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</row>
    <row r="77" spans="1:69" ht="16.5" customHeight="1">
      <c r="A77" s="131" t="s">
        <v>58</v>
      </c>
      <c r="B77" s="175" t="s">
        <v>111</v>
      </c>
      <c r="C77" s="234"/>
      <c r="D77" s="235"/>
      <c r="E77" s="235"/>
      <c r="F77" s="234"/>
      <c r="G77" s="235"/>
      <c r="H77" s="235"/>
      <c r="I77" s="234"/>
      <c r="J77" s="235"/>
      <c r="K77" s="235"/>
      <c r="L77" s="234"/>
      <c r="M77" s="235"/>
      <c r="N77" s="235"/>
      <c r="O77" s="234"/>
      <c r="P77" s="235"/>
      <c r="Q77" s="235"/>
      <c r="R77" s="234"/>
      <c r="S77" s="235"/>
      <c r="T77" s="235"/>
      <c r="U77" s="230"/>
      <c r="V77" s="231"/>
      <c r="W77" s="231"/>
      <c r="X77" s="230"/>
      <c r="Y77" s="231"/>
      <c r="Z77" s="231"/>
      <c r="AA77" s="230"/>
      <c r="AB77" s="231"/>
      <c r="AC77" s="231"/>
      <c r="AD77" s="222"/>
      <c r="AE77" s="223"/>
      <c r="AF77" s="223"/>
      <c r="AG77" s="230"/>
      <c r="AH77" s="231"/>
      <c r="AI77" s="231"/>
      <c r="AJ77" s="230">
        <v>0</v>
      </c>
      <c r="AK77" s="231">
        <v>3</v>
      </c>
      <c r="AL77" s="231">
        <v>0</v>
      </c>
      <c r="AM77" s="230"/>
      <c r="AN77" s="231"/>
      <c r="AO77" s="231"/>
      <c r="AP77" s="230"/>
      <c r="AQ77" s="231"/>
      <c r="AR77" s="231"/>
      <c r="AS77" s="139">
        <f t="shared" si="8"/>
        <v>0</v>
      </c>
      <c r="AT77" s="139">
        <f t="shared" si="9"/>
        <v>3</v>
      </c>
      <c r="AU77" s="140">
        <f t="shared" si="10"/>
        <v>0</v>
      </c>
      <c r="AV77" s="371"/>
      <c r="AW77" s="124" t="str">
        <f t="shared" si="11"/>
        <v>Māris Štokmanis</v>
      </c>
      <c r="AX77" s="125"/>
      <c r="AY77" s="126"/>
      <c r="AZ77" s="126"/>
      <c r="BA77" s="126"/>
      <c r="BB77" s="126"/>
      <c r="BC77" s="126"/>
      <c r="BD77" s="126"/>
      <c r="BE77" s="126"/>
      <c r="BF77" s="125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</row>
    <row r="78" spans="1:69" ht="16.5" customHeight="1">
      <c r="A78" s="131" t="s">
        <v>58</v>
      </c>
      <c r="B78" s="175" t="s">
        <v>92</v>
      </c>
      <c r="C78" s="234"/>
      <c r="D78" s="235"/>
      <c r="E78" s="235"/>
      <c r="F78" s="234"/>
      <c r="G78" s="235"/>
      <c r="H78" s="235"/>
      <c r="I78" s="234"/>
      <c r="J78" s="235"/>
      <c r="K78" s="235"/>
      <c r="L78" s="234"/>
      <c r="M78" s="235"/>
      <c r="N78" s="235"/>
      <c r="O78" s="234"/>
      <c r="P78" s="235"/>
      <c r="Q78" s="235"/>
      <c r="R78" s="234"/>
      <c r="S78" s="235"/>
      <c r="T78" s="235"/>
      <c r="U78" s="230"/>
      <c r="V78" s="231"/>
      <c r="W78" s="231"/>
      <c r="X78" s="230"/>
      <c r="Y78" s="231"/>
      <c r="Z78" s="231"/>
      <c r="AA78" s="230"/>
      <c r="AB78" s="231"/>
      <c r="AC78" s="231"/>
      <c r="AD78" s="222"/>
      <c r="AE78" s="223"/>
      <c r="AF78" s="223"/>
      <c r="AG78" s="230">
        <v>2</v>
      </c>
      <c r="AH78" s="231">
        <v>1</v>
      </c>
      <c r="AI78" s="231">
        <v>0</v>
      </c>
      <c r="AJ78" s="230"/>
      <c r="AK78" s="231"/>
      <c r="AL78" s="231"/>
      <c r="AM78" s="230"/>
      <c r="AN78" s="231"/>
      <c r="AO78" s="231"/>
      <c r="AP78" s="230"/>
      <c r="AQ78" s="231"/>
      <c r="AR78" s="231"/>
      <c r="AS78" s="139">
        <f t="shared" si="8"/>
        <v>2</v>
      </c>
      <c r="AT78" s="139">
        <f t="shared" si="9"/>
        <v>1</v>
      </c>
      <c r="AU78" s="140">
        <f t="shared" si="10"/>
        <v>0</v>
      </c>
      <c r="AV78" s="371"/>
      <c r="AW78" s="124" t="str">
        <f t="shared" si="11"/>
        <v>Aleksandrs Titkovs</v>
      </c>
      <c r="AX78" s="125"/>
      <c r="AY78" s="126"/>
      <c r="AZ78" s="126"/>
      <c r="BA78" s="126"/>
      <c r="BB78" s="126"/>
      <c r="BC78" s="126"/>
      <c r="BD78" s="126"/>
      <c r="BE78" s="126"/>
      <c r="BF78" s="125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</row>
    <row r="79" spans="1:69" ht="16.5" customHeight="1">
      <c r="A79" s="180" t="s">
        <v>58</v>
      </c>
      <c r="B79" s="158"/>
      <c r="C79" s="161"/>
      <c r="D79" s="162"/>
      <c r="E79" s="162"/>
      <c r="F79" s="161"/>
      <c r="G79" s="162"/>
      <c r="H79" s="162"/>
      <c r="I79" s="161"/>
      <c r="J79" s="162"/>
      <c r="K79" s="162"/>
      <c r="L79" s="161"/>
      <c r="M79" s="162"/>
      <c r="N79" s="162"/>
      <c r="O79" s="161"/>
      <c r="P79" s="162"/>
      <c r="Q79" s="162"/>
      <c r="R79" s="161"/>
      <c r="S79" s="162"/>
      <c r="T79" s="162"/>
      <c r="U79" s="238"/>
      <c r="V79" s="239"/>
      <c r="W79" s="239"/>
      <c r="X79" s="238"/>
      <c r="Y79" s="239"/>
      <c r="Z79" s="239"/>
      <c r="AA79" s="238"/>
      <c r="AB79" s="239"/>
      <c r="AC79" s="239"/>
      <c r="AD79" s="236"/>
      <c r="AE79" s="237"/>
      <c r="AF79" s="237"/>
      <c r="AG79" s="238"/>
      <c r="AH79" s="239"/>
      <c r="AI79" s="239"/>
      <c r="AJ79" s="238"/>
      <c r="AK79" s="239"/>
      <c r="AL79" s="239"/>
      <c r="AM79" s="238"/>
      <c r="AN79" s="239"/>
      <c r="AO79" s="239"/>
      <c r="AP79" s="238"/>
      <c r="AQ79" s="239"/>
      <c r="AR79" s="239"/>
      <c r="AS79" s="139">
        <f t="shared" si="8"/>
        <v>0</v>
      </c>
      <c r="AT79" s="139">
        <f t="shared" si="9"/>
        <v>0</v>
      </c>
      <c r="AU79" s="140">
        <f t="shared" si="10"/>
        <v>0</v>
      </c>
      <c r="AV79" s="371"/>
      <c r="AW79" s="124">
        <f t="shared" si="11"/>
        <v>0</v>
      </c>
      <c r="AX79" s="125"/>
      <c r="AY79" s="126"/>
      <c r="AZ79" s="126"/>
      <c r="BA79" s="126"/>
      <c r="BB79" s="126"/>
      <c r="BC79" s="126"/>
      <c r="BD79" s="126"/>
      <c r="BE79" s="126"/>
      <c r="BF79" s="125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</row>
    <row r="80" spans="1:69" ht="16.5" customHeight="1">
      <c r="A80" s="240" t="str">
        <f>Punkti!A35</f>
        <v>Korness</v>
      </c>
      <c r="B80" s="244" t="s">
        <v>112</v>
      </c>
      <c r="C80" s="220"/>
      <c r="D80" s="221"/>
      <c r="E80" s="221"/>
      <c r="F80" s="220"/>
      <c r="G80" s="221"/>
      <c r="H80" s="221"/>
      <c r="I80" s="220"/>
      <c r="J80" s="221"/>
      <c r="K80" s="221"/>
      <c r="L80" s="220"/>
      <c r="M80" s="221"/>
      <c r="N80" s="221"/>
      <c r="O80" s="220"/>
      <c r="P80" s="221"/>
      <c r="Q80" s="221"/>
      <c r="R80" s="220"/>
      <c r="S80" s="221"/>
      <c r="T80" s="221"/>
      <c r="U80" s="224">
        <v>0</v>
      </c>
      <c r="V80" s="225">
        <v>3</v>
      </c>
      <c r="W80" s="225">
        <v>0</v>
      </c>
      <c r="X80" s="224"/>
      <c r="Y80" s="225"/>
      <c r="Z80" s="225"/>
      <c r="AA80" s="224">
        <v>0</v>
      </c>
      <c r="AB80" s="225">
        <v>3</v>
      </c>
      <c r="AC80" s="225">
        <v>0</v>
      </c>
      <c r="AD80" s="224">
        <v>0</v>
      </c>
      <c r="AE80" s="225">
        <v>3</v>
      </c>
      <c r="AF80" s="225">
        <v>0</v>
      </c>
      <c r="AG80" s="222"/>
      <c r="AH80" s="223"/>
      <c r="AI80" s="223"/>
      <c r="AJ80" s="224"/>
      <c r="AK80" s="225"/>
      <c r="AL80" s="225"/>
      <c r="AM80" s="228">
        <v>2</v>
      </c>
      <c r="AN80" s="229">
        <v>1</v>
      </c>
      <c r="AO80" s="229">
        <v>0</v>
      </c>
      <c r="AP80" s="224"/>
      <c r="AQ80" s="225"/>
      <c r="AR80" s="225"/>
      <c r="AS80" s="139">
        <f t="shared" si="8"/>
        <v>2</v>
      </c>
      <c r="AT80" s="139">
        <f t="shared" si="9"/>
        <v>10</v>
      </c>
      <c r="AU80" s="140">
        <f t="shared" si="10"/>
        <v>0</v>
      </c>
      <c r="AV80" s="371" t="str">
        <f>AG2</f>
        <v>Korness</v>
      </c>
      <c r="AW80" s="124" t="str">
        <f t="shared" si="11"/>
        <v>Valdis Skudra</v>
      </c>
      <c r="AX80" s="125"/>
      <c r="AY80" s="126"/>
      <c r="AZ80" s="126"/>
      <c r="BA80" s="126"/>
      <c r="BB80" s="126"/>
      <c r="BC80" s="126"/>
      <c r="BD80" s="126"/>
      <c r="BE80" s="126"/>
      <c r="BF80" s="125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</row>
    <row r="81" spans="1:69" ht="16.5" customHeight="1">
      <c r="A81" s="131" t="s">
        <v>59</v>
      </c>
      <c r="B81" s="142" t="s">
        <v>113</v>
      </c>
      <c r="C81" s="226"/>
      <c r="D81" s="227"/>
      <c r="E81" s="227"/>
      <c r="F81" s="226"/>
      <c r="G81" s="227"/>
      <c r="H81" s="227"/>
      <c r="I81" s="226"/>
      <c r="J81" s="227"/>
      <c r="K81" s="227"/>
      <c r="L81" s="226"/>
      <c r="M81" s="227"/>
      <c r="N81" s="227"/>
      <c r="O81" s="226"/>
      <c r="P81" s="227"/>
      <c r="Q81" s="227"/>
      <c r="R81" s="226"/>
      <c r="S81" s="227"/>
      <c r="T81" s="227"/>
      <c r="U81" s="228"/>
      <c r="V81" s="229"/>
      <c r="W81" s="229"/>
      <c r="X81" s="228"/>
      <c r="Y81" s="229"/>
      <c r="Z81" s="229"/>
      <c r="AA81" s="228"/>
      <c r="AB81" s="229"/>
      <c r="AC81" s="229"/>
      <c r="AD81" s="228"/>
      <c r="AE81" s="229"/>
      <c r="AF81" s="229"/>
      <c r="AG81" s="222"/>
      <c r="AH81" s="223"/>
      <c r="AI81" s="223"/>
      <c r="AJ81" s="228"/>
      <c r="AK81" s="229"/>
      <c r="AL81" s="229"/>
      <c r="AM81" s="228"/>
      <c r="AN81" s="229"/>
      <c r="AO81" s="229"/>
      <c r="AP81" s="228"/>
      <c r="AQ81" s="229"/>
      <c r="AR81" s="229"/>
      <c r="AS81" s="139">
        <f t="shared" si="8"/>
        <v>0</v>
      </c>
      <c r="AT81" s="139">
        <f t="shared" si="9"/>
        <v>0</v>
      </c>
      <c r="AU81" s="140">
        <f t="shared" si="10"/>
        <v>0</v>
      </c>
      <c r="AV81" s="371"/>
      <c r="AW81" s="124" t="str">
        <f t="shared" si="11"/>
        <v>Gints Adakovskis</v>
      </c>
      <c r="AX81" s="125"/>
      <c r="AY81" s="126"/>
      <c r="AZ81" s="126"/>
      <c r="BA81" s="126"/>
      <c r="BB81" s="126"/>
      <c r="BC81" s="126"/>
      <c r="BD81" s="126"/>
      <c r="BE81" s="126"/>
      <c r="BF81" s="125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</row>
    <row r="82" spans="1:69" ht="15.75" customHeight="1">
      <c r="A82" s="131" t="s">
        <v>59</v>
      </c>
      <c r="B82" s="175" t="s">
        <v>114</v>
      </c>
      <c r="C82" s="226"/>
      <c r="D82" s="227"/>
      <c r="E82" s="227"/>
      <c r="F82" s="226"/>
      <c r="G82" s="227"/>
      <c r="H82" s="227"/>
      <c r="I82" s="226"/>
      <c r="J82" s="227"/>
      <c r="K82" s="227"/>
      <c r="L82" s="226"/>
      <c r="M82" s="227"/>
      <c r="N82" s="227"/>
      <c r="O82" s="226"/>
      <c r="P82" s="227"/>
      <c r="Q82" s="227"/>
      <c r="R82" s="226"/>
      <c r="S82" s="227"/>
      <c r="T82" s="227"/>
      <c r="U82" s="230">
        <v>2</v>
      </c>
      <c r="V82" s="231">
        <v>1</v>
      </c>
      <c r="W82" s="231">
        <v>0</v>
      </c>
      <c r="X82" s="230"/>
      <c r="Y82" s="231"/>
      <c r="Z82" s="231"/>
      <c r="AA82" s="230">
        <v>0</v>
      </c>
      <c r="AB82" s="231">
        <v>3</v>
      </c>
      <c r="AC82" s="231">
        <v>0</v>
      </c>
      <c r="AD82" s="230">
        <v>1</v>
      </c>
      <c r="AE82" s="231">
        <v>2</v>
      </c>
      <c r="AF82" s="231">
        <v>0</v>
      </c>
      <c r="AG82" s="222"/>
      <c r="AH82" s="223"/>
      <c r="AI82" s="223"/>
      <c r="AJ82" s="230"/>
      <c r="AK82" s="231"/>
      <c r="AL82" s="231"/>
      <c r="AM82" s="228"/>
      <c r="AN82" s="229"/>
      <c r="AO82" s="229"/>
      <c r="AP82" s="230"/>
      <c r="AQ82" s="231"/>
      <c r="AR82" s="231"/>
      <c r="AS82" s="139">
        <f t="shared" si="8"/>
        <v>3</v>
      </c>
      <c r="AT82" s="139">
        <f t="shared" si="9"/>
        <v>6</v>
      </c>
      <c r="AU82" s="140">
        <f t="shared" si="10"/>
        <v>0</v>
      </c>
      <c r="AV82" s="371"/>
      <c r="AW82" s="124" t="str">
        <f t="shared" si="11"/>
        <v>Sigutis Briedis</v>
      </c>
      <c r="AX82" s="125"/>
      <c r="AY82" s="126"/>
      <c r="AZ82" s="126"/>
      <c r="BA82" s="126"/>
      <c r="BB82" s="126"/>
      <c r="BC82" s="126"/>
      <c r="BD82" s="126"/>
      <c r="BE82" s="126"/>
      <c r="BF82" s="125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</row>
    <row r="83" spans="1:69" ht="15.75" customHeight="1">
      <c r="A83" s="131" t="s">
        <v>59</v>
      </c>
      <c r="B83" s="175" t="s">
        <v>115</v>
      </c>
      <c r="C83" s="226"/>
      <c r="D83" s="227"/>
      <c r="E83" s="227"/>
      <c r="F83" s="226"/>
      <c r="G83" s="227"/>
      <c r="H83" s="227"/>
      <c r="I83" s="226"/>
      <c r="J83" s="227"/>
      <c r="K83" s="227"/>
      <c r="L83" s="226"/>
      <c r="M83" s="227"/>
      <c r="N83" s="227"/>
      <c r="O83" s="226"/>
      <c r="P83" s="227"/>
      <c r="Q83" s="227"/>
      <c r="R83" s="226"/>
      <c r="S83" s="227"/>
      <c r="T83" s="227"/>
      <c r="U83" s="230"/>
      <c r="V83" s="231"/>
      <c r="W83" s="231"/>
      <c r="X83" s="230"/>
      <c r="Y83" s="231"/>
      <c r="Z83" s="231"/>
      <c r="AA83" s="230"/>
      <c r="AB83" s="231"/>
      <c r="AC83" s="231"/>
      <c r="AD83" s="230"/>
      <c r="AE83" s="231"/>
      <c r="AF83" s="231"/>
      <c r="AG83" s="222"/>
      <c r="AH83" s="223"/>
      <c r="AI83" s="223"/>
      <c r="AJ83" s="230"/>
      <c r="AK83" s="231"/>
      <c r="AL83" s="231"/>
      <c r="AM83" s="230"/>
      <c r="AN83" s="231"/>
      <c r="AO83" s="231"/>
      <c r="AP83" s="230"/>
      <c r="AQ83" s="231"/>
      <c r="AR83" s="231"/>
      <c r="AS83" s="139">
        <f t="shared" si="8"/>
        <v>0</v>
      </c>
      <c r="AT83" s="139">
        <f t="shared" si="9"/>
        <v>0</v>
      </c>
      <c r="AU83" s="140">
        <f t="shared" si="10"/>
        <v>0</v>
      </c>
      <c r="AV83" s="371"/>
      <c r="AW83" s="124" t="str">
        <f t="shared" si="11"/>
        <v>Jānis Adakovskis</v>
      </c>
      <c r="AX83" s="125"/>
      <c r="AY83" s="126"/>
      <c r="AZ83" s="126"/>
      <c r="BA83" s="126"/>
      <c r="BB83" s="126"/>
      <c r="BC83" s="126"/>
      <c r="BD83" s="126"/>
      <c r="BE83" s="126"/>
      <c r="BF83" s="125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</row>
    <row r="84" spans="1:69" ht="15.75" customHeight="1">
      <c r="A84" s="232" t="s">
        <v>59</v>
      </c>
      <c r="B84" s="245" t="s">
        <v>116</v>
      </c>
      <c r="C84" s="234"/>
      <c r="D84" s="235"/>
      <c r="E84" s="235"/>
      <c r="F84" s="234"/>
      <c r="G84" s="235"/>
      <c r="H84" s="235"/>
      <c r="I84" s="234"/>
      <c r="J84" s="235"/>
      <c r="K84" s="235"/>
      <c r="L84" s="234"/>
      <c r="M84" s="235"/>
      <c r="N84" s="235"/>
      <c r="O84" s="234"/>
      <c r="P84" s="235"/>
      <c r="Q84" s="235"/>
      <c r="R84" s="234"/>
      <c r="S84" s="235"/>
      <c r="T84" s="235"/>
      <c r="U84" s="230">
        <v>1</v>
      </c>
      <c r="V84" s="231">
        <v>2</v>
      </c>
      <c r="W84" s="231">
        <v>0</v>
      </c>
      <c r="X84" s="230"/>
      <c r="Y84" s="231"/>
      <c r="Z84" s="231"/>
      <c r="AA84" s="230">
        <v>1</v>
      </c>
      <c r="AB84" s="231">
        <v>2</v>
      </c>
      <c r="AC84" s="231">
        <v>0</v>
      </c>
      <c r="AD84" s="230">
        <v>1</v>
      </c>
      <c r="AE84" s="231">
        <v>2</v>
      </c>
      <c r="AF84" s="231">
        <v>0</v>
      </c>
      <c r="AG84" s="222"/>
      <c r="AH84" s="223"/>
      <c r="AI84" s="223"/>
      <c r="AJ84" s="230"/>
      <c r="AK84" s="231"/>
      <c r="AL84" s="231"/>
      <c r="AM84" s="230">
        <v>1</v>
      </c>
      <c r="AN84" s="231">
        <v>2</v>
      </c>
      <c r="AO84" s="231">
        <v>0</v>
      </c>
      <c r="AP84" s="230"/>
      <c r="AQ84" s="231"/>
      <c r="AR84" s="231"/>
      <c r="AS84" s="139">
        <f t="shared" si="8"/>
        <v>4</v>
      </c>
      <c r="AT84" s="139">
        <f t="shared" si="9"/>
        <v>8</v>
      </c>
      <c r="AU84" s="140">
        <f t="shared" si="10"/>
        <v>0</v>
      </c>
      <c r="AV84" s="371"/>
      <c r="AW84" s="124" t="str">
        <f t="shared" si="11"/>
        <v>Haralds Zeidmanis</v>
      </c>
      <c r="AX84" s="125"/>
      <c r="AY84" s="126"/>
      <c r="AZ84" s="126"/>
      <c r="BA84" s="126"/>
      <c r="BB84" s="126"/>
      <c r="BC84" s="126"/>
      <c r="BD84" s="126"/>
      <c r="BE84" s="126"/>
      <c r="BF84" s="125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</row>
    <row r="85" spans="1:69" ht="15.75" customHeight="1">
      <c r="A85" s="131" t="s">
        <v>59</v>
      </c>
      <c r="B85" s="175"/>
      <c r="C85" s="234"/>
      <c r="D85" s="235"/>
      <c r="E85" s="235"/>
      <c r="F85" s="234"/>
      <c r="G85" s="235"/>
      <c r="H85" s="235"/>
      <c r="I85" s="234"/>
      <c r="J85" s="235"/>
      <c r="K85" s="235"/>
      <c r="L85" s="234"/>
      <c r="M85" s="235"/>
      <c r="N85" s="235"/>
      <c r="O85" s="234"/>
      <c r="P85" s="235"/>
      <c r="Q85" s="235"/>
      <c r="R85" s="234"/>
      <c r="S85" s="235"/>
      <c r="T85" s="235"/>
      <c r="U85" s="230"/>
      <c r="V85" s="231"/>
      <c r="W85" s="231"/>
      <c r="X85" s="230"/>
      <c r="Y85" s="231"/>
      <c r="Z85" s="231"/>
      <c r="AA85" s="230"/>
      <c r="AB85" s="231"/>
      <c r="AC85" s="231"/>
      <c r="AD85" s="230"/>
      <c r="AE85" s="231"/>
      <c r="AF85" s="231"/>
      <c r="AG85" s="222"/>
      <c r="AH85" s="223"/>
      <c r="AI85" s="223"/>
      <c r="AJ85" s="230"/>
      <c r="AK85" s="231"/>
      <c r="AL85" s="231"/>
      <c r="AM85" s="230"/>
      <c r="AN85" s="231"/>
      <c r="AO85" s="231"/>
      <c r="AP85" s="230"/>
      <c r="AQ85" s="231"/>
      <c r="AR85" s="231"/>
      <c r="AS85" s="139">
        <f t="shared" si="8"/>
        <v>0</v>
      </c>
      <c r="AT85" s="139">
        <f t="shared" si="9"/>
        <v>0</v>
      </c>
      <c r="AU85" s="140">
        <f t="shared" si="10"/>
        <v>0</v>
      </c>
      <c r="AV85" s="371"/>
      <c r="AW85" s="124">
        <f t="shared" si="11"/>
        <v>0</v>
      </c>
      <c r="AX85" s="125"/>
      <c r="AY85" s="126"/>
      <c r="AZ85" s="126"/>
      <c r="BA85" s="126"/>
      <c r="BB85" s="126"/>
      <c r="BC85" s="126"/>
      <c r="BD85" s="126"/>
      <c r="BE85" s="126"/>
      <c r="BF85" s="125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</row>
    <row r="86" spans="1:69" ht="15.75" customHeight="1">
      <c r="A86" s="180" t="s">
        <v>59</v>
      </c>
      <c r="B86" s="181"/>
      <c r="C86" s="161"/>
      <c r="D86" s="162"/>
      <c r="E86" s="162"/>
      <c r="F86" s="161"/>
      <c r="G86" s="162"/>
      <c r="H86" s="162"/>
      <c r="I86" s="161"/>
      <c r="J86" s="162"/>
      <c r="K86" s="162"/>
      <c r="L86" s="161"/>
      <c r="M86" s="162"/>
      <c r="N86" s="162"/>
      <c r="O86" s="161"/>
      <c r="P86" s="162"/>
      <c r="Q86" s="162"/>
      <c r="R86" s="161"/>
      <c r="S86" s="162"/>
      <c r="T86" s="162"/>
      <c r="U86" s="238"/>
      <c r="V86" s="239"/>
      <c r="W86" s="239"/>
      <c r="X86" s="238"/>
      <c r="Y86" s="239"/>
      <c r="Z86" s="239"/>
      <c r="AA86" s="238"/>
      <c r="AB86" s="239"/>
      <c r="AC86" s="239"/>
      <c r="AD86" s="238"/>
      <c r="AE86" s="239"/>
      <c r="AF86" s="239"/>
      <c r="AG86" s="236"/>
      <c r="AH86" s="237"/>
      <c r="AI86" s="237"/>
      <c r="AJ86" s="238"/>
      <c r="AK86" s="239"/>
      <c r="AL86" s="239"/>
      <c r="AM86" s="238"/>
      <c r="AN86" s="239"/>
      <c r="AO86" s="239"/>
      <c r="AP86" s="238"/>
      <c r="AQ86" s="239"/>
      <c r="AR86" s="239"/>
      <c r="AS86" s="139">
        <f t="shared" si="8"/>
        <v>0</v>
      </c>
      <c r="AT86" s="139">
        <f t="shared" si="9"/>
        <v>0</v>
      </c>
      <c r="AU86" s="140">
        <f t="shared" si="10"/>
        <v>0</v>
      </c>
      <c r="AV86" s="371"/>
      <c r="AW86" s="124">
        <f t="shared" si="11"/>
        <v>0</v>
      </c>
      <c r="AX86" s="125"/>
      <c r="AY86" s="126"/>
      <c r="AZ86" s="126"/>
      <c r="BA86" s="126"/>
      <c r="BB86" s="126"/>
      <c r="BC86" s="126"/>
      <c r="BD86" s="126"/>
      <c r="BE86" s="126"/>
      <c r="BF86" s="125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</row>
    <row r="87" spans="1:69" ht="15.75" customHeight="1">
      <c r="A87" s="163" t="str">
        <f>Punkti!A38</f>
        <v>Šarmageddon</v>
      </c>
      <c r="B87" s="142"/>
      <c r="C87" s="220"/>
      <c r="D87" s="221"/>
      <c r="E87" s="221"/>
      <c r="F87" s="220"/>
      <c r="G87" s="221"/>
      <c r="H87" s="221"/>
      <c r="I87" s="220"/>
      <c r="J87" s="221"/>
      <c r="K87" s="221"/>
      <c r="L87" s="220"/>
      <c r="M87" s="221"/>
      <c r="N87" s="221"/>
      <c r="O87" s="220"/>
      <c r="P87" s="221"/>
      <c r="Q87" s="221"/>
      <c r="R87" s="220"/>
      <c r="S87" s="221"/>
      <c r="T87" s="221"/>
      <c r="U87" s="224"/>
      <c r="V87" s="225"/>
      <c r="W87" s="225"/>
      <c r="X87" s="224"/>
      <c r="Y87" s="225"/>
      <c r="Z87" s="225"/>
      <c r="AA87" s="224"/>
      <c r="AB87" s="225"/>
      <c r="AC87" s="225"/>
      <c r="AD87" s="224"/>
      <c r="AE87" s="225"/>
      <c r="AF87" s="225"/>
      <c r="AG87" s="224"/>
      <c r="AH87" s="225"/>
      <c r="AI87" s="225"/>
      <c r="AJ87" s="222"/>
      <c r="AK87" s="223"/>
      <c r="AL87" s="223"/>
      <c r="AM87" s="224"/>
      <c r="AN87" s="225"/>
      <c r="AO87" s="225"/>
      <c r="AP87" s="224"/>
      <c r="AQ87" s="225"/>
      <c r="AR87" s="225"/>
      <c r="AS87" s="139">
        <f t="shared" si="8"/>
        <v>0</v>
      </c>
      <c r="AT87" s="139">
        <f t="shared" si="9"/>
        <v>0</v>
      </c>
      <c r="AU87" s="140">
        <f t="shared" si="10"/>
        <v>0</v>
      </c>
      <c r="AV87" s="371" t="str">
        <f>AJ2</f>
        <v>Šarmageddon</v>
      </c>
      <c r="AW87" s="124">
        <f t="shared" si="11"/>
        <v>0</v>
      </c>
      <c r="AX87" s="125"/>
      <c r="AY87" s="126"/>
      <c r="AZ87" s="126"/>
      <c r="BA87" s="126"/>
      <c r="BB87" s="126"/>
      <c r="BC87" s="126"/>
      <c r="BD87" s="126"/>
      <c r="BE87" s="126"/>
      <c r="BF87" s="125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</row>
    <row r="88" spans="1:69" ht="15.75" customHeight="1">
      <c r="A88" s="131" t="s">
        <v>117</v>
      </c>
      <c r="B88" s="142"/>
      <c r="C88" s="226"/>
      <c r="D88" s="227"/>
      <c r="E88" s="227"/>
      <c r="F88" s="226"/>
      <c r="G88" s="227"/>
      <c r="H88" s="227"/>
      <c r="I88" s="226"/>
      <c r="J88" s="227"/>
      <c r="K88" s="227"/>
      <c r="L88" s="226"/>
      <c r="M88" s="227"/>
      <c r="N88" s="227"/>
      <c r="O88" s="226"/>
      <c r="P88" s="227"/>
      <c r="Q88" s="227"/>
      <c r="R88" s="226"/>
      <c r="S88" s="227"/>
      <c r="T88" s="227"/>
      <c r="U88" s="228"/>
      <c r="V88" s="229"/>
      <c r="W88" s="229"/>
      <c r="X88" s="228"/>
      <c r="Y88" s="229"/>
      <c r="Z88" s="229"/>
      <c r="AA88" s="228"/>
      <c r="AB88" s="229"/>
      <c r="AC88" s="229"/>
      <c r="AD88" s="228"/>
      <c r="AE88" s="229"/>
      <c r="AF88" s="229"/>
      <c r="AG88" s="228"/>
      <c r="AH88" s="229"/>
      <c r="AI88" s="229"/>
      <c r="AJ88" s="222"/>
      <c r="AK88" s="223"/>
      <c r="AL88" s="223"/>
      <c r="AM88" s="228"/>
      <c r="AN88" s="229"/>
      <c r="AO88" s="229"/>
      <c r="AP88" s="228"/>
      <c r="AQ88" s="229"/>
      <c r="AR88" s="229"/>
      <c r="AS88" s="139">
        <f t="shared" si="8"/>
        <v>0</v>
      </c>
      <c r="AT88" s="139">
        <f t="shared" si="9"/>
        <v>0</v>
      </c>
      <c r="AU88" s="140">
        <f t="shared" si="10"/>
        <v>0</v>
      </c>
      <c r="AV88" s="371"/>
      <c r="AW88" s="124">
        <f t="shared" si="11"/>
        <v>0</v>
      </c>
      <c r="AX88" s="125"/>
      <c r="AY88" s="126"/>
      <c r="AZ88" s="126"/>
      <c r="BA88" s="126"/>
      <c r="BB88" s="126"/>
      <c r="BC88" s="126"/>
      <c r="BD88" s="126"/>
      <c r="BE88" s="126"/>
      <c r="BF88" s="125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</row>
    <row r="89" spans="1:69" ht="15.75" customHeight="1">
      <c r="A89" s="202" t="s">
        <v>117</v>
      </c>
      <c r="B89" s="142"/>
      <c r="C89" s="226"/>
      <c r="D89" s="227"/>
      <c r="E89" s="227"/>
      <c r="F89" s="226"/>
      <c r="G89" s="227"/>
      <c r="H89" s="227"/>
      <c r="I89" s="226"/>
      <c r="J89" s="227"/>
      <c r="K89" s="227"/>
      <c r="L89" s="226"/>
      <c r="M89" s="227"/>
      <c r="N89" s="227"/>
      <c r="O89" s="226"/>
      <c r="P89" s="227"/>
      <c r="Q89" s="227"/>
      <c r="R89" s="226"/>
      <c r="S89" s="227"/>
      <c r="T89" s="227"/>
      <c r="U89" s="230"/>
      <c r="V89" s="231"/>
      <c r="W89" s="231"/>
      <c r="X89" s="230"/>
      <c r="Y89" s="231"/>
      <c r="Z89" s="231"/>
      <c r="AA89" s="230"/>
      <c r="AB89" s="231"/>
      <c r="AC89" s="231"/>
      <c r="AD89" s="230"/>
      <c r="AE89" s="231"/>
      <c r="AF89" s="231"/>
      <c r="AG89" s="230"/>
      <c r="AH89" s="231"/>
      <c r="AI89" s="231"/>
      <c r="AJ89" s="222"/>
      <c r="AK89" s="223"/>
      <c r="AL89" s="223"/>
      <c r="AM89" s="230"/>
      <c r="AN89" s="231"/>
      <c r="AO89" s="231"/>
      <c r="AP89" s="230"/>
      <c r="AQ89" s="231"/>
      <c r="AR89" s="231"/>
      <c r="AS89" s="139">
        <f t="shared" si="8"/>
        <v>0</v>
      </c>
      <c r="AT89" s="139">
        <f t="shared" si="9"/>
        <v>0</v>
      </c>
      <c r="AU89" s="140">
        <f t="shared" si="10"/>
        <v>0</v>
      </c>
      <c r="AV89" s="371"/>
      <c r="AW89" s="124">
        <f t="shared" si="11"/>
        <v>0</v>
      </c>
      <c r="AX89" s="125"/>
      <c r="AY89" s="126"/>
      <c r="AZ89" s="126"/>
      <c r="BA89" s="126"/>
      <c r="BB89" s="126"/>
      <c r="BC89" s="126"/>
      <c r="BD89" s="126"/>
      <c r="BE89" s="126"/>
      <c r="BF89" s="125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</row>
    <row r="90" spans="1:69" ht="15.75" customHeight="1">
      <c r="A90" s="131" t="s">
        <v>117</v>
      </c>
      <c r="B90" s="175" t="s">
        <v>118</v>
      </c>
      <c r="C90" s="226"/>
      <c r="D90" s="227"/>
      <c r="E90" s="227"/>
      <c r="F90" s="226"/>
      <c r="G90" s="227"/>
      <c r="H90" s="227"/>
      <c r="I90" s="226"/>
      <c r="J90" s="227"/>
      <c r="K90" s="227"/>
      <c r="L90" s="226"/>
      <c r="M90" s="227"/>
      <c r="N90" s="227"/>
      <c r="O90" s="226"/>
      <c r="P90" s="227"/>
      <c r="Q90" s="227"/>
      <c r="R90" s="226"/>
      <c r="S90" s="227"/>
      <c r="T90" s="227"/>
      <c r="U90" s="230">
        <v>0</v>
      </c>
      <c r="V90" s="231">
        <v>3</v>
      </c>
      <c r="W90" s="231">
        <v>0</v>
      </c>
      <c r="X90" s="230">
        <v>0</v>
      </c>
      <c r="Y90" s="231">
        <v>3</v>
      </c>
      <c r="Z90" s="231">
        <v>0</v>
      </c>
      <c r="AA90" s="230"/>
      <c r="AB90" s="231"/>
      <c r="AC90" s="231"/>
      <c r="AD90" s="230">
        <v>3</v>
      </c>
      <c r="AE90" s="231">
        <v>0</v>
      </c>
      <c r="AF90" s="231">
        <v>0</v>
      </c>
      <c r="AG90" s="230"/>
      <c r="AH90" s="231"/>
      <c r="AI90" s="231"/>
      <c r="AJ90" s="222"/>
      <c r="AK90" s="223"/>
      <c r="AL90" s="223"/>
      <c r="AM90" s="230">
        <v>1</v>
      </c>
      <c r="AN90" s="231">
        <v>2</v>
      </c>
      <c r="AO90" s="231">
        <v>0</v>
      </c>
      <c r="AP90" s="230"/>
      <c r="AQ90" s="231"/>
      <c r="AR90" s="231"/>
      <c r="AS90" s="139">
        <f t="shared" si="8"/>
        <v>4</v>
      </c>
      <c r="AT90" s="139">
        <f t="shared" si="9"/>
        <v>8</v>
      </c>
      <c r="AU90" s="140">
        <f t="shared" si="10"/>
        <v>0</v>
      </c>
      <c r="AV90" s="371"/>
      <c r="AW90" s="124" t="str">
        <f t="shared" si="11"/>
        <v>Eduards Ručevics</v>
      </c>
      <c r="AX90" s="125"/>
      <c r="AY90" s="126"/>
      <c r="AZ90" s="126"/>
      <c r="BA90" s="126"/>
      <c r="BB90" s="126"/>
      <c r="BC90" s="126"/>
      <c r="BD90" s="126"/>
      <c r="BE90" s="126"/>
      <c r="BF90" s="125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</row>
    <row r="91" spans="1:69" ht="15.75" customHeight="1">
      <c r="A91" s="232" t="s">
        <v>117</v>
      </c>
      <c r="B91" s="245" t="s">
        <v>119</v>
      </c>
      <c r="C91" s="234"/>
      <c r="D91" s="235"/>
      <c r="E91" s="235"/>
      <c r="F91" s="234"/>
      <c r="G91" s="235"/>
      <c r="H91" s="235"/>
      <c r="I91" s="234"/>
      <c r="J91" s="235"/>
      <c r="K91" s="235"/>
      <c r="L91" s="234"/>
      <c r="M91" s="235"/>
      <c r="N91" s="235"/>
      <c r="O91" s="234"/>
      <c r="P91" s="235"/>
      <c r="Q91" s="235"/>
      <c r="R91" s="234"/>
      <c r="S91" s="235"/>
      <c r="T91" s="235"/>
      <c r="U91" s="230">
        <v>2</v>
      </c>
      <c r="V91" s="231">
        <v>1</v>
      </c>
      <c r="W91" s="231">
        <v>0</v>
      </c>
      <c r="X91" s="230">
        <v>3</v>
      </c>
      <c r="Y91" s="231">
        <v>0</v>
      </c>
      <c r="Z91" s="231">
        <v>0</v>
      </c>
      <c r="AA91" s="230"/>
      <c r="AB91" s="231"/>
      <c r="AC91" s="231"/>
      <c r="AD91" s="230">
        <v>2</v>
      </c>
      <c r="AE91" s="231">
        <v>1</v>
      </c>
      <c r="AF91" s="231">
        <v>0</v>
      </c>
      <c r="AG91" s="230"/>
      <c r="AH91" s="231"/>
      <c r="AI91" s="231"/>
      <c r="AJ91" s="222"/>
      <c r="AK91" s="223"/>
      <c r="AL91" s="223"/>
      <c r="AM91" s="230">
        <v>1</v>
      </c>
      <c r="AN91" s="231">
        <v>2</v>
      </c>
      <c r="AO91" s="231">
        <v>0</v>
      </c>
      <c r="AP91" s="230"/>
      <c r="AQ91" s="231"/>
      <c r="AR91" s="231"/>
      <c r="AS91" s="139">
        <f t="shared" si="8"/>
        <v>8</v>
      </c>
      <c r="AT91" s="139">
        <f t="shared" si="9"/>
        <v>4</v>
      </c>
      <c r="AU91" s="140">
        <f t="shared" si="10"/>
        <v>0</v>
      </c>
      <c r="AV91" s="371"/>
      <c r="AW91" s="124" t="str">
        <f t="shared" si="11"/>
        <v>Aleksandrs Ručevics</v>
      </c>
      <c r="AX91" s="125"/>
      <c r="AY91" s="126"/>
      <c r="AZ91" s="126"/>
      <c r="BA91" s="126"/>
      <c r="BB91" s="126"/>
      <c r="BC91" s="126"/>
      <c r="BD91" s="126"/>
      <c r="BE91" s="126"/>
      <c r="BF91" s="125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</row>
    <row r="92" spans="1:69" ht="16.5" customHeight="1">
      <c r="A92" s="232" t="s">
        <v>117</v>
      </c>
      <c r="B92" s="245" t="s">
        <v>120</v>
      </c>
      <c r="C92" s="234"/>
      <c r="D92" s="235"/>
      <c r="E92" s="235"/>
      <c r="F92" s="234"/>
      <c r="G92" s="235"/>
      <c r="H92" s="235"/>
      <c r="I92" s="234"/>
      <c r="J92" s="235"/>
      <c r="K92" s="235"/>
      <c r="L92" s="234"/>
      <c r="M92" s="235"/>
      <c r="N92" s="235"/>
      <c r="O92" s="234"/>
      <c r="P92" s="235"/>
      <c r="Q92" s="235"/>
      <c r="R92" s="234"/>
      <c r="S92" s="235"/>
      <c r="T92" s="235"/>
      <c r="U92" s="230">
        <v>3</v>
      </c>
      <c r="V92" s="231">
        <v>0</v>
      </c>
      <c r="W92" s="231">
        <v>0</v>
      </c>
      <c r="X92" s="230">
        <v>2</v>
      </c>
      <c r="Y92" s="231">
        <v>1</v>
      </c>
      <c r="Z92" s="231">
        <v>0</v>
      </c>
      <c r="AA92" s="230"/>
      <c r="AB92" s="231"/>
      <c r="AC92" s="231"/>
      <c r="AD92" s="230">
        <v>3</v>
      </c>
      <c r="AE92" s="231">
        <v>0</v>
      </c>
      <c r="AF92" s="231">
        <v>0</v>
      </c>
      <c r="AG92" s="230"/>
      <c r="AH92" s="231"/>
      <c r="AI92" s="231"/>
      <c r="AJ92" s="222"/>
      <c r="AK92" s="223"/>
      <c r="AL92" s="223"/>
      <c r="AM92" s="230">
        <v>2</v>
      </c>
      <c r="AN92" s="231">
        <v>1</v>
      </c>
      <c r="AO92" s="231">
        <v>0</v>
      </c>
      <c r="AP92" s="230"/>
      <c r="AQ92" s="231"/>
      <c r="AR92" s="231"/>
      <c r="AS92" s="139">
        <f t="shared" si="8"/>
        <v>10</v>
      </c>
      <c r="AT92" s="139">
        <f t="shared" si="9"/>
        <v>2</v>
      </c>
      <c r="AU92" s="140">
        <f t="shared" si="10"/>
        <v>0</v>
      </c>
      <c r="AV92" s="371"/>
      <c r="AW92" s="124" t="str">
        <f t="shared" si="11"/>
        <v>Jānis Zalītis</v>
      </c>
      <c r="AX92" s="125"/>
      <c r="AY92" s="126"/>
      <c r="AZ92" s="126"/>
      <c r="BA92" s="126"/>
      <c r="BB92" s="126"/>
      <c r="BC92" s="126"/>
      <c r="BD92" s="126"/>
      <c r="BE92" s="126"/>
      <c r="BF92" s="125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</row>
    <row r="93" spans="1:69" ht="16.5" customHeight="1">
      <c r="A93" s="180" t="s">
        <v>117</v>
      </c>
      <c r="B93" s="204"/>
      <c r="C93" s="246"/>
      <c r="D93" s="247"/>
      <c r="E93" s="247"/>
      <c r="F93" s="246"/>
      <c r="G93" s="247"/>
      <c r="H93" s="247"/>
      <c r="I93" s="246"/>
      <c r="J93" s="247"/>
      <c r="K93" s="247"/>
      <c r="L93" s="246"/>
      <c r="M93" s="247"/>
      <c r="N93" s="247"/>
      <c r="O93" s="246"/>
      <c r="P93" s="247"/>
      <c r="Q93" s="247"/>
      <c r="R93" s="246"/>
      <c r="S93" s="247"/>
      <c r="T93" s="247"/>
      <c r="U93" s="241"/>
      <c r="V93" s="242"/>
      <c r="W93" s="242"/>
      <c r="X93" s="241"/>
      <c r="Y93" s="242"/>
      <c r="Z93" s="242"/>
      <c r="AA93" s="241"/>
      <c r="AB93" s="242"/>
      <c r="AC93" s="242"/>
      <c r="AD93" s="241"/>
      <c r="AE93" s="242"/>
      <c r="AF93" s="242"/>
      <c r="AG93" s="241"/>
      <c r="AH93" s="242"/>
      <c r="AI93" s="242"/>
      <c r="AJ93" s="222"/>
      <c r="AK93" s="223"/>
      <c r="AL93" s="223"/>
      <c r="AM93" s="241"/>
      <c r="AN93" s="242"/>
      <c r="AO93" s="242"/>
      <c r="AP93" s="241"/>
      <c r="AQ93" s="242"/>
      <c r="AR93" s="242"/>
      <c r="AS93" s="139">
        <f t="shared" si="8"/>
        <v>0</v>
      </c>
      <c r="AT93" s="139">
        <f t="shared" si="9"/>
        <v>0</v>
      </c>
      <c r="AU93" s="140">
        <f t="shared" si="10"/>
        <v>0</v>
      </c>
      <c r="AV93" s="371"/>
      <c r="AW93" s="124">
        <f t="shared" si="11"/>
        <v>0</v>
      </c>
      <c r="AX93" s="125"/>
      <c r="AY93" s="126"/>
      <c r="AZ93" s="126"/>
      <c r="BA93" s="126"/>
      <c r="BB93" s="126"/>
      <c r="BC93" s="126"/>
      <c r="BD93" s="126"/>
      <c r="BE93" s="126"/>
      <c r="BF93" s="125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</row>
    <row r="94" spans="1:69" ht="16.5" customHeight="1">
      <c r="A94" s="190" t="s">
        <v>117</v>
      </c>
      <c r="B94" s="191"/>
      <c r="C94" s="161"/>
      <c r="D94" s="162"/>
      <c r="E94" s="162"/>
      <c r="F94" s="161"/>
      <c r="G94" s="162"/>
      <c r="H94" s="162"/>
      <c r="I94" s="161"/>
      <c r="J94" s="162"/>
      <c r="K94" s="162"/>
      <c r="L94" s="161"/>
      <c r="M94" s="162"/>
      <c r="N94" s="162"/>
      <c r="O94" s="161"/>
      <c r="P94" s="162"/>
      <c r="Q94" s="162"/>
      <c r="R94" s="161"/>
      <c r="S94" s="162"/>
      <c r="T94" s="162"/>
      <c r="U94" s="238"/>
      <c r="V94" s="239"/>
      <c r="W94" s="239"/>
      <c r="X94" s="238"/>
      <c r="Y94" s="239"/>
      <c r="Z94" s="239"/>
      <c r="AA94" s="238"/>
      <c r="AB94" s="239"/>
      <c r="AC94" s="239"/>
      <c r="AD94" s="238"/>
      <c r="AE94" s="239"/>
      <c r="AF94" s="239"/>
      <c r="AG94" s="238"/>
      <c r="AH94" s="239"/>
      <c r="AI94" s="239"/>
      <c r="AJ94" s="236"/>
      <c r="AK94" s="237"/>
      <c r="AL94" s="237"/>
      <c r="AM94" s="238"/>
      <c r="AN94" s="239"/>
      <c r="AO94" s="239"/>
      <c r="AP94" s="238"/>
      <c r="AQ94" s="239"/>
      <c r="AR94" s="239"/>
      <c r="AS94" s="139">
        <f t="shared" si="8"/>
        <v>0</v>
      </c>
      <c r="AT94" s="139">
        <f t="shared" si="9"/>
        <v>0</v>
      </c>
      <c r="AU94" s="140">
        <f t="shared" si="10"/>
        <v>0</v>
      </c>
      <c r="AV94" s="371"/>
      <c r="AW94" s="124">
        <f t="shared" si="11"/>
        <v>0</v>
      </c>
      <c r="AX94" s="125"/>
      <c r="AY94" s="126"/>
      <c r="AZ94" s="126"/>
      <c r="BA94" s="126"/>
      <c r="BB94" s="126"/>
      <c r="BC94" s="126"/>
      <c r="BD94" s="126"/>
      <c r="BE94" s="126"/>
      <c r="BF94" s="125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</row>
    <row r="95" spans="1:69" ht="15.75" customHeight="1">
      <c r="A95" s="209" t="str">
        <f>Punkti!A41</f>
        <v>NB Seniors</v>
      </c>
      <c r="B95" s="217" t="s">
        <v>121</v>
      </c>
      <c r="C95" s="220"/>
      <c r="D95" s="221"/>
      <c r="E95" s="221"/>
      <c r="F95" s="220"/>
      <c r="G95" s="221"/>
      <c r="H95" s="221"/>
      <c r="I95" s="220"/>
      <c r="J95" s="221"/>
      <c r="K95" s="221"/>
      <c r="L95" s="220"/>
      <c r="M95" s="221"/>
      <c r="N95" s="221"/>
      <c r="O95" s="220"/>
      <c r="P95" s="221"/>
      <c r="Q95" s="221"/>
      <c r="R95" s="220"/>
      <c r="S95" s="221"/>
      <c r="T95" s="221"/>
      <c r="U95" s="224">
        <v>1</v>
      </c>
      <c r="V95" s="225">
        <v>2</v>
      </c>
      <c r="W95" s="225">
        <v>0</v>
      </c>
      <c r="X95" s="224"/>
      <c r="Y95" s="225"/>
      <c r="Z95" s="225"/>
      <c r="AA95" s="224"/>
      <c r="AB95" s="225"/>
      <c r="AC95" s="225"/>
      <c r="AD95" s="224"/>
      <c r="AE95" s="225"/>
      <c r="AF95" s="225"/>
      <c r="AG95" s="224"/>
      <c r="AH95" s="225"/>
      <c r="AI95" s="225"/>
      <c r="AJ95" s="224">
        <v>1</v>
      </c>
      <c r="AK95" s="225">
        <v>2</v>
      </c>
      <c r="AL95" s="225">
        <v>0</v>
      </c>
      <c r="AM95" s="222"/>
      <c r="AN95" s="223"/>
      <c r="AO95" s="223"/>
      <c r="AP95" s="224"/>
      <c r="AQ95" s="225"/>
      <c r="AR95" s="225"/>
      <c r="AS95" s="139">
        <f t="shared" si="8"/>
        <v>2</v>
      </c>
      <c r="AT95" s="139">
        <f t="shared" si="9"/>
        <v>4</v>
      </c>
      <c r="AU95" s="140">
        <f t="shared" si="10"/>
        <v>0</v>
      </c>
      <c r="AV95" s="371" t="str">
        <f>AM2</f>
        <v>NB Seniors</v>
      </c>
      <c r="AW95" s="124" t="str">
        <f t="shared" si="11"/>
        <v>Vladimirs Lagunovs</v>
      </c>
      <c r="AX95" s="125"/>
      <c r="AY95" s="126"/>
      <c r="AZ95" s="126"/>
      <c r="BA95" s="126"/>
      <c r="BB95" s="126"/>
      <c r="BC95" s="126"/>
      <c r="BD95" s="126"/>
      <c r="BE95" s="126"/>
      <c r="BF95" s="125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</row>
    <row r="96" spans="1:69" ht="15.75" customHeight="1">
      <c r="A96" s="202" t="s">
        <v>61</v>
      </c>
      <c r="B96" s="248" t="s">
        <v>122</v>
      </c>
      <c r="C96" s="226"/>
      <c r="D96" s="227"/>
      <c r="E96" s="227"/>
      <c r="F96" s="226"/>
      <c r="G96" s="227"/>
      <c r="H96" s="227"/>
      <c r="I96" s="226"/>
      <c r="J96" s="227"/>
      <c r="K96" s="227"/>
      <c r="L96" s="226"/>
      <c r="M96" s="227"/>
      <c r="N96" s="227"/>
      <c r="O96" s="226"/>
      <c r="P96" s="227"/>
      <c r="Q96" s="227"/>
      <c r="R96" s="226"/>
      <c r="S96" s="227"/>
      <c r="T96" s="227"/>
      <c r="U96" s="228"/>
      <c r="V96" s="229"/>
      <c r="W96" s="229"/>
      <c r="X96" s="228"/>
      <c r="Y96" s="229"/>
      <c r="Z96" s="229"/>
      <c r="AA96" s="228"/>
      <c r="AB96" s="229"/>
      <c r="AC96" s="229"/>
      <c r="AD96" s="228"/>
      <c r="AE96" s="229"/>
      <c r="AF96" s="229"/>
      <c r="AG96" s="228"/>
      <c r="AH96" s="229"/>
      <c r="AI96" s="229"/>
      <c r="AJ96" s="228"/>
      <c r="AK96" s="229"/>
      <c r="AL96" s="229"/>
      <c r="AM96" s="222"/>
      <c r="AN96" s="223"/>
      <c r="AO96" s="223"/>
      <c r="AP96" s="228"/>
      <c r="AQ96" s="229"/>
      <c r="AR96" s="229"/>
      <c r="AS96" s="139">
        <f t="shared" si="8"/>
        <v>0</v>
      </c>
      <c r="AT96" s="139">
        <f t="shared" si="9"/>
        <v>0</v>
      </c>
      <c r="AU96" s="140">
        <f t="shared" si="10"/>
        <v>0</v>
      </c>
      <c r="AV96" s="371"/>
      <c r="AW96" s="124" t="str">
        <f t="shared" si="11"/>
        <v>Guntars Beisons</v>
      </c>
      <c r="AX96" s="125"/>
      <c r="AY96" s="126"/>
      <c r="AZ96" s="126"/>
      <c r="BA96" s="126"/>
      <c r="BB96" s="126"/>
      <c r="BC96" s="126"/>
      <c r="BD96" s="126"/>
      <c r="BE96" s="126"/>
      <c r="BF96" s="125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</row>
    <row r="97" spans="1:69" ht="15.75" customHeight="1">
      <c r="A97" s="202" t="s">
        <v>61</v>
      </c>
      <c r="B97" s="175" t="s">
        <v>123</v>
      </c>
      <c r="C97" s="226"/>
      <c r="D97" s="227"/>
      <c r="E97" s="227"/>
      <c r="F97" s="226"/>
      <c r="G97" s="227"/>
      <c r="H97" s="227"/>
      <c r="I97" s="226"/>
      <c r="J97" s="227"/>
      <c r="K97" s="227"/>
      <c r="L97" s="226"/>
      <c r="M97" s="227"/>
      <c r="N97" s="227"/>
      <c r="O97" s="226"/>
      <c r="P97" s="227"/>
      <c r="Q97" s="227"/>
      <c r="R97" s="226"/>
      <c r="S97" s="227"/>
      <c r="T97" s="227"/>
      <c r="U97" s="230">
        <v>1</v>
      </c>
      <c r="V97" s="231">
        <v>2</v>
      </c>
      <c r="W97" s="231">
        <v>0</v>
      </c>
      <c r="X97" s="230">
        <v>1</v>
      </c>
      <c r="Y97" s="231">
        <v>2</v>
      </c>
      <c r="Z97" s="231">
        <v>0</v>
      </c>
      <c r="AA97" s="230"/>
      <c r="AB97" s="231"/>
      <c r="AC97" s="231"/>
      <c r="AD97" s="230"/>
      <c r="AE97" s="231"/>
      <c r="AF97" s="231"/>
      <c r="AG97" s="230">
        <v>1</v>
      </c>
      <c r="AH97" s="231">
        <v>2</v>
      </c>
      <c r="AI97" s="231">
        <v>0</v>
      </c>
      <c r="AJ97" s="230">
        <v>2</v>
      </c>
      <c r="AK97" s="231">
        <v>1</v>
      </c>
      <c r="AL97" s="231">
        <v>0</v>
      </c>
      <c r="AM97" s="222"/>
      <c r="AN97" s="223"/>
      <c r="AO97" s="223"/>
      <c r="AP97" s="230"/>
      <c r="AQ97" s="231"/>
      <c r="AR97" s="231"/>
      <c r="AS97" s="139">
        <f t="shared" si="8"/>
        <v>5</v>
      </c>
      <c r="AT97" s="139">
        <f t="shared" si="9"/>
        <v>7</v>
      </c>
      <c r="AU97" s="140">
        <f t="shared" si="10"/>
        <v>0</v>
      </c>
      <c r="AV97" s="371"/>
      <c r="AW97" s="124" t="str">
        <f t="shared" si="11"/>
        <v>Dainis Mauriņš</v>
      </c>
      <c r="AX97" s="125"/>
      <c r="AY97" s="126"/>
      <c r="AZ97" s="126"/>
      <c r="BA97" s="126"/>
      <c r="BB97" s="126"/>
      <c r="BC97" s="126"/>
      <c r="BD97" s="126"/>
      <c r="BE97" s="126"/>
      <c r="BF97" s="125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</row>
    <row r="98" spans="1:69" ht="15.75" customHeight="1">
      <c r="A98" s="202" t="s">
        <v>61</v>
      </c>
      <c r="B98" s="142" t="s">
        <v>124</v>
      </c>
      <c r="C98" s="226"/>
      <c r="D98" s="227"/>
      <c r="E98" s="227"/>
      <c r="F98" s="226"/>
      <c r="G98" s="227"/>
      <c r="H98" s="227"/>
      <c r="I98" s="226"/>
      <c r="J98" s="227"/>
      <c r="K98" s="227"/>
      <c r="L98" s="226"/>
      <c r="M98" s="227"/>
      <c r="N98" s="227"/>
      <c r="O98" s="226"/>
      <c r="P98" s="227"/>
      <c r="Q98" s="227"/>
      <c r="R98" s="226"/>
      <c r="S98" s="227"/>
      <c r="T98" s="227"/>
      <c r="U98" s="230"/>
      <c r="V98" s="231"/>
      <c r="W98" s="231"/>
      <c r="X98" s="230">
        <v>0</v>
      </c>
      <c r="Y98" s="231">
        <v>3</v>
      </c>
      <c r="Z98" s="231">
        <v>0</v>
      </c>
      <c r="AA98" s="230"/>
      <c r="AB98" s="231"/>
      <c r="AC98" s="231"/>
      <c r="AD98" s="230"/>
      <c r="AE98" s="231"/>
      <c r="AF98" s="231"/>
      <c r="AG98" s="230">
        <v>0</v>
      </c>
      <c r="AH98" s="231">
        <v>3</v>
      </c>
      <c r="AI98" s="231">
        <v>0</v>
      </c>
      <c r="AJ98" s="230"/>
      <c r="AK98" s="231"/>
      <c r="AL98" s="231"/>
      <c r="AM98" s="222"/>
      <c r="AN98" s="223"/>
      <c r="AO98" s="223"/>
      <c r="AP98" s="230"/>
      <c r="AQ98" s="231"/>
      <c r="AR98" s="231"/>
      <c r="AS98" s="139">
        <f t="shared" si="8"/>
        <v>0</v>
      </c>
      <c r="AT98" s="139">
        <f t="shared" si="9"/>
        <v>6</v>
      </c>
      <c r="AU98" s="140">
        <f t="shared" si="10"/>
        <v>0</v>
      </c>
      <c r="AV98" s="371"/>
      <c r="AW98" s="124" t="str">
        <f t="shared" si="11"/>
        <v>Aleksandrs Liniņš</v>
      </c>
      <c r="AX98" s="125"/>
      <c r="AY98" s="126"/>
      <c r="AZ98" s="126"/>
      <c r="BA98" s="126"/>
      <c r="BB98" s="126"/>
      <c r="BC98" s="126"/>
      <c r="BD98" s="126"/>
      <c r="BE98" s="126"/>
      <c r="BF98" s="125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</row>
    <row r="99" spans="1:69" ht="15.75" customHeight="1">
      <c r="A99" s="249" t="s">
        <v>61</v>
      </c>
      <c r="B99" s="250"/>
      <c r="C99" s="234"/>
      <c r="D99" s="235"/>
      <c r="E99" s="235"/>
      <c r="F99" s="234"/>
      <c r="G99" s="235"/>
      <c r="H99" s="235"/>
      <c r="I99" s="234"/>
      <c r="J99" s="235"/>
      <c r="K99" s="235"/>
      <c r="L99" s="234"/>
      <c r="M99" s="235"/>
      <c r="N99" s="235"/>
      <c r="O99" s="234"/>
      <c r="P99" s="235"/>
      <c r="Q99" s="235"/>
      <c r="R99" s="234"/>
      <c r="S99" s="235"/>
      <c r="T99" s="235"/>
      <c r="U99" s="230"/>
      <c r="V99" s="231"/>
      <c r="W99" s="231"/>
      <c r="X99" s="230"/>
      <c r="Y99" s="231"/>
      <c r="Z99" s="231"/>
      <c r="AA99" s="230"/>
      <c r="AB99" s="231"/>
      <c r="AC99" s="231"/>
      <c r="AD99" s="230"/>
      <c r="AE99" s="231"/>
      <c r="AF99" s="231"/>
      <c r="AG99" s="230"/>
      <c r="AH99" s="231"/>
      <c r="AI99" s="231"/>
      <c r="AJ99" s="230"/>
      <c r="AK99" s="231"/>
      <c r="AL99" s="231"/>
      <c r="AM99" s="222"/>
      <c r="AN99" s="223"/>
      <c r="AO99" s="223"/>
      <c r="AP99" s="230"/>
      <c r="AQ99" s="231"/>
      <c r="AR99" s="231"/>
      <c r="AS99" s="139">
        <f t="shared" si="8"/>
        <v>0</v>
      </c>
      <c r="AT99" s="139">
        <f t="shared" si="9"/>
        <v>0</v>
      </c>
      <c r="AU99" s="140">
        <f t="shared" si="10"/>
        <v>0</v>
      </c>
      <c r="AV99" s="371"/>
      <c r="AW99" s="124">
        <f t="shared" si="11"/>
        <v>0</v>
      </c>
      <c r="AX99" s="125"/>
      <c r="AY99" s="126"/>
      <c r="AZ99" s="126"/>
      <c r="BA99" s="126"/>
      <c r="BB99" s="126"/>
      <c r="BC99" s="126"/>
      <c r="BD99" s="126"/>
      <c r="BE99" s="126"/>
      <c r="BF99" s="125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</row>
    <row r="100" spans="1:69" ht="16.5" customHeight="1">
      <c r="A100" s="251" t="s">
        <v>61</v>
      </c>
      <c r="B100" s="252" t="s">
        <v>125</v>
      </c>
      <c r="C100" s="234"/>
      <c r="D100" s="235"/>
      <c r="E100" s="235"/>
      <c r="F100" s="234"/>
      <c r="G100" s="235"/>
      <c r="H100" s="235"/>
      <c r="I100" s="234"/>
      <c r="J100" s="235"/>
      <c r="K100" s="235"/>
      <c r="L100" s="234"/>
      <c r="M100" s="235"/>
      <c r="N100" s="235"/>
      <c r="O100" s="234"/>
      <c r="P100" s="235"/>
      <c r="Q100" s="235"/>
      <c r="R100" s="234"/>
      <c r="S100" s="235"/>
      <c r="T100" s="235"/>
      <c r="U100" s="230">
        <v>3</v>
      </c>
      <c r="V100" s="231">
        <v>0</v>
      </c>
      <c r="W100" s="231">
        <v>0</v>
      </c>
      <c r="X100" s="230">
        <v>1</v>
      </c>
      <c r="Y100" s="231">
        <v>2</v>
      </c>
      <c r="Z100" s="231">
        <v>0</v>
      </c>
      <c r="AA100" s="230"/>
      <c r="AB100" s="231"/>
      <c r="AC100" s="231"/>
      <c r="AD100" s="230"/>
      <c r="AE100" s="231"/>
      <c r="AF100" s="231"/>
      <c r="AG100" s="230">
        <v>2</v>
      </c>
      <c r="AH100" s="231">
        <v>1</v>
      </c>
      <c r="AI100" s="231">
        <v>0</v>
      </c>
      <c r="AJ100" s="230">
        <v>2</v>
      </c>
      <c r="AK100" s="231">
        <v>1</v>
      </c>
      <c r="AL100" s="231">
        <v>0</v>
      </c>
      <c r="AM100" s="222"/>
      <c r="AN100" s="223"/>
      <c r="AO100" s="223"/>
      <c r="AP100" s="230"/>
      <c r="AQ100" s="231"/>
      <c r="AR100" s="231"/>
      <c r="AS100" s="139">
        <f t="shared" si="8"/>
        <v>8</v>
      </c>
      <c r="AT100" s="139">
        <f t="shared" si="9"/>
        <v>4</v>
      </c>
      <c r="AU100" s="140">
        <f t="shared" si="10"/>
        <v>0</v>
      </c>
      <c r="AV100" s="371"/>
      <c r="AW100" s="124" t="str">
        <f t="shared" si="11"/>
        <v>Ģirts Gabrāns</v>
      </c>
      <c r="AX100" s="125"/>
      <c r="AY100" s="126"/>
      <c r="AZ100" s="126"/>
      <c r="BA100" s="126"/>
      <c r="BB100" s="126"/>
      <c r="BC100" s="126"/>
      <c r="BD100" s="126"/>
      <c r="BE100" s="126"/>
      <c r="BF100" s="125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</row>
    <row r="101" spans="1:69" ht="16.5" customHeight="1">
      <c r="A101" s="253" t="s">
        <v>61</v>
      </c>
      <c r="B101" s="253"/>
      <c r="C101" s="246"/>
      <c r="D101" s="247"/>
      <c r="E101" s="247"/>
      <c r="F101" s="246"/>
      <c r="G101" s="247"/>
      <c r="H101" s="247"/>
      <c r="I101" s="246"/>
      <c r="J101" s="247"/>
      <c r="K101" s="247"/>
      <c r="L101" s="246"/>
      <c r="M101" s="247"/>
      <c r="N101" s="247"/>
      <c r="O101" s="246"/>
      <c r="P101" s="247"/>
      <c r="Q101" s="247"/>
      <c r="R101" s="246"/>
      <c r="S101" s="247"/>
      <c r="T101" s="247"/>
      <c r="U101" s="241"/>
      <c r="V101" s="242"/>
      <c r="W101" s="242"/>
      <c r="X101" s="241"/>
      <c r="Y101" s="242"/>
      <c r="Z101" s="242"/>
      <c r="AA101" s="241"/>
      <c r="AB101" s="242"/>
      <c r="AC101" s="242"/>
      <c r="AD101" s="241"/>
      <c r="AE101" s="242"/>
      <c r="AF101" s="242"/>
      <c r="AG101" s="241"/>
      <c r="AH101" s="242"/>
      <c r="AI101" s="242"/>
      <c r="AJ101" s="241"/>
      <c r="AK101" s="242"/>
      <c r="AL101" s="242"/>
      <c r="AM101" s="222"/>
      <c r="AN101" s="223"/>
      <c r="AO101" s="223"/>
      <c r="AP101" s="241"/>
      <c r="AQ101" s="242"/>
      <c r="AR101" s="242"/>
      <c r="AS101" s="139">
        <f t="shared" si="8"/>
        <v>0</v>
      </c>
      <c r="AT101" s="139">
        <f t="shared" si="9"/>
        <v>0</v>
      </c>
      <c r="AU101" s="140">
        <f t="shared" si="10"/>
        <v>0</v>
      </c>
      <c r="AV101" s="371"/>
      <c r="AW101" s="124">
        <f t="shared" si="11"/>
        <v>0</v>
      </c>
      <c r="AX101" s="125"/>
      <c r="AY101" s="126"/>
      <c r="AZ101" s="126"/>
      <c r="BA101" s="126"/>
      <c r="BB101" s="126"/>
      <c r="BC101" s="126"/>
      <c r="BD101" s="126"/>
      <c r="BE101" s="126"/>
      <c r="BF101" s="125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</row>
    <row r="102" spans="1:69" ht="16.5" customHeight="1">
      <c r="A102" s="213" t="s">
        <v>61</v>
      </c>
      <c r="B102" s="254"/>
      <c r="C102" s="161"/>
      <c r="D102" s="162"/>
      <c r="E102" s="162"/>
      <c r="F102" s="161"/>
      <c r="G102" s="162"/>
      <c r="H102" s="162"/>
      <c r="I102" s="161"/>
      <c r="J102" s="162"/>
      <c r="K102" s="162"/>
      <c r="L102" s="161"/>
      <c r="M102" s="162"/>
      <c r="N102" s="162"/>
      <c r="O102" s="161"/>
      <c r="P102" s="162"/>
      <c r="Q102" s="162"/>
      <c r="R102" s="161"/>
      <c r="S102" s="162"/>
      <c r="T102" s="162"/>
      <c r="U102" s="238"/>
      <c r="V102" s="239"/>
      <c r="W102" s="239"/>
      <c r="X102" s="238"/>
      <c r="Y102" s="239"/>
      <c r="Z102" s="239"/>
      <c r="AA102" s="238"/>
      <c r="AB102" s="239"/>
      <c r="AC102" s="239"/>
      <c r="AD102" s="238"/>
      <c r="AE102" s="239"/>
      <c r="AF102" s="239"/>
      <c r="AG102" s="238"/>
      <c r="AH102" s="239"/>
      <c r="AI102" s="239"/>
      <c r="AJ102" s="238"/>
      <c r="AK102" s="239"/>
      <c r="AL102" s="239"/>
      <c r="AM102" s="236"/>
      <c r="AN102" s="237"/>
      <c r="AO102" s="237"/>
      <c r="AP102" s="238"/>
      <c r="AQ102" s="239"/>
      <c r="AR102" s="239"/>
      <c r="AS102" s="139">
        <f t="shared" si="8"/>
        <v>0</v>
      </c>
      <c r="AT102" s="139">
        <f t="shared" si="9"/>
        <v>0</v>
      </c>
      <c r="AU102" s="140">
        <f t="shared" si="10"/>
        <v>0</v>
      </c>
      <c r="AV102" s="371"/>
      <c r="AW102" s="124">
        <f t="shared" si="11"/>
        <v>0</v>
      </c>
      <c r="AX102" s="125"/>
      <c r="AY102" s="126"/>
      <c r="AZ102" s="126"/>
      <c r="BA102" s="126"/>
      <c r="BB102" s="126"/>
      <c r="BC102" s="126"/>
      <c r="BD102" s="126"/>
      <c r="BE102" s="126"/>
      <c r="BF102" s="125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</row>
    <row r="103" spans="1:69" ht="15.75" customHeight="1"/>
    <row r="104" spans="1:69" ht="15.75" customHeight="1"/>
    <row r="105" spans="1:69" ht="15.75" customHeight="1">
      <c r="A105" s="119"/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2"/>
      <c r="AV105" s="123"/>
      <c r="AW105" s="124"/>
    </row>
    <row r="106" spans="1:69" ht="15.75" customHeight="1">
      <c r="A106" s="127"/>
      <c r="B106" s="123"/>
      <c r="C106" s="366" t="str">
        <f>A108</f>
        <v>NB Lēdijas</v>
      </c>
      <c r="D106" s="366"/>
      <c r="E106" s="366"/>
      <c r="F106" s="367" t="str">
        <f>A119</f>
        <v>Amberfish</v>
      </c>
      <c r="G106" s="367"/>
      <c r="H106" s="367"/>
      <c r="I106" s="367" t="str">
        <f>A126</f>
        <v>RTU</v>
      </c>
      <c r="J106" s="367"/>
      <c r="K106" s="367"/>
      <c r="L106" s="367" t="str">
        <f>A133</f>
        <v>Nopietni</v>
      </c>
      <c r="M106" s="367"/>
      <c r="N106" s="367"/>
      <c r="O106" s="368" t="str">
        <f>A141</f>
        <v>Lursoft</v>
      </c>
      <c r="P106" s="368"/>
      <c r="Q106" s="368"/>
      <c r="R106" s="369" t="str">
        <f>A148</f>
        <v>NB</v>
      </c>
      <c r="S106" s="369"/>
      <c r="T106" s="369"/>
      <c r="U106" s="369" t="str">
        <f>A155</f>
        <v>Zaļie Pumpuri</v>
      </c>
      <c r="V106" s="369"/>
      <c r="W106" s="369"/>
      <c r="X106" s="369">
        <f>A176</f>
        <v>0</v>
      </c>
      <c r="Y106" s="369"/>
      <c r="Z106" s="369"/>
      <c r="AA106" s="369">
        <f>A183</f>
        <v>0</v>
      </c>
      <c r="AB106" s="369"/>
      <c r="AC106" s="369"/>
      <c r="AD106" s="369">
        <f>A190</f>
        <v>0</v>
      </c>
      <c r="AE106" s="369"/>
      <c r="AF106" s="369"/>
      <c r="AG106" s="369">
        <f>A165</f>
        <v>0</v>
      </c>
      <c r="AH106" s="369"/>
      <c r="AI106" s="369"/>
      <c r="AJ106" s="369">
        <f>A172</f>
        <v>0</v>
      </c>
      <c r="AK106" s="369"/>
      <c r="AL106" s="369"/>
      <c r="AM106" s="369">
        <f>A180</f>
        <v>0</v>
      </c>
      <c r="AN106" s="369"/>
      <c r="AO106" s="369"/>
      <c r="AP106" s="369">
        <f>A188</f>
        <v>0</v>
      </c>
      <c r="AQ106" s="369"/>
      <c r="AR106" s="369"/>
      <c r="AS106" s="370" t="s">
        <v>38</v>
      </c>
      <c r="AT106" s="370" t="s">
        <v>69</v>
      </c>
      <c r="AU106" s="370" t="s">
        <v>70</v>
      </c>
      <c r="AV106" s="123"/>
      <c r="AW106" s="124"/>
    </row>
    <row r="107" spans="1:69" ht="15.75" customHeight="1">
      <c r="A107" s="255" t="s">
        <v>3</v>
      </c>
      <c r="B107" s="129" t="s">
        <v>16</v>
      </c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370"/>
      <c r="AT107" s="370"/>
      <c r="AU107" s="370"/>
      <c r="AV107" s="123"/>
      <c r="AW107" s="124"/>
    </row>
    <row r="108" spans="1:69" ht="15.75" customHeight="1">
      <c r="A108" s="256" t="str">
        <f>Rezultati!A118</f>
        <v>NB Lēdijas</v>
      </c>
      <c r="B108" s="256" t="str">
        <f>Rezultati!B118</f>
        <v>Ilona Ozola</v>
      </c>
      <c r="C108" s="133"/>
      <c r="D108" s="133"/>
      <c r="E108" s="134"/>
      <c r="F108" s="135">
        <v>1</v>
      </c>
      <c r="G108" s="136">
        <v>2</v>
      </c>
      <c r="H108" s="136">
        <v>0</v>
      </c>
      <c r="I108" s="135"/>
      <c r="J108" s="136"/>
      <c r="K108" s="136"/>
      <c r="L108" s="135"/>
      <c r="M108" s="136"/>
      <c r="N108" s="136"/>
      <c r="O108" s="135">
        <v>2</v>
      </c>
      <c r="P108" s="136">
        <v>1</v>
      </c>
      <c r="Q108" s="136">
        <v>0</v>
      </c>
      <c r="R108" s="135">
        <v>1</v>
      </c>
      <c r="S108" s="136">
        <v>2</v>
      </c>
      <c r="T108" s="136">
        <v>0</v>
      </c>
      <c r="U108" s="135">
        <v>2</v>
      </c>
      <c r="V108" s="136">
        <v>1</v>
      </c>
      <c r="W108" s="136">
        <v>0</v>
      </c>
      <c r="X108" s="137"/>
      <c r="Y108" s="138"/>
      <c r="Z108" s="138"/>
      <c r="AA108" s="137"/>
      <c r="AB108" s="138"/>
      <c r="AC108" s="138"/>
      <c r="AD108" s="137"/>
      <c r="AE108" s="138"/>
      <c r="AF108" s="138"/>
      <c r="AG108" s="137"/>
      <c r="AH108" s="138"/>
      <c r="AI108" s="138"/>
      <c r="AJ108" s="137"/>
      <c r="AK108" s="138"/>
      <c r="AL108" s="138"/>
      <c r="AM108" s="137"/>
      <c r="AN108" s="138"/>
      <c r="AO108" s="138"/>
      <c r="AP108" s="137"/>
      <c r="AQ108" s="138"/>
      <c r="AR108" s="138"/>
      <c r="AS108" s="139">
        <f t="shared" ref="AS108:AS139" si="12">C108+F108+I108+L108+O108+R108+U108+X108+AA108+AD108+AG108+AJ108+AM108+AP108</f>
        <v>6</v>
      </c>
      <c r="AT108" s="139">
        <f t="shared" ref="AT108:AT139" si="13">AQ108+AN108+AK108+AH108+AE108+AB108+Y108+V108+S108+P108+M108+J108+G108+D108</f>
        <v>6</v>
      </c>
      <c r="AU108" s="140">
        <f t="shared" ref="AU108:AU139" si="14">AR108+AO108+AL108+AI108+AF108+AC108+Z108+W108+T108+Q108+N108+K108+H108+E108</f>
        <v>0</v>
      </c>
      <c r="AV108" s="371" t="str">
        <f>C106</f>
        <v>NB Lēdijas</v>
      </c>
      <c r="AW108" s="124" t="str">
        <f t="shared" ref="AW108:AW139" si="15">B108</f>
        <v>Ilona Ozola</v>
      </c>
    </row>
    <row r="109" spans="1:69" ht="15.75" customHeight="1">
      <c r="A109" s="249" t="str">
        <f>Rezultati!A119</f>
        <v>NB Lēdijas</v>
      </c>
      <c r="B109" s="250" t="str">
        <f>Rezultati!B119</f>
        <v>Ilona Liņina</v>
      </c>
      <c r="C109" s="143"/>
      <c r="D109" s="143"/>
      <c r="E109" s="144"/>
      <c r="F109" s="145"/>
      <c r="G109" s="146"/>
      <c r="H109" s="146"/>
      <c r="I109" s="145"/>
      <c r="J109" s="146"/>
      <c r="K109" s="146"/>
      <c r="L109" s="145"/>
      <c r="M109" s="146"/>
      <c r="N109" s="146"/>
      <c r="O109" s="145"/>
      <c r="P109" s="146"/>
      <c r="Q109" s="146"/>
      <c r="R109" s="145"/>
      <c r="S109" s="146"/>
      <c r="T109" s="146"/>
      <c r="U109" s="145"/>
      <c r="V109" s="146"/>
      <c r="W109" s="146"/>
      <c r="X109" s="147"/>
      <c r="Y109" s="148"/>
      <c r="Z109" s="148"/>
      <c r="AA109" s="147"/>
      <c r="AB109" s="148"/>
      <c r="AC109" s="148"/>
      <c r="AD109" s="147"/>
      <c r="AE109" s="148"/>
      <c r="AF109" s="148"/>
      <c r="AG109" s="147"/>
      <c r="AH109" s="148"/>
      <c r="AI109" s="148"/>
      <c r="AJ109" s="147"/>
      <c r="AK109" s="148"/>
      <c r="AL109" s="148"/>
      <c r="AM109" s="147"/>
      <c r="AN109" s="148"/>
      <c r="AO109" s="148"/>
      <c r="AP109" s="147"/>
      <c r="AQ109" s="148"/>
      <c r="AR109" s="148"/>
      <c r="AS109" s="139">
        <f t="shared" si="12"/>
        <v>0</v>
      </c>
      <c r="AT109" s="139">
        <f t="shared" si="13"/>
        <v>0</v>
      </c>
      <c r="AU109" s="140">
        <f t="shared" si="14"/>
        <v>0</v>
      </c>
      <c r="AV109" s="371"/>
      <c r="AW109" s="124" t="str">
        <f t="shared" si="15"/>
        <v>Ilona Liņina</v>
      </c>
    </row>
    <row r="110" spans="1:69" ht="15.75" customHeight="1">
      <c r="A110" s="249" t="str">
        <f>Rezultati!A120</f>
        <v>NB Lēdijas</v>
      </c>
      <c r="B110" s="250" t="str">
        <f>Rezultati!B120</f>
        <v>Anita Valdmane</v>
      </c>
      <c r="C110" s="143"/>
      <c r="D110" s="143"/>
      <c r="E110" s="144"/>
      <c r="F110" s="145">
        <v>0</v>
      </c>
      <c r="G110" s="146">
        <v>3</v>
      </c>
      <c r="H110" s="146">
        <v>0</v>
      </c>
      <c r="I110" s="145"/>
      <c r="J110" s="146"/>
      <c r="K110" s="146"/>
      <c r="L110" s="145"/>
      <c r="M110" s="146"/>
      <c r="N110" s="146"/>
      <c r="O110" s="145">
        <v>3</v>
      </c>
      <c r="P110" s="146">
        <v>0</v>
      </c>
      <c r="Q110" s="146">
        <v>0</v>
      </c>
      <c r="R110" s="145">
        <v>2</v>
      </c>
      <c r="S110" s="146">
        <v>1</v>
      </c>
      <c r="T110" s="146">
        <v>0</v>
      </c>
      <c r="U110" s="145">
        <v>3</v>
      </c>
      <c r="V110" s="146">
        <v>0</v>
      </c>
      <c r="W110" s="146">
        <v>0</v>
      </c>
      <c r="X110" s="147"/>
      <c r="Y110" s="148"/>
      <c r="Z110" s="148"/>
      <c r="AA110" s="147"/>
      <c r="AB110" s="148"/>
      <c r="AC110" s="148"/>
      <c r="AD110" s="147"/>
      <c r="AE110" s="148"/>
      <c r="AF110" s="148"/>
      <c r="AG110" s="147"/>
      <c r="AH110" s="148"/>
      <c r="AI110" s="148"/>
      <c r="AJ110" s="147"/>
      <c r="AK110" s="148"/>
      <c r="AL110" s="148"/>
      <c r="AM110" s="147"/>
      <c r="AN110" s="148"/>
      <c r="AO110" s="148"/>
      <c r="AP110" s="147"/>
      <c r="AQ110" s="148"/>
      <c r="AR110" s="148"/>
      <c r="AS110" s="139">
        <f t="shared" si="12"/>
        <v>8</v>
      </c>
      <c r="AT110" s="139">
        <f t="shared" si="13"/>
        <v>4</v>
      </c>
      <c r="AU110" s="140">
        <f t="shared" si="14"/>
        <v>0</v>
      </c>
      <c r="AV110" s="371"/>
      <c r="AW110" s="124" t="str">
        <f t="shared" si="15"/>
        <v>Anita Valdmane</v>
      </c>
    </row>
    <row r="111" spans="1:69" ht="15.75" customHeight="1">
      <c r="A111" s="253" t="str">
        <f>Rezultati!A121</f>
        <v>NB Lēdijas</v>
      </c>
      <c r="B111" s="253">
        <f>Rezultati!B121</f>
        <v>0</v>
      </c>
      <c r="C111" s="143"/>
      <c r="D111" s="143"/>
      <c r="E111" s="144"/>
      <c r="F111" s="145"/>
      <c r="G111" s="146"/>
      <c r="H111" s="146"/>
      <c r="I111" s="145"/>
      <c r="J111" s="146"/>
      <c r="K111" s="146"/>
      <c r="L111" s="145"/>
      <c r="M111" s="146"/>
      <c r="N111" s="146"/>
      <c r="O111" s="145"/>
      <c r="P111" s="146"/>
      <c r="Q111" s="146"/>
      <c r="R111" s="145"/>
      <c r="S111" s="146"/>
      <c r="T111" s="146"/>
      <c r="U111" s="145"/>
      <c r="V111" s="146"/>
      <c r="W111" s="146"/>
      <c r="X111" s="147"/>
      <c r="Y111" s="148"/>
      <c r="Z111" s="148"/>
      <c r="AA111" s="147"/>
      <c r="AB111" s="148"/>
      <c r="AC111" s="148"/>
      <c r="AD111" s="147"/>
      <c r="AE111" s="148"/>
      <c r="AF111" s="148"/>
      <c r="AG111" s="147"/>
      <c r="AH111" s="148"/>
      <c r="AI111" s="148"/>
      <c r="AJ111" s="147"/>
      <c r="AK111" s="148"/>
      <c r="AL111" s="148"/>
      <c r="AM111" s="147"/>
      <c r="AN111" s="148"/>
      <c r="AO111" s="148"/>
      <c r="AP111" s="147"/>
      <c r="AQ111" s="148"/>
      <c r="AR111" s="148"/>
      <c r="AS111" s="139">
        <f t="shared" si="12"/>
        <v>0</v>
      </c>
      <c r="AT111" s="139">
        <f t="shared" si="13"/>
        <v>0</v>
      </c>
      <c r="AU111" s="140">
        <f t="shared" si="14"/>
        <v>0</v>
      </c>
      <c r="AV111" s="371"/>
      <c r="AW111" s="124">
        <f t="shared" si="15"/>
        <v>0</v>
      </c>
    </row>
    <row r="112" spans="1:69" ht="15.75" customHeight="1">
      <c r="A112" s="249" t="str">
        <f>Rezultati!A122</f>
        <v>NB Lēdijas</v>
      </c>
      <c r="B112" s="250" t="str">
        <f>Rezultati!B122</f>
        <v>Rasma Mauriņa</v>
      </c>
      <c r="C112" s="143"/>
      <c r="D112" s="143"/>
      <c r="E112" s="144"/>
      <c r="F112" s="150"/>
      <c r="G112" s="151"/>
      <c r="H112" s="151"/>
      <c r="I112" s="150"/>
      <c r="J112" s="151"/>
      <c r="K112" s="151"/>
      <c r="L112" s="150"/>
      <c r="M112" s="151"/>
      <c r="N112" s="151"/>
      <c r="O112" s="150"/>
      <c r="P112" s="151"/>
      <c r="Q112" s="151"/>
      <c r="R112" s="150"/>
      <c r="S112" s="151"/>
      <c r="T112" s="151"/>
      <c r="U112" s="150"/>
      <c r="V112" s="151"/>
      <c r="W112" s="151"/>
      <c r="X112" s="152"/>
      <c r="Y112" s="153"/>
      <c r="Z112" s="153"/>
      <c r="AA112" s="152"/>
      <c r="AB112" s="153"/>
      <c r="AC112" s="153"/>
      <c r="AD112" s="152"/>
      <c r="AE112" s="153"/>
      <c r="AF112" s="153"/>
      <c r="AG112" s="152"/>
      <c r="AH112" s="153"/>
      <c r="AI112" s="153"/>
      <c r="AJ112" s="152"/>
      <c r="AK112" s="153"/>
      <c r="AL112" s="153"/>
      <c r="AM112" s="152"/>
      <c r="AN112" s="153"/>
      <c r="AO112" s="153"/>
      <c r="AP112" s="152"/>
      <c r="AQ112" s="153"/>
      <c r="AR112" s="153"/>
      <c r="AS112" s="139">
        <f t="shared" si="12"/>
        <v>0</v>
      </c>
      <c r="AT112" s="139">
        <f t="shared" si="13"/>
        <v>0</v>
      </c>
      <c r="AU112" s="140">
        <f t="shared" si="14"/>
        <v>0</v>
      </c>
      <c r="AV112" s="371"/>
      <c r="AW112" s="124" t="str">
        <f t="shared" si="15"/>
        <v>Rasma Mauriņa</v>
      </c>
    </row>
    <row r="113" spans="1:49" ht="15.75" customHeight="1">
      <c r="A113" s="249" t="str">
        <f>Rezultati!A123</f>
        <v>NB Lēdijas</v>
      </c>
      <c r="B113" s="250" t="str">
        <f>Rezultati!B123</f>
        <v>Natālija Rizņika</v>
      </c>
      <c r="C113" s="143"/>
      <c r="D113" s="143"/>
      <c r="E113" s="144"/>
      <c r="F113" s="150">
        <v>1</v>
      </c>
      <c r="G113" s="151">
        <v>2</v>
      </c>
      <c r="H113" s="151">
        <v>0</v>
      </c>
      <c r="I113" s="150"/>
      <c r="J113" s="151"/>
      <c r="K113" s="151"/>
      <c r="L113" s="150"/>
      <c r="M113" s="151"/>
      <c r="N113" s="151"/>
      <c r="O113" s="150">
        <v>3</v>
      </c>
      <c r="P113" s="151">
        <v>0</v>
      </c>
      <c r="Q113" s="151">
        <v>0</v>
      </c>
      <c r="R113" s="150">
        <v>3</v>
      </c>
      <c r="S113" s="151">
        <v>0</v>
      </c>
      <c r="T113" s="151">
        <v>0</v>
      </c>
      <c r="U113" s="150">
        <v>3</v>
      </c>
      <c r="V113" s="151">
        <v>0</v>
      </c>
      <c r="W113" s="151">
        <v>0</v>
      </c>
      <c r="X113" s="152"/>
      <c r="Y113" s="153"/>
      <c r="Z113" s="153"/>
      <c r="AA113" s="152"/>
      <c r="AB113" s="153"/>
      <c r="AC113" s="153"/>
      <c r="AD113" s="152"/>
      <c r="AE113" s="153"/>
      <c r="AF113" s="153"/>
      <c r="AG113" s="152"/>
      <c r="AH113" s="153"/>
      <c r="AI113" s="153"/>
      <c r="AJ113" s="152"/>
      <c r="AK113" s="153"/>
      <c r="AL113" s="153"/>
      <c r="AM113" s="152"/>
      <c r="AN113" s="153"/>
      <c r="AO113" s="153"/>
      <c r="AP113" s="152"/>
      <c r="AQ113" s="153"/>
      <c r="AR113" s="153"/>
      <c r="AS113" s="139">
        <f t="shared" si="12"/>
        <v>10</v>
      </c>
      <c r="AT113" s="139">
        <f t="shared" si="13"/>
        <v>2</v>
      </c>
      <c r="AU113" s="140">
        <f t="shared" si="14"/>
        <v>0</v>
      </c>
      <c r="AV113" s="371"/>
      <c r="AW113" s="124" t="str">
        <f t="shared" si="15"/>
        <v>Natālija Rizņika</v>
      </c>
    </row>
    <row r="114" spans="1:49" ht="15.75" customHeight="1">
      <c r="A114" s="253" t="str">
        <f>Rezultati!A124</f>
        <v>NB Lēdijas</v>
      </c>
      <c r="B114" s="253">
        <f>Rezultati!B124</f>
        <v>0</v>
      </c>
      <c r="C114" s="143"/>
      <c r="D114" s="143"/>
      <c r="E114" s="144"/>
      <c r="F114" s="154"/>
      <c r="G114" s="155"/>
      <c r="H114" s="155"/>
      <c r="I114" s="154"/>
      <c r="J114" s="155"/>
      <c r="K114" s="155"/>
      <c r="L114" s="154"/>
      <c r="M114" s="155"/>
      <c r="N114" s="155"/>
      <c r="O114" s="154"/>
      <c r="P114" s="155"/>
      <c r="Q114" s="155"/>
      <c r="R114" s="154"/>
      <c r="S114" s="155"/>
      <c r="T114" s="155"/>
      <c r="U114" s="154"/>
      <c r="V114" s="155"/>
      <c r="W114" s="155"/>
      <c r="X114" s="156"/>
      <c r="Y114" s="157"/>
      <c r="Z114" s="157"/>
      <c r="AA114" s="156"/>
      <c r="AB114" s="157"/>
      <c r="AC114" s="157"/>
      <c r="AD114" s="156"/>
      <c r="AE114" s="157"/>
      <c r="AF114" s="157"/>
      <c r="AG114" s="156"/>
      <c r="AH114" s="157"/>
      <c r="AI114" s="157"/>
      <c r="AJ114" s="156"/>
      <c r="AK114" s="157"/>
      <c r="AL114" s="157"/>
      <c r="AM114" s="156"/>
      <c r="AN114" s="157"/>
      <c r="AO114" s="157"/>
      <c r="AP114" s="156"/>
      <c r="AQ114" s="157"/>
      <c r="AR114" s="157"/>
      <c r="AS114" s="139">
        <f t="shared" si="12"/>
        <v>0</v>
      </c>
      <c r="AT114" s="139">
        <f t="shared" si="13"/>
        <v>0</v>
      </c>
      <c r="AU114" s="140">
        <f t="shared" si="14"/>
        <v>0</v>
      </c>
      <c r="AV114" s="371"/>
      <c r="AW114" s="124">
        <f t="shared" si="15"/>
        <v>0</v>
      </c>
    </row>
    <row r="115" spans="1:49" ht="15.75" customHeight="1">
      <c r="A115" s="253" t="str">
        <f>Rezultati!A125</f>
        <v>NB Lēdijas</v>
      </c>
      <c r="B115" s="253">
        <f>Rezultati!B125</f>
        <v>0</v>
      </c>
      <c r="C115" s="143"/>
      <c r="D115" s="143"/>
      <c r="E115" s="144"/>
      <c r="F115" s="150"/>
      <c r="G115" s="151"/>
      <c r="H115" s="151"/>
      <c r="I115" s="150"/>
      <c r="J115" s="151"/>
      <c r="K115" s="151"/>
      <c r="L115" s="150"/>
      <c r="M115" s="151"/>
      <c r="N115" s="151"/>
      <c r="O115" s="150"/>
      <c r="P115" s="151"/>
      <c r="Q115" s="151"/>
      <c r="R115" s="154"/>
      <c r="S115" s="155"/>
      <c r="T115" s="155"/>
      <c r="U115" s="154"/>
      <c r="V115" s="155"/>
      <c r="W115" s="155"/>
      <c r="X115" s="156"/>
      <c r="Y115" s="157"/>
      <c r="Z115" s="157"/>
      <c r="AA115" s="156"/>
      <c r="AB115" s="157"/>
      <c r="AC115" s="157"/>
      <c r="AD115" s="156"/>
      <c r="AE115" s="157"/>
      <c r="AF115" s="157"/>
      <c r="AG115" s="156"/>
      <c r="AH115" s="157"/>
      <c r="AI115" s="157"/>
      <c r="AJ115" s="156"/>
      <c r="AK115" s="157"/>
      <c r="AL115" s="157"/>
      <c r="AM115" s="156"/>
      <c r="AN115" s="157"/>
      <c r="AO115" s="157"/>
      <c r="AP115" s="156"/>
      <c r="AQ115" s="157"/>
      <c r="AR115" s="157"/>
      <c r="AS115" s="139">
        <f t="shared" si="12"/>
        <v>0</v>
      </c>
      <c r="AT115" s="139">
        <f t="shared" si="13"/>
        <v>0</v>
      </c>
      <c r="AU115" s="140">
        <f t="shared" si="14"/>
        <v>0</v>
      </c>
      <c r="AV115" s="371"/>
      <c r="AW115" s="124">
        <f t="shared" si="15"/>
        <v>0</v>
      </c>
    </row>
    <row r="116" spans="1:49" ht="15.75" customHeight="1">
      <c r="A116" s="253" t="str">
        <f>Rezultati!A126</f>
        <v>NB Lēdijas</v>
      </c>
      <c r="B116" s="253">
        <f>Rezultati!B126</f>
        <v>0</v>
      </c>
      <c r="C116" s="143"/>
      <c r="D116" s="143"/>
      <c r="E116" s="144"/>
      <c r="F116" s="154"/>
      <c r="G116" s="155"/>
      <c r="H116" s="155"/>
      <c r="I116" s="154"/>
      <c r="J116" s="155"/>
      <c r="K116" s="155"/>
      <c r="L116" s="154"/>
      <c r="M116" s="155"/>
      <c r="N116" s="155"/>
      <c r="O116" s="154"/>
      <c r="P116" s="155"/>
      <c r="Q116" s="155"/>
      <c r="R116" s="154"/>
      <c r="S116" s="155"/>
      <c r="T116" s="155"/>
      <c r="U116" s="154"/>
      <c r="V116" s="155"/>
      <c r="W116" s="155"/>
      <c r="X116" s="156"/>
      <c r="Y116" s="157"/>
      <c r="Z116" s="157"/>
      <c r="AA116" s="156"/>
      <c r="AB116" s="157"/>
      <c r="AC116" s="157"/>
      <c r="AD116" s="156"/>
      <c r="AE116" s="157"/>
      <c r="AF116" s="157"/>
      <c r="AG116" s="156"/>
      <c r="AH116" s="157"/>
      <c r="AI116" s="157"/>
      <c r="AJ116" s="156"/>
      <c r="AK116" s="157"/>
      <c r="AL116" s="157"/>
      <c r="AM116" s="156"/>
      <c r="AN116" s="157"/>
      <c r="AO116" s="157"/>
      <c r="AP116" s="156"/>
      <c r="AQ116" s="157"/>
      <c r="AR116" s="157"/>
      <c r="AS116" s="139">
        <f t="shared" si="12"/>
        <v>0</v>
      </c>
      <c r="AT116" s="139">
        <f t="shared" si="13"/>
        <v>0</v>
      </c>
      <c r="AU116" s="140">
        <f t="shared" si="14"/>
        <v>0</v>
      </c>
      <c r="AV116" s="371"/>
      <c r="AW116" s="124">
        <f t="shared" si="15"/>
        <v>0</v>
      </c>
    </row>
    <row r="117" spans="1:49" ht="15.75" customHeight="1">
      <c r="A117" s="253" t="str">
        <f>Rezultati!A127</f>
        <v>NB Lēdijas</v>
      </c>
      <c r="B117" s="253">
        <f>Rezultati!B127</f>
        <v>0</v>
      </c>
      <c r="C117" s="143"/>
      <c r="D117" s="143"/>
      <c r="E117" s="144"/>
      <c r="F117" s="154"/>
      <c r="G117" s="155"/>
      <c r="H117" s="155"/>
      <c r="I117" s="154"/>
      <c r="J117" s="155"/>
      <c r="K117" s="155"/>
      <c r="L117" s="154"/>
      <c r="M117" s="155"/>
      <c r="N117" s="155"/>
      <c r="O117" s="154"/>
      <c r="P117" s="155"/>
      <c r="Q117" s="155"/>
      <c r="R117" s="154"/>
      <c r="S117" s="155"/>
      <c r="T117" s="155"/>
      <c r="U117" s="154"/>
      <c r="V117" s="155"/>
      <c r="W117" s="155"/>
      <c r="X117" s="156"/>
      <c r="Y117" s="157"/>
      <c r="Z117" s="157"/>
      <c r="AA117" s="156"/>
      <c r="AB117" s="157"/>
      <c r="AC117" s="157"/>
      <c r="AD117" s="156"/>
      <c r="AE117" s="157"/>
      <c r="AF117" s="157"/>
      <c r="AG117" s="156"/>
      <c r="AH117" s="157"/>
      <c r="AI117" s="157"/>
      <c r="AJ117" s="156"/>
      <c r="AK117" s="157"/>
      <c r="AL117" s="157"/>
      <c r="AM117" s="156"/>
      <c r="AN117" s="157"/>
      <c r="AO117" s="157"/>
      <c r="AP117" s="156"/>
      <c r="AQ117" s="157"/>
      <c r="AR117" s="157"/>
      <c r="AS117" s="139">
        <f t="shared" si="12"/>
        <v>0</v>
      </c>
      <c r="AT117" s="139">
        <f t="shared" si="13"/>
        <v>0</v>
      </c>
      <c r="AU117" s="140">
        <f t="shared" si="14"/>
        <v>0</v>
      </c>
      <c r="AV117" s="371"/>
      <c r="AW117" s="124">
        <f t="shared" si="15"/>
        <v>0</v>
      </c>
    </row>
    <row r="118" spans="1:49" ht="15.75" customHeight="1">
      <c r="A118" s="253" t="str">
        <f>Rezultati!A128</f>
        <v>NB Lēdijas</v>
      </c>
      <c r="B118" s="253">
        <f>Rezultati!B128</f>
        <v>0</v>
      </c>
      <c r="C118" s="143"/>
      <c r="D118" s="143"/>
      <c r="E118" s="144"/>
      <c r="F118" s="159"/>
      <c r="G118" s="160"/>
      <c r="H118" s="160"/>
      <c r="I118" s="159"/>
      <c r="J118" s="160"/>
      <c r="K118" s="160"/>
      <c r="L118" s="159"/>
      <c r="M118" s="160"/>
      <c r="N118" s="160"/>
      <c r="O118" s="159"/>
      <c r="P118" s="160"/>
      <c r="Q118" s="160"/>
      <c r="R118" s="159"/>
      <c r="S118" s="160"/>
      <c r="T118" s="160"/>
      <c r="U118" s="159"/>
      <c r="V118" s="160"/>
      <c r="W118" s="160"/>
      <c r="X118" s="161"/>
      <c r="Y118" s="162"/>
      <c r="Z118" s="162"/>
      <c r="AA118" s="161"/>
      <c r="AB118" s="162"/>
      <c r="AC118" s="162"/>
      <c r="AD118" s="161"/>
      <c r="AE118" s="162"/>
      <c r="AF118" s="162"/>
      <c r="AG118" s="161"/>
      <c r="AH118" s="162"/>
      <c r="AI118" s="162"/>
      <c r="AJ118" s="161"/>
      <c r="AK118" s="162"/>
      <c r="AL118" s="162"/>
      <c r="AM118" s="161"/>
      <c r="AN118" s="162"/>
      <c r="AO118" s="162"/>
      <c r="AP118" s="161"/>
      <c r="AQ118" s="162"/>
      <c r="AR118" s="162"/>
      <c r="AS118" s="139">
        <f t="shared" si="12"/>
        <v>0</v>
      </c>
      <c r="AT118" s="139">
        <f t="shared" si="13"/>
        <v>0</v>
      </c>
      <c r="AU118" s="140">
        <f t="shared" si="14"/>
        <v>0</v>
      </c>
      <c r="AV118" s="371"/>
      <c r="AW118" s="124">
        <f t="shared" si="15"/>
        <v>0</v>
      </c>
    </row>
    <row r="119" spans="1:49" ht="15.75" customHeight="1">
      <c r="A119" s="163" t="str">
        <f>Rezultati!A129</f>
        <v>Amberfish</v>
      </c>
      <c r="B119" s="163">
        <f>Rezultati!B129</f>
        <v>0</v>
      </c>
      <c r="C119" s="257"/>
      <c r="D119" s="165"/>
      <c r="E119" s="165"/>
      <c r="F119" s="166"/>
      <c r="G119" s="133"/>
      <c r="H119" s="133"/>
      <c r="I119" s="164"/>
      <c r="J119" s="165"/>
      <c r="K119" s="165"/>
      <c r="L119" s="164"/>
      <c r="M119" s="165"/>
      <c r="N119" s="165"/>
      <c r="O119" s="164"/>
      <c r="P119" s="165"/>
      <c r="Q119" s="165"/>
      <c r="R119" s="164"/>
      <c r="S119" s="165"/>
      <c r="T119" s="165"/>
      <c r="U119" s="164"/>
      <c r="V119" s="165"/>
      <c r="W119" s="165"/>
      <c r="X119" s="167"/>
      <c r="Y119" s="168"/>
      <c r="Z119" s="168"/>
      <c r="AA119" s="167"/>
      <c r="AB119" s="168"/>
      <c r="AC119" s="168"/>
      <c r="AD119" s="167"/>
      <c r="AE119" s="168"/>
      <c r="AF119" s="168"/>
      <c r="AG119" s="167"/>
      <c r="AH119" s="168"/>
      <c r="AI119" s="168"/>
      <c r="AJ119" s="167"/>
      <c r="AK119" s="168"/>
      <c r="AL119" s="168"/>
      <c r="AM119" s="167"/>
      <c r="AN119" s="168"/>
      <c r="AO119" s="168"/>
      <c r="AP119" s="167"/>
      <c r="AQ119" s="168"/>
      <c r="AR119" s="168"/>
      <c r="AS119" s="139">
        <f t="shared" si="12"/>
        <v>0</v>
      </c>
      <c r="AT119" s="139">
        <f t="shared" si="13"/>
        <v>0</v>
      </c>
      <c r="AU119" s="140">
        <f t="shared" si="14"/>
        <v>0</v>
      </c>
      <c r="AV119" s="371" t="str">
        <f>F106</f>
        <v>Amberfish</v>
      </c>
      <c r="AW119" s="124">
        <f t="shared" si="15"/>
        <v>0</v>
      </c>
    </row>
    <row r="120" spans="1:49" ht="15.75" customHeight="1">
      <c r="A120" s="249" t="s">
        <v>63</v>
      </c>
      <c r="B120" s="250" t="str">
        <f>Rezultati!B130</f>
        <v>Svetlana Jemeļjanova</v>
      </c>
      <c r="C120" s="258">
        <v>2</v>
      </c>
      <c r="D120" s="171">
        <v>1</v>
      </c>
      <c r="E120" s="171">
        <v>0</v>
      </c>
      <c r="F120" s="172"/>
      <c r="G120" s="143"/>
      <c r="H120" s="143"/>
      <c r="I120" s="170">
        <v>1</v>
      </c>
      <c r="J120" s="171">
        <v>2</v>
      </c>
      <c r="K120" s="171">
        <v>0</v>
      </c>
      <c r="L120" s="170">
        <v>3</v>
      </c>
      <c r="M120" s="171">
        <v>0</v>
      </c>
      <c r="N120" s="171">
        <v>0</v>
      </c>
      <c r="O120" s="170">
        <v>3</v>
      </c>
      <c r="P120" s="171">
        <v>0</v>
      </c>
      <c r="Q120" s="171">
        <v>0</v>
      </c>
      <c r="R120" s="170">
        <v>0</v>
      </c>
      <c r="S120" s="171">
        <v>3</v>
      </c>
      <c r="T120" s="171">
        <v>0</v>
      </c>
      <c r="U120" s="170"/>
      <c r="V120" s="171"/>
      <c r="W120" s="171"/>
      <c r="X120" s="173"/>
      <c r="Y120" s="174"/>
      <c r="Z120" s="174"/>
      <c r="AA120" s="173"/>
      <c r="AB120" s="174"/>
      <c r="AC120" s="174"/>
      <c r="AD120" s="173"/>
      <c r="AE120" s="174"/>
      <c r="AF120" s="174"/>
      <c r="AG120" s="173"/>
      <c r="AH120" s="174"/>
      <c r="AI120" s="174"/>
      <c r="AJ120" s="173"/>
      <c r="AK120" s="174"/>
      <c r="AL120" s="174"/>
      <c r="AM120" s="173"/>
      <c r="AN120" s="174"/>
      <c r="AO120" s="174"/>
      <c r="AP120" s="173"/>
      <c r="AQ120" s="174"/>
      <c r="AR120" s="174"/>
      <c r="AS120" s="139">
        <f t="shared" si="12"/>
        <v>9</v>
      </c>
      <c r="AT120" s="139">
        <f t="shared" si="13"/>
        <v>6</v>
      </c>
      <c r="AU120" s="140">
        <f t="shared" si="14"/>
        <v>0</v>
      </c>
      <c r="AV120" s="371"/>
      <c r="AW120" s="124" t="str">
        <f t="shared" si="15"/>
        <v>Svetlana Jemeļjanova</v>
      </c>
    </row>
    <row r="121" spans="1:49" ht="15.75" customHeight="1">
      <c r="A121" s="163" t="s">
        <v>63</v>
      </c>
      <c r="B121" s="163" t="str">
        <f>Rezultati!B131</f>
        <v>Vladimirs Nahodkins</v>
      </c>
      <c r="C121" s="258"/>
      <c r="D121" s="171"/>
      <c r="E121" s="171"/>
      <c r="F121" s="172"/>
      <c r="G121" s="143"/>
      <c r="H121" s="143"/>
      <c r="I121" s="170">
        <v>3</v>
      </c>
      <c r="J121" s="171">
        <v>0</v>
      </c>
      <c r="K121" s="171">
        <v>0</v>
      </c>
      <c r="L121" s="170">
        <v>3</v>
      </c>
      <c r="M121" s="171">
        <v>0</v>
      </c>
      <c r="N121" s="171">
        <v>0</v>
      </c>
      <c r="O121" s="170">
        <v>1</v>
      </c>
      <c r="P121" s="171">
        <v>2</v>
      </c>
      <c r="Q121" s="171">
        <v>0</v>
      </c>
      <c r="R121" s="170">
        <v>3</v>
      </c>
      <c r="S121" s="171">
        <v>0</v>
      </c>
      <c r="T121" s="171">
        <v>0</v>
      </c>
      <c r="U121" s="170"/>
      <c r="V121" s="171"/>
      <c r="W121" s="171"/>
      <c r="X121" s="173"/>
      <c r="Y121" s="174"/>
      <c r="Z121" s="174"/>
      <c r="AA121" s="173"/>
      <c r="AB121" s="174"/>
      <c r="AC121" s="174"/>
      <c r="AD121" s="173"/>
      <c r="AE121" s="174"/>
      <c r="AF121" s="174"/>
      <c r="AG121" s="173"/>
      <c r="AH121" s="174"/>
      <c r="AI121" s="174"/>
      <c r="AJ121" s="173"/>
      <c r="AK121" s="174"/>
      <c r="AL121" s="174"/>
      <c r="AM121" s="173"/>
      <c r="AN121" s="174"/>
      <c r="AO121" s="174"/>
      <c r="AP121" s="173"/>
      <c r="AQ121" s="174"/>
      <c r="AR121" s="174"/>
      <c r="AS121" s="139">
        <f t="shared" si="12"/>
        <v>10</v>
      </c>
      <c r="AT121" s="139">
        <f t="shared" si="13"/>
        <v>2</v>
      </c>
      <c r="AU121" s="140">
        <f t="shared" si="14"/>
        <v>0</v>
      </c>
      <c r="AV121" s="371"/>
      <c r="AW121" s="124" t="str">
        <f t="shared" si="15"/>
        <v>Vladimirs Nahodkins</v>
      </c>
    </row>
    <row r="122" spans="1:49" ht="15.75" customHeight="1">
      <c r="A122" s="163" t="s">
        <v>63</v>
      </c>
      <c r="B122" s="163" t="str">
        <f>Rezultati!B132</f>
        <v>Jurijs Kuncevičs</v>
      </c>
      <c r="C122" s="258"/>
      <c r="D122" s="171"/>
      <c r="E122" s="171"/>
      <c r="F122" s="172"/>
      <c r="G122" s="143"/>
      <c r="H122" s="143"/>
      <c r="I122" s="170"/>
      <c r="J122" s="171"/>
      <c r="K122" s="171"/>
      <c r="L122" s="170"/>
      <c r="M122" s="171"/>
      <c r="N122" s="171"/>
      <c r="O122" s="170"/>
      <c r="P122" s="171"/>
      <c r="Q122" s="171"/>
      <c r="R122" s="170"/>
      <c r="S122" s="171"/>
      <c r="T122" s="171"/>
      <c r="U122" s="170"/>
      <c r="V122" s="171"/>
      <c r="W122" s="171"/>
      <c r="X122" s="173"/>
      <c r="Y122" s="174"/>
      <c r="Z122" s="174"/>
      <c r="AA122" s="173"/>
      <c r="AB122" s="174"/>
      <c r="AC122" s="174"/>
      <c r="AD122" s="173"/>
      <c r="AE122" s="174"/>
      <c r="AF122" s="174"/>
      <c r="AG122" s="173"/>
      <c r="AH122" s="174"/>
      <c r="AI122" s="174"/>
      <c r="AJ122" s="173"/>
      <c r="AK122" s="174"/>
      <c r="AL122" s="174"/>
      <c r="AM122" s="173"/>
      <c r="AN122" s="174"/>
      <c r="AO122" s="174"/>
      <c r="AP122" s="173"/>
      <c r="AQ122" s="174"/>
      <c r="AR122" s="174"/>
      <c r="AS122" s="139">
        <f t="shared" si="12"/>
        <v>0</v>
      </c>
      <c r="AT122" s="139">
        <f t="shared" si="13"/>
        <v>0</v>
      </c>
      <c r="AU122" s="140">
        <f t="shared" si="14"/>
        <v>0</v>
      </c>
      <c r="AV122" s="371"/>
      <c r="AW122" s="124" t="str">
        <f t="shared" si="15"/>
        <v>Jurijs Kuncevičs</v>
      </c>
    </row>
    <row r="123" spans="1:49" ht="15.75" customHeight="1">
      <c r="A123" s="163" t="s">
        <v>63</v>
      </c>
      <c r="B123" s="163" t="str">
        <f>Rezultati!B133</f>
        <v>Nikita Bobrovs</v>
      </c>
      <c r="C123" s="259">
        <v>2</v>
      </c>
      <c r="D123" s="177">
        <v>1</v>
      </c>
      <c r="E123" s="177">
        <v>0</v>
      </c>
      <c r="F123" s="172"/>
      <c r="G123" s="143"/>
      <c r="H123" s="143"/>
      <c r="I123" s="176">
        <v>3</v>
      </c>
      <c r="J123" s="177">
        <v>0</v>
      </c>
      <c r="K123" s="177">
        <v>0</v>
      </c>
      <c r="L123" s="176">
        <v>2</v>
      </c>
      <c r="M123" s="177">
        <v>1</v>
      </c>
      <c r="N123" s="177">
        <v>0</v>
      </c>
      <c r="O123" s="176">
        <v>1</v>
      </c>
      <c r="P123" s="177">
        <v>2</v>
      </c>
      <c r="Q123" s="177">
        <v>0</v>
      </c>
      <c r="R123" s="176">
        <v>1</v>
      </c>
      <c r="S123" s="177">
        <v>2</v>
      </c>
      <c r="T123" s="177">
        <v>0</v>
      </c>
      <c r="U123" s="176"/>
      <c r="V123" s="177"/>
      <c r="W123" s="177"/>
      <c r="X123" s="178"/>
      <c r="Y123" s="179"/>
      <c r="Z123" s="179"/>
      <c r="AA123" s="178"/>
      <c r="AB123" s="179"/>
      <c r="AC123" s="179"/>
      <c r="AD123" s="178"/>
      <c r="AE123" s="179"/>
      <c r="AF123" s="179"/>
      <c r="AG123" s="178"/>
      <c r="AH123" s="179"/>
      <c r="AI123" s="179"/>
      <c r="AJ123" s="178"/>
      <c r="AK123" s="179"/>
      <c r="AL123" s="179"/>
      <c r="AM123" s="178"/>
      <c r="AN123" s="179"/>
      <c r="AO123" s="179"/>
      <c r="AP123" s="178"/>
      <c r="AQ123" s="179"/>
      <c r="AR123" s="179"/>
      <c r="AS123" s="139">
        <f t="shared" si="12"/>
        <v>9</v>
      </c>
      <c r="AT123" s="139">
        <f t="shared" si="13"/>
        <v>6</v>
      </c>
      <c r="AU123" s="140">
        <f t="shared" si="14"/>
        <v>0</v>
      </c>
      <c r="AV123" s="371"/>
      <c r="AW123" s="124" t="str">
        <f t="shared" si="15"/>
        <v>Nikita Bobrovs</v>
      </c>
    </row>
    <row r="124" spans="1:49" ht="15.75" customHeight="1">
      <c r="A124" s="163" t="s">
        <v>63</v>
      </c>
      <c r="B124" s="163" t="str">
        <f>Rezultati!B134</f>
        <v>pieacinātais</v>
      </c>
      <c r="C124" s="259"/>
      <c r="D124" s="177"/>
      <c r="E124" s="177"/>
      <c r="F124" s="172"/>
      <c r="G124" s="143"/>
      <c r="H124" s="143"/>
      <c r="I124" s="176"/>
      <c r="J124" s="177"/>
      <c r="K124" s="177"/>
      <c r="L124" s="176"/>
      <c r="M124" s="177"/>
      <c r="N124" s="177"/>
      <c r="O124" s="176"/>
      <c r="P124" s="177"/>
      <c r="Q124" s="177"/>
      <c r="R124" s="176"/>
      <c r="S124" s="177"/>
      <c r="T124" s="177"/>
      <c r="U124" s="176"/>
      <c r="V124" s="177"/>
      <c r="W124" s="177"/>
      <c r="X124" s="178"/>
      <c r="Y124" s="179"/>
      <c r="Z124" s="179"/>
      <c r="AA124" s="178"/>
      <c r="AB124" s="179"/>
      <c r="AC124" s="179"/>
      <c r="AD124" s="178"/>
      <c r="AE124" s="179"/>
      <c r="AF124" s="179"/>
      <c r="AG124" s="178"/>
      <c r="AH124" s="179"/>
      <c r="AI124" s="179"/>
      <c r="AJ124" s="178"/>
      <c r="AK124" s="179"/>
      <c r="AL124" s="179"/>
      <c r="AM124" s="178"/>
      <c r="AN124" s="179"/>
      <c r="AO124" s="179"/>
      <c r="AP124" s="178"/>
      <c r="AQ124" s="179"/>
      <c r="AR124" s="179"/>
      <c r="AS124" s="139">
        <f t="shared" si="12"/>
        <v>0</v>
      </c>
      <c r="AT124" s="139">
        <f t="shared" si="13"/>
        <v>0</v>
      </c>
      <c r="AU124" s="140">
        <f t="shared" si="14"/>
        <v>0</v>
      </c>
      <c r="AV124" s="371"/>
      <c r="AW124" s="124" t="str">
        <f t="shared" si="15"/>
        <v>pieacinātais</v>
      </c>
    </row>
    <row r="125" spans="1:49" ht="15.75" customHeight="1">
      <c r="A125" s="163" t="s">
        <v>63</v>
      </c>
      <c r="B125" s="163">
        <f>Rezultati!B135</f>
        <v>0</v>
      </c>
      <c r="C125" s="260"/>
      <c r="D125" s="160"/>
      <c r="E125" s="160"/>
      <c r="F125" s="172"/>
      <c r="G125" s="143"/>
      <c r="H125" s="143"/>
      <c r="I125" s="182"/>
      <c r="J125" s="183"/>
      <c r="K125" s="183"/>
      <c r="L125" s="182"/>
      <c r="M125" s="183"/>
      <c r="N125" s="183"/>
      <c r="O125" s="182"/>
      <c r="P125" s="160"/>
      <c r="Q125" s="160"/>
      <c r="R125" s="159"/>
      <c r="S125" s="160"/>
      <c r="T125" s="160"/>
      <c r="U125" s="159"/>
      <c r="V125" s="160"/>
      <c r="W125" s="160"/>
      <c r="X125" s="184"/>
      <c r="Y125" s="185"/>
      <c r="Z125" s="185"/>
      <c r="AA125" s="184"/>
      <c r="AB125" s="185"/>
      <c r="AC125" s="185"/>
      <c r="AD125" s="184"/>
      <c r="AE125" s="185"/>
      <c r="AF125" s="185"/>
      <c r="AG125" s="184"/>
      <c r="AH125" s="185"/>
      <c r="AI125" s="185"/>
      <c r="AJ125" s="184"/>
      <c r="AK125" s="185"/>
      <c r="AL125" s="185"/>
      <c r="AM125" s="184"/>
      <c r="AN125" s="185"/>
      <c r="AO125" s="185"/>
      <c r="AP125" s="184"/>
      <c r="AQ125" s="185"/>
      <c r="AR125" s="185"/>
      <c r="AS125" s="139">
        <f t="shared" si="12"/>
        <v>0</v>
      </c>
      <c r="AT125" s="139">
        <f t="shared" si="13"/>
        <v>0</v>
      </c>
      <c r="AU125" s="140">
        <f t="shared" si="14"/>
        <v>0</v>
      </c>
      <c r="AV125" s="371"/>
      <c r="AW125" s="124">
        <f t="shared" si="15"/>
        <v>0</v>
      </c>
    </row>
    <row r="126" spans="1:49" ht="15.75" customHeight="1">
      <c r="A126" s="196" t="str">
        <f>Rezultati!A136</f>
        <v>RTU</v>
      </c>
      <c r="B126" s="196" t="str">
        <f>Rezultati!B136</f>
        <v>Annija Celmiņa</v>
      </c>
      <c r="C126" s="257"/>
      <c r="D126" s="165"/>
      <c r="E126" s="165"/>
      <c r="F126" s="164">
        <v>0</v>
      </c>
      <c r="G126" s="165">
        <v>3</v>
      </c>
      <c r="H126" s="165">
        <v>0</v>
      </c>
      <c r="I126" s="172"/>
      <c r="J126" s="143"/>
      <c r="K126" s="143"/>
      <c r="L126" s="170"/>
      <c r="M126" s="171"/>
      <c r="N126" s="171"/>
      <c r="O126" s="164">
        <v>3</v>
      </c>
      <c r="P126" s="165">
        <v>0</v>
      </c>
      <c r="Q126" s="165">
        <v>0</v>
      </c>
      <c r="R126" s="164">
        <v>1</v>
      </c>
      <c r="S126" s="165">
        <v>2</v>
      </c>
      <c r="T126" s="165">
        <v>0</v>
      </c>
      <c r="U126" s="164"/>
      <c r="V126" s="165"/>
      <c r="W126" s="165"/>
      <c r="X126" s="167"/>
      <c r="Y126" s="168"/>
      <c r="Z126" s="168"/>
      <c r="AA126" s="167"/>
      <c r="AB126" s="168"/>
      <c r="AC126" s="168"/>
      <c r="AD126" s="167"/>
      <c r="AE126" s="168"/>
      <c r="AF126" s="168"/>
      <c r="AG126" s="167"/>
      <c r="AH126" s="168"/>
      <c r="AI126" s="168"/>
      <c r="AJ126" s="167"/>
      <c r="AK126" s="168"/>
      <c r="AL126" s="168"/>
      <c r="AM126" s="167"/>
      <c r="AN126" s="168"/>
      <c r="AO126" s="168"/>
      <c r="AP126" s="167"/>
      <c r="AQ126" s="168"/>
      <c r="AR126" s="168"/>
      <c r="AS126" s="139">
        <f t="shared" si="12"/>
        <v>4</v>
      </c>
      <c r="AT126" s="139">
        <f t="shared" si="13"/>
        <v>5</v>
      </c>
      <c r="AU126" s="140">
        <f t="shared" si="14"/>
        <v>0</v>
      </c>
      <c r="AV126" s="371" t="str">
        <f>I106</f>
        <v>RTU</v>
      </c>
      <c r="AW126" s="124" t="str">
        <f t="shared" si="15"/>
        <v>Annija Celmiņa</v>
      </c>
    </row>
    <row r="127" spans="1:49" ht="15.75" customHeight="1">
      <c r="A127" s="196" t="s">
        <v>64</v>
      </c>
      <c r="B127" s="196" t="str">
        <f>Rezultati!B137</f>
        <v>Gunita Vasiļevska</v>
      </c>
      <c r="C127" s="258"/>
      <c r="D127" s="171"/>
      <c r="E127" s="171"/>
      <c r="F127" s="176">
        <v>0</v>
      </c>
      <c r="G127" s="177">
        <v>3</v>
      </c>
      <c r="H127" s="177">
        <v>0</v>
      </c>
      <c r="I127" s="172"/>
      <c r="J127" s="143"/>
      <c r="K127" s="143"/>
      <c r="L127" s="176">
        <v>2</v>
      </c>
      <c r="M127" s="177">
        <v>1</v>
      </c>
      <c r="N127" s="177">
        <v>0</v>
      </c>
      <c r="O127" s="176">
        <v>1</v>
      </c>
      <c r="P127" s="177">
        <v>2</v>
      </c>
      <c r="Q127" s="177">
        <v>0</v>
      </c>
      <c r="R127" s="176">
        <v>3</v>
      </c>
      <c r="S127" s="177">
        <v>0</v>
      </c>
      <c r="T127" s="177">
        <v>0</v>
      </c>
      <c r="U127" s="176"/>
      <c r="V127" s="177"/>
      <c r="W127" s="177"/>
      <c r="X127" s="178"/>
      <c r="Y127" s="179"/>
      <c r="Z127" s="179"/>
      <c r="AA127" s="178"/>
      <c r="AB127" s="179"/>
      <c r="AC127" s="179"/>
      <c r="AD127" s="178"/>
      <c r="AE127" s="179"/>
      <c r="AF127" s="179"/>
      <c r="AG127" s="178"/>
      <c r="AH127" s="179"/>
      <c r="AI127" s="179"/>
      <c r="AJ127" s="178"/>
      <c r="AK127" s="179"/>
      <c r="AL127" s="179"/>
      <c r="AM127" s="178"/>
      <c r="AN127" s="179"/>
      <c r="AO127" s="179"/>
      <c r="AP127" s="178"/>
      <c r="AQ127" s="179"/>
      <c r="AR127" s="179"/>
      <c r="AS127" s="139">
        <f t="shared" si="12"/>
        <v>6</v>
      </c>
      <c r="AT127" s="139">
        <f t="shared" si="13"/>
        <v>6</v>
      </c>
      <c r="AU127" s="140">
        <f t="shared" si="14"/>
        <v>0</v>
      </c>
      <c r="AV127" s="371"/>
      <c r="AW127" s="124" t="str">
        <f t="shared" si="15"/>
        <v>Gunita Vasiļevska</v>
      </c>
    </row>
    <row r="128" spans="1:49" ht="15.75" customHeight="1">
      <c r="A128" s="163" t="s">
        <v>64</v>
      </c>
      <c r="B128" s="163" t="str">
        <f>Rezultati!B138</f>
        <v>Rihards Zabers</v>
      </c>
      <c r="C128" s="258"/>
      <c r="D128" s="171"/>
      <c r="E128" s="171"/>
      <c r="F128" s="176">
        <v>2</v>
      </c>
      <c r="G128" s="177">
        <v>1</v>
      </c>
      <c r="H128" s="177">
        <v>0</v>
      </c>
      <c r="I128" s="172"/>
      <c r="J128" s="143"/>
      <c r="K128" s="143"/>
      <c r="L128" s="176">
        <v>1</v>
      </c>
      <c r="M128" s="177">
        <v>2</v>
      </c>
      <c r="N128" s="177">
        <v>0</v>
      </c>
      <c r="O128" s="176">
        <v>3</v>
      </c>
      <c r="P128" s="177">
        <v>0</v>
      </c>
      <c r="Q128" s="177">
        <v>0</v>
      </c>
      <c r="R128" s="176">
        <v>0</v>
      </c>
      <c r="S128" s="177">
        <v>3</v>
      </c>
      <c r="T128" s="177">
        <v>0</v>
      </c>
      <c r="U128" s="176"/>
      <c r="V128" s="177"/>
      <c r="W128" s="177"/>
      <c r="X128" s="178"/>
      <c r="Y128" s="179"/>
      <c r="Z128" s="179"/>
      <c r="AA128" s="178"/>
      <c r="AB128" s="179"/>
      <c r="AC128" s="179"/>
      <c r="AD128" s="178"/>
      <c r="AE128" s="179"/>
      <c r="AF128" s="179"/>
      <c r="AG128" s="178"/>
      <c r="AH128" s="179"/>
      <c r="AI128" s="179"/>
      <c r="AJ128" s="178"/>
      <c r="AK128" s="179"/>
      <c r="AL128" s="179"/>
      <c r="AM128" s="178"/>
      <c r="AN128" s="179"/>
      <c r="AO128" s="179"/>
      <c r="AP128" s="178"/>
      <c r="AQ128" s="179"/>
      <c r="AR128" s="179"/>
      <c r="AS128" s="139">
        <f t="shared" si="12"/>
        <v>6</v>
      </c>
      <c r="AT128" s="139">
        <f t="shared" si="13"/>
        <v>6</v>
      </c>
      <c r="AU128" s="140">
        <f t="shared" si="14"/>
        <v>0</v>
      </c>
      <c r="AV128" s="371"/>
      <c r="AW128" s="124" t="str">
        <f t="shared" si="15"/>
        <v>Rihards Zabers</v>
      </c>
    </row>
    <row r="129" spans="1:49" ht="15.75" customHeight="1">
      <c r="A129" s="163" t="s">
        <v>64</v>
      </c>
      <c r="B129" s="163" t="str">
        <f>Rezultati!B139</f>
        <v>pieacinātais</v>
      </c>
      <c r="C129" s="258"/>
      <c r="D129" s="171"/>
      <c r="E129" s="171"/>
      <c r="F129" s="176"/>
      <c r="G129" s="177"/>
      <c r="H129" s="177"/>
      <c r="I129" s="172"/>
      <c r="J129" s="143"/>
      <c r="K129" s="143"/>
      <c r="L129" s="176"/>
      <c r="M129" s="177"/>
      <c r="N129" s="177"/>
      <c r="O129" s="176"/>
      <c r="P129" s="177"/>
      <c r="Q129" s="177"/>
      <c r="R129" s="176"/>
      <c r="S129" s="177"/>
      <c r="T129" s="177"/>
      <c r="U129" s="176"/>
      <c r="V129" s="177"/>
      <c r="W129" s="177"/>
      <c r="X129" s="178"/>
      <c r="Y129" s="179"/>
      <c r="Z129" s="179"/>
      <c r="AA129" s="178"/>
      <c r="AB129" s="179"/>
      <c r="AC129" s="179"/>
      <c r="AD129" s="178"/>
      <c r="AE129" s="179"/>
      <c r="AF129" s="179"/>
      <c r="AG129" s="178"/>
      <c r="AH129" s="179"/>
      <c r="AI129" s="179"/>
      <c r="AJ129" s="178"/>
      <c r="AK129" s="179"/>
      <c r="AL129" s="179"/>
      <c r="AM129" s="178"/>
      <c r="AN129" s="179"/>
      <c r="AO129" s="179"/>
      <c r="AP129" s="178"/>
      <c r="AQ129" s="179"/>
      <c r="AR129" s="179"/>
      <c r="AS129" s="139">
        <f t="shared" si="12"/>
        <v>0</v>
      </c>
      <c r="AT129" s="139">
        <f t="shared" si="13"/>
        <v>0</v>
      </c>
      <c r="AU129" s="140">
        <f t="shared" si="14"/>
        <v>0</v>
      </c>
      <c r="AV129" s="371"/>
      <c r="AW129" s="124" t="str">
        <f t="shared" si="15"/>
        <v>pieacinātais</v>
      </c>
    </row>
    <row r="130" spans="1:49" ht="15.75" customHeight="1">
      <c r="A130" s="163" t="s">
        <v>64</v>
      </c>
      <c r="B130" s="163">
        <f>Rezultati!B140</f>
        <v>0</v>
      </c>
      <c r="C130" s="259"/>
      <c r="D130" s="177"/>
      <c r="E130" s="177"/>
      <c r="F130" s="176"/>
      <c r="G130" s="177"/>
      <c r="H130" s="177"/>
      <c r="I130" s="172"/>
      <c r="J130" s="143"/>
      <c r="K130" s="143"/>
      <c r="L130" s="176"/>
      <c r="M130" s="177"/>
      <c r="N130" s="177"/>
      <c r="O130" s="176"/>
      <c r="P130" s="177"/>
      <c r="Q130" s="177"/>
      <c r="R130" s="176"/>
      <c r="S130" s="177"/>
      <c r="T130" s="177"/>
      <c r="U130" s="176"/>
      <c r="V130" s="177"/>
      <c r="W130" s="177"/>
      <c r="X130" s="178"/>
      <c r="Y130" s="179"/>
      <c r="Z130" s="179"/>
      <c r="AA130" s="178"/>
      <c r="AB130" s="179"/>
      <c r="AC130" s="179"/>
      <c r="AD130" s="178"/>
      <c r="AE130" s="179"/>
      <c r="AF130" s="179"/>
      <c r="AG130" s="178"/>
      <c r="AH130" s="179"/>
      <c r="AI130" s="179"/>
      <c r="AJ130" s="178"/>
      <c r="AK130" s="179"/>
      <c r="AL130" s="179"/>
      <c r="AM130" s="178"/>
      <c r="AN130" s="179"/>
      <c r="AO130" s="179"/>
      <c r="AP130" s="178"/>
      <c r="AQ130" s="179"/>
      <c r="AR130" s="179"/>
      <c r="AS130" s="139">
        <f t="shared" si="12"/>
        <v>0</v>
      </c>
      <c r="AT130" s="139">
        <f t="shared" si="13"/>
        <v>0</v>
      </c>
      <c r="AU130" s="140">
        <f t="shared" si="14"/>
        <v>0</v>
      </c>
      <c r="AV130" s="371"/>
      <c r="AW130" s="124">
        <f t="shared" si="15"/>
        <v>0</v>
      </c>
    </row>
    <row r="131" spans="1:49" ht="15.75" customHeight="1">
      <c r="A131" s="163" t="s">
        <v>64</v>
      </c>
      <c r="B131" s="163">
        <f>Rezultati!B141</f>
        <v>0</v>
      </c>
      <c r="C131" s="259"/>
      <c r="D131" s="177"/>
      <c r="E131" s="177"/>
      <c r="F131" s="159"/>
      <c r="G131" s="160"/>
      <c r="H131" s="160"/>
      <c r="I131" s="172"/>
      <c r="J131" s="143"/>
      <c r="K131" s="143"/>
      <c r="L131" s="159"/>
      <c r="M131" s="160"/>
      <c r="N131" s="160"/>
      <c r="O131" s="159"/>
      <c r="P131" s="160"/>
      <c r="Q131" s="160"/>
      <c r="R131" s="159"/>
      <c r="S131" s="160"/>
      <c r="T131" s="160"/>
      <c r="U131" s="159"/>
      <c r="V131" s="160"/>
      <c r="W131" s="160"/>
      <c r="X131" s="189"/>
      <c r="Y131" s="185"/>
      <c r="Z131" s="185"/>
      <c r="AA131" s="189"/>
      <c r="AB131" s="185"/>
      <c r="AC131" s="185"/>
      <c r="AD131" s="189"/>
      <c r="AE131" s="185"/>
      <c r="AF131" s="185"/>
      <c r="AG131" s="189"/>
      <c r="AH131" s="185"/>
      <c r="AI131" s="185"/>
      <c r="AJ131" s="189"/>
      <c r="AK131" s="185"/>
      <c r="AL131" s="185"/>
      <c r="AM131" s="189"/>
      <c r="AN131" s="185"/>
      <c r="AO131" s="185"/>
      <c r="AP131" s="189"/>
      <c r="AQ131" s="185"/>
      <c r="AR131" s="185"/>
      <c r="AS131" s="139">
        <f t="shared" si="12"/>
        <v>0</v>
      </c>
      <c r="AT131" s="139">
        <f t="shared" si="13"/>
        <v>0</v>
      </c>
      <c r="AU131" s="140">
        <f t="shared" si="14"/>
        <v>0</v>
      </c>
      <c r="AV131" s="371"/>
      <c r="AW131" s="124">
        <f t="shared" si="15"/>
        <v>0</v>
      </c>
    </row>
    <row r="132" spans="1:49" ht="15.75" customHeight="1">
      <c r="A132" s="163" t="s">
        <v>64</v>
      </c>
      <c r="B132" s="163">
        <f>Rezultati!B142</f>
        <v>0</v>
      </c>
      <c r="C132" s="260"/>
      <c r="D132" s="160"/>
      <c r="E132" s="160"/>
      <c r="F132" s="182"/>
      <c r="G132" s="183"/>
      <c r="H132" s="183"/>
      <c r="I132" s="192"/>
      <c r="J132" s="193"/>
      <c r="K132" s="193"/>
      <c r="L132" s="182"/>
      <c r="M132" s="183"/>
      <c r="N132" s="183"/>
      <c r="O132" s="182"/>
      <c r="P132" s="183"/>
      <c r="Q132" s="183"/>
      <c r="R132" s="182"/>
      <c r="S132" s="183"/>
      <c r="T132" s="183"/>
      <c r="U132" s="182"/>
      <c r="V132" s="183"/>
      <c r="W132" s="183"/>
      <c r="X132" s="184"/>
      <c r="Y132" s="195"/>
      <c r="Z132" s="195"/>
      <c r="AA132" s="184"/>
      <c r="AB132" s="195"/>
      <c r="AC132" s="195"/>
      <c r="AD132" s="184"/>
      <c r="AE132" s="195"/>
      <c r="AF132" s="195"/>
      <c r="AG132" s="184"/>
      <c r="AH132" s="195"/>
      <c r="AI132" s="195"/>
      <c r="AJ132" s="184"/>
      <c r="AK132" s="195"/>
      <c r="AL132" s="195"/>
      <c r="AM132" s="184"/>
      <c r="AN132" s="195"/>
      <c r="AO132" s="195"/>
      <c r="AP132" s="184"/>
      <c r="AQ132" s="195"/>
      <c r="AR132" s="195"/>
      <c r="AS132" s="139">
        <f t="shared" si="12"/>
        <v>0</v>
      </c>
      <c r="AT132" s="139">
        <f t="shared" si="13"/>
        <v>0</v>
      </c>
      <c r="AU132" s="140">
        <f t="shared" si="14"/>
        <v>0</v>
      </c>
      <c r="AV132" s="371"/>
      <c r="AW132" s="124">
        <f t="shared" si="15"/>
        <v>0</v>
      </c>
    </row>
    <row r="133" spans="1:49" ht="15.75" customHeight="1">
      <c r="A133" s="163" t="str">
        <f>Rezultati!A143</f>
        <v>Nopietni</v>
      </c>
      <c r="B133" s="163" t="str">
        <f>Rezultati!B143</f>
        <v>Guntars Pugejs</v>
      </c>
      <c r="C133" s="257"/>
      <c r="D133" s="165"/>
      <c r="E133" s="165"/>
      <c r="F133" s="170">
        <v>1</v>
      </c>
      <c r="G133" s="171">
        <v>2</v>
      </c>
      <c r="H133" s="171">
        <v>0</v>
      </c>
      <c r="I133" s="170">
        <v>2</v>
      </c>
      <c r="J133" s="171">
        <v>1</v>
      </c>
      <c r="K133" s="171">
        <v>0</v>
      </c>
      <c r="L133" s="372"/>
      <c r="M133" s="372"/>
      <c r="N133" s="372"/>
      <c r="O133" s="164">
        <v>3</v>
      </c>
      <c r="P133" s="171">
        <v>0</v>
      </c>
      <c r="Q133" s="171">
        <v>0</v>
      </c>
      <c r="R133" s="170"/>
      <c r="S133" s="171"/>
      <c r="T133" s="171"/>
      <c r="U133" s="170">
        <v>2</v>
      </c>
      <c r="V133" s="171">
        <v>1</v>
      </c>
      <c r="W133" s="171">
        <v>0</v>
      </c>
      <c r="X133" s="167"/>
      <c r="Y133" s="174"/>
      <c r="Z133" s="174"/>
      <c r="AA133" s="167"/>
      <c r="AB133" s="174"/>
      <c r="AC133" s="174"/>
      <c r="AD133" s="167"/>
      <c r="AE133" s="174"/>
      <c r="AF133" s="174"/>
      <c r="AG133" s="167"/>
      <c r="AH133" s="174"/>
      <c r="AI133" s="174"/>
      <c r="AJ133" s="167"/>
      <c r="AK133" s="174"/>
      <c r="AL133" s="174"/>
      <c r="AM133" s="167"/>
      <c r="AN133" s="174"/>
      <c r="AO133" s="174"/>
      <c r="AP133" s="167"/>
      <c r="AQ133" s="174"/>
      <c r="AR133" s="174"/>
      <c r="AS133" s="139">
        <f t="shared" si="12"/>
        <v>8</v>
      </c>
      <c r="AT133" s="139">
        <f t="shared" si="13"/>
        <v>4</v>
      </c>
      <c r="AU133" s="140">
        <f t="shared" si="14"/>
        <v>0</v>
      </c>
      <c r="AV133" s="371" t="str">
        <f>A133</f>
        <v>Nopietni</v>
      </c>
      <c r="AW133" s="124" t="str">
        <f t="shared" si="15"/>
        <v>Guntars Pugejs</v>
      </c>
    </row>
    <row r="134" spans="1:49" ht="15.75" customHeight="1">
      <c r="A134" s="163" t="s">
        <v>65</v>
      </c>
      <c r="B134" s="163" t="str">
        <f>Rezultati!B144</f>
        <v>Armands Štubis</v>
      </c>
      <c r="C134" s="258"/>
      <c r="D134" s="171"/>
      <c r="E134" s="171"/>
      <c r="F134" s="176">
        <v>0</v>
      </c>
      <c r="G134" s="177">
        <v>3</v>
      </c>
      <c r="H134" s="177">
        <v>0</v>
      </c>
      <c r="I134" s="176">
        <v>1</v>
      </c>
      <c r="J134" s="177">
        <v>2</v>
      </c>
      <c r="K134" s="177">
        <v>0</v>
      </c>
      <c r="L134" s="372"/>
      <c r="M134" s="372"/>
      <c r="N134" s="372"/>
      <c r="O134" s="176">
        <v>3</v>
      </c>
      <c r="P134" s="177">
        <v>0</v>
      </c>
      <c r="Q134" s="177">
        <v>0</v>
      </c>
      <c r="R134" s="176"/>
      <c r="S134" s="177"/>
      <c r="T134" s="177"/>
      <c r="U134" s="176">
        <v>3</v>
      </c>
      <c r="V134" s="177">
        <v>0</v>
      </c>
      <c r="W134" s="177">
        <v>0</v>
      </c>
      <c r="X134" s="178"/>
      <c r="Y134" s="179"/>
      <c r="Z134" s="179"/>
      <c r="AA134" s="178"/>
      <c r="AB134" s="179"/>
      <c r="AC134" s="179"/>
      <c r="AD134" s="178"/>
      <c r="AE134" s="179"/>
      <c r="AF134" s="179"/>
      <c r="AG134" s="178"/>
      <c r="AH134" s="179"/>
      <c r="AI134" s="179"/>
      <c r="AJ134" s="178"/>
      <c r="AK134" s="179"/>
      <c r="AL134" s="179"/>
      <c r="AM134" s="178"/>
      <c r="AN134" s="179"/>
      <c r="AO134" s="179"/>
      <c r="AP134" s="178"/>
      <c r="AQ134" s="179"/>
      <c r="AR134" s="179"/>
      <c r="AS134" s="139">
        <f t="shared" si="12"/>
        <v>7</v>
      </c>
      <c r="AT134" s="139">
        <f t="shared" si="13"/>
        <v>5</v>
      </c>
      <c r="AU134" s="140">
        <f t="shared" si="14"/>
        <v>0</v>
      </c>
      <c r="AV134" s="371"/>
      <c r="AW134" s="124" t="str">
        <f t="shared" si="15"/>
        <v>Armands Štubis</v>
      </c>
    </row>
    <row r="135" spans="1:49" ht="15.75" customHeight="1">
      <c r="A135" s="163" t="s">
        <v>65</v>
      </c>
      <c r="B135" s="163" t="str">
        <f>Rezultati!B145</f>
        <v>Edgars Štubis</v>
      </c>
      <c r="C135" s="258"/>
      <c r="D135" s="171"/>
      <c r="E135" s="171"/>
      <c r="F135" s="176">
        <v>0</v>
      </c>
      <c r="G135" s="177">
        <v>3</v>
      </c>
      <c r="H135" s="177">
        <v>0</v>
      </c>
      <c r="I135" s="176">
        <v>1</v>
      </c>
      <c r="J135" s="177">
        <v>2</v>
      </c>
      <c r="K135" s="177">
        <v>0</v>
      </c>
      <c r="L135" s="372"/>
      <c r="M135" s="372"/>
      <c r="N135" s="372"/>
      <c r="O135" s="176">
        <v>3</v>
      </c>
      <c r="P135" s="177">
        <v>0</v>
      </c>
      <c r="Q135" s="177">
        <v>0</v>
      </c>
      <c r="R135" s="176"/>
      <c r="S135" s="177"/>
      <c r="T135" s="177"/>
      <c r="U135" s="176">
        <v>3</v>
      </c>
      <c r="V135" s="177">
        <v>0</v>
      </c>
      <c r="W135" s="177">
        <v>0</v>
      </c>
      <c r="X135" s="178"/>
      <c r="Y135" s="179"/>
      <c r="Z135" s="179"/>
      <c r="AA135" s="178"/>
      <c r="AB135" s="179"/>
      <c r="AC135" s="179"/>
      <c r="AD135" s="178"/>
      <c r="AE135" s="179"/>
      <c r="AF135" s="179"/>
      <c r="AG135" s="178"/>
      <c r="AH135" s="179"/>
      <c r="AI135" s="179"/>
      <c r="AJ135" s="178"/>
      <c r="AK135" s="179"/>
      <c r="AL135" s="179"/>
      <c r="AM135" s="178"/>
      <c r="AN135" s="179"/>
      <c r="AO135" s="179"/>
      <c r="AP135" s="178"/>
      <c r="AQ135" s="179"/>
      <c r="AR135" s="179"/>
      <c r="AS135" s="139">
        <f t="shared" si="12"/>
        <v>7</v>
      </c>
      <c r="AT135" s="139">
        <f t="shared" si="13"/>
        <v>5</v>
      </c>
      <c r="AU135" s="140">
        <f t="shared" si="14"/>
        <v>0</v>
      </c>
      <c r="AV135" s="371"/>
      <c r="AW135" s="124" t="str">
        <f t="shared" si="15"/>
        <v>Edgars Štubis</v>
      </c>
    </row>
    <row r="136" spans="1:49" ht="15.75" customHeight="1">
      <c r="A136" s="163" t="s">
        <v>65</v>
      </c>
      <c r="B136" s="163" t="str">
        <f>Rezultati!B146</f>
        <v>Artūrs Štubis</v>
      </c>
      <c r="C136" s="258"/>
      <c r="D136" s="171"/>
      <c r="E136" s="171"/>
      <c r="F136" s="176"/>
      <c r="G136" s="177"/>
      <c r="H136" s="177"/>
      <c r="I136" s="176"/>
      <c r="J136" s="177"/>
      <c r="K136" s="177"/>
      <c r="L136" s="372"/>
      <c r="M136" s="372"/>
      <c r="N136" s="372"/>
      <c r="O136" s="176"/>
      <c r="P136" s="177"/>
      <c r="Q136" s="177"/>
      <c r="R136" s="176"/>
      <c r="S136" s="177"/>
      <c r="T136" s="177"/>
      <c r="U136" s="176"/>
      <c r="V136" s="177"/>
      <c r="W136" s="177"/>
      <c r="X136" s="178"/>
      <c r="Y136" s="179"/>
      <c r="Z136" s="179"/>
      <c r="AA136" s="178"/>
      <c r="AB136" s="179"/>
      <c r="AC136" s="179"/>
      <c r="AD136" s="178"/>
      <c r="AE136" s="179"/>
      <c r="AF136" s="179"/>
      <c r="AG136" s="178"/>
      <c r="AH136" s="179"/>
      <c r="AI136" s="179"/>
      <c r="AJ136" s="178"/>
      <c r="AK136" s="179"/>
      <c r="AL136" s="179"/>
      <c r="AM136" s="178"/>
      <c r="AN136" s="179"/>
      <c r="AO136" s="179"/>
      <c r="AP136" s="178"/>
      <c r="AQ136" s="179"/>
      <c r="AR136" s="179"/>
      <c r="AS136" s="139">
        <f t="shared" si="12"/>
        <v>0</v>
      </c>
      <c r="AT136" s="139">
        <f t="shared" si="13"/>
        <v>0</v>
      </c>
      <c r="AU136" s="140">
        <f t="shared" si="14"/>
        <v>0</v>
      </c>
      <c r="AV136" s="371"/>
      <c r="AW136" s="124" t="str">
        <f t="shared" si="15"/>
        <v>Artūrs Štubis</v>
      </c>
    </row>
    <row r="137" spans="1:49" ht="15.75" customHeight="1">
      <c r="A137" s="163" t="s">
        <v>65</v>
      </c>
      <c r="B137" s="163">
        <f>Rezultati!B147</f>
        <v>0</v>
      </c>
      <c r="C137" s="259"/>
      <c r="D137" s="177"/>
      <c r="E137" s="177"/>
      <c r="F137" s="176"/>
      <c r="G137" s="177"/>
      <c r="H137" s="177"/>
      <c r="I137" s="176"/>
      <c r="J137" s="177"/>
      <c r="K137" s="177"/>
      <c r="L137" s="372"/>
      <c r="M137" s="372"/>
      <c r="N137" s="372"/>
      <c r="O137" s="176"/>
      <c r="P137" s="177"/>
      <c r="Q137" s="177"/>
      <c r="R137" s="176"/>
      <c r="S137" s="177"/>
      <c r="T137" s="177"/>
      <c r="U137" s="176"/>
      <c r="V137" s="177"/>
      <c r="W137" s="177"/>
      <c r="X137" s="178"/>
      <c r="Y137" s="179"/>
      <c r="Z137" s="179"/>
      <c r="AA137" s="178"/>
      <c r="AB137" s="179"/>
      <c r="AC137" s="179"/>
      <c r="AD137" s="178"/>
      <c r="AE137" s="179"/>
      <c r="AF137" s="179"/>
      <c r="AG137" s="178"/>
      <c r="AH137" s="179"/>
      <c r="AI137" s="179"/>
      <c r="AJ137" s="178"/>
      <c r="AK137" s="179"/>
      <c r="AL137" s="179"/>
      <c r="AM137" s="178"/>
      <c r="AN137" s="179"/>
      <c r="AO137" s="179"/>
      <c r="AP137" s="178"/>
      <c r="AQ137" s="179"/>
      <c r="AR137" s="179"/>
      <c r="AS137" s="139">
        <f t="shared" si="12"/>
        <v>0</v>
      </c>
      <c r="AT137" s="139">
        <f t="shared" si="13"/>
        <v>0</v>
      </c>
      <c r="AU137" s="140">
        <f t="shared" si="14"/>
        <v>0</v>
      </c>
      <c r="AV137" s="371"/>
      <c r="AW137" s="124">
        <f t="shared" si="15"/>
        <v>0</v>
      </c>
    </row>
    <row r="138" spans="1:49" ht="15.75" customHeight="1">
      <c r="A138" s="163" t="s">
        <v>65</v>
      </c>
      <c r="B138" s="163">
        <f>Rezultati!B148</f>
        <v>0</v>
      </c>
      <c r="C138" s="259"/>
      <c r="D138" s="177"/>
      <c r="E138" s="177"/>
      <c r="F138" s="176"/>
      <c r="G138" s="177"/>
      <c r="H138" s="177"/>
      <c r="I138" s="176"/>
      <c r="J138" s="177"/>
      <c r="K138" s="177"/>
      <c r="L138" s="372"/>
      <c r="M138" s="372"/>
      <c r="N138" s="372"/>
      <c r="O138" s="176"/>
      <c r="P138" s="177"/>
      <c r="Q138" s="177"/>
      <c r="R138" s="176"/>
      <c r="S138" s="177"/>
      <c r="T138" s="177"/>
      <c r="U138" s="176"/>
      <c r="V138" s="177"/>
      <c r="W138" s="177"/>
      <c r="X138" s="178"/>
      <c r="Y138" s="179"/>
      <c r="Z138" s="179"/>
      <c r="AA138" s="178"/>
      <c r="AB138" s="179"/>
      <c r="AC138" s="179"/>
      <c r="AD138" s="178"/>
      <c r="AE138" s="179"/>
      <c r="AF138" s="179"/>
      <c r="AG138" s="178"/>
      <c r="AH138" s="179"/>
      <c r="AI138" s="179"/>
      <c r="AJ138" s="178"/>
      <c r="AK138" s="179"/>
      <c r="AL138" s="179"/>
      <c r="AM138" s="178"/>
      <c r="AN138" s="179"/>
      <c r="AO138" s="179"/>
      <c r="AP138" s="178"/>
      <c r="AQ138" s="179"/>
      <c r="AR138" s="179"/>
      <c r="AS138" s="139">
        <f t="shared" si="12"/>
        <v>0</v>
      </c>
      <c r="AT138" s="139">
        <f t="shared" si="13"/>
        <v>0</v>
      </c>
      <c r="AU138" s="140">
        <f t="shared" si="14"/>
        <v>0</v>
      </c>
      <c r="AV138" s="371"/>
      <c r="AW138" s="124">
        <f t="shared" si="15"/>
        <v>0</v>
      </c>
    </row>
    <row r="139" spans="1:49" ht="15.75" customHeight="1">
      <c r="A139" s="163" t="s">
        <v>65</v>
      </c>
      <c r="B139" s="163">
        <f>Rezultati!B149</f>
        <v>0</v>
      </c>
      <c r="C139" s="260"/>
      <c r="D139" s="160"/>
      <c r="E139" s="160"/>
      <c r="F139" s="159"/>
      <c r="G139" s="160"/>
      <c r="H139" s="160"/>
      <c r="I139" s="159"/>
      <c r="J139" s="160"/>
      <c r="K139" s="160"/>
      <c r="L139" s="372"/>
      <c r="M139" s="372"/>
      <c r="N139" s="372"/>
      <c r="O139" s="159"/>
      <c r="P139" s="160"/>
      <c r="Q139" s="160"/>
      <c r="R139" s="159"/>
      <c r="S139" s="160"/>
      <c r="T139" s="160"/>
      <c r="U139" s="159"/>
      <c r="V139" s="160"/>
      <c r="W139" s="160"/>
      <c r="X139" s="189"/>
      <c r="Y139" s="185"/>
      <c r="Z139" s="185"/>
      <c r="AA139" s="189"/>
      <c r="AB139" s="185"/>
      <c r="AC139" s="185"/>
      <c r="AD139" s="189"/>
      <c r="AE139" s="185"/>
      <c r="AF139" s="185"/>
      <c r="AG139" s="189"/>
      <c r="AH139" s="185"/>
      <c r="AI139" s="185"/>
      <c r="AJ139" s="189"/>
      <c r="AK139" s="185"/>
      <c r="AL139" s="185"/>
      <c r="AM139" s="189"/>
      <c r="AN139" s="185"/>
      <c r="AO139" s="185"/>
      <c r="AP139" s="189"/>
      <c r="AQ139" s="185"/>
      <c r="AR139" s="185"/>
      <c r="AS139" s="139">
        <f t="shared" si="12"/>
        <v>0</v>
      </c>
      <c r="AT139" s="139">
        <f t="shared" si="13"/>
        <v>0</v>
      </c>
      <c r="AU139" s="140">
        <f t="shared" si="14"/>
        <v>0</v>
      </c>
      <c r="AV139" s="371"/>
      <c r="AW139" s="124">
        <f t="shared" si="15"/>
        <v>0</v>
      </c>
    </row>
    <row r="140" spans="1:49" ht="15.75" customHeight="1">
      <c r="A140" s="163" t="s">
        <v>65</v>
      </c>
      <c r="B140" s="163">
        <f>Rezultati!B150</f>
        <v>0</v>
      </c>
      <c r="C140" s="257"/>
      <c r="D140" s="165"/>
      <c r="E140" s="165"/>
      <c r="F140" s="164"/>
      <c r="G140" s="165"/>
      <c r="H140" s="165"/>
      <c r="I140" s="164"/>
      <c r="J140" s="165"/>
      <c r="K140" s="165"/>
      <c r="L140" s="164"/>
      <c r="M140" s="165"/>
      <c r="N140" s="165"/>
      <c r="O140" s="166"/>
      <c r="P140" s="133"/>
      <c r="Q140" s="133"/>
      <c r="R140" s="164"/>
      <c r="S140" s="165"/>
      <c r="T140" s="165"/>
      <c r="U140" s="164"/>
      <c r="V140" s="165"/>
      <c r="W140" s="165"/>
      <c r="X140" s="167"/>
      <c r="Y140" s="168"/>
      <c r="Z140" s="168"/>
      <c r="AA140" s="167"/>
      <c r="AB140" s="168"/>
      <c r="AC140" s="168"/>
      <c r="AD140" s="167"/>
      <c r="AE140" s="168"/>
      <c r="AF140" s="168"/>
      <c r="AG140" s="167"/>
      <c r="AH140" s="168"/>
      <c r="AI140" s="168"/>
      <c r="AJ140" s="167"/>
      <c r="AK140" s="168"/>
      <c r="AL140" s="168"/>
      <c r="AM140" s="167"/>
      <c r="AN140" s="168"/>
      <c r="AO140" s="168"/>
      <c r="AP140" s="167"/>
      <c r="AQ140" s="168"/>
      <c r="AR140" s="168"/>
      <c r="AS140" s="139">
        <f t="shared" ref="AS140:AS161" si="16">C140+F140+I140+L140+O140+R140+U140+X140+AA140+AD140+AG140+AJ140+AM140+AP140</f>
        <v>0</v>
      </c>
      <c r="AT140" s="139">
        <f t="shared" ref="AT140:AT161" si="17">AQ140+AN140+AK140+AH140+AE140+AB140+Y140+V140+S140+P140+M140+J140+G140+D140</f>
        <v>0</v>
      </c>
      <c r="AU140" s="140">
        <f t="shared" ref="AU140:AU161" si="18">AR140+AO140+AL140+AI140+AF140+AC140+Z140+W140+T140+Q140+N140+K140+H140+E140</f>
        <v>0</v>
      </c>
      <c r="AV140" s="371" t="str">
        <f>A141</f>
        <v>Lursoft</v>
      </c>
      <c r="AW140" s="124">
        <f t="shared" ref="AW140:AW161" si="19">B140</f>
        <v>0</v>
      </c>
    </row>
    <row r="141" spans="1:49" ht="15.75" customHeight="1">
      <c r="A141" s="163" t="str">
        <f>Rezultati!A151</f>
        <v>Lursoft</v>
      </c>
      <c r="B141" s="163" t="str">
        <f>Rezultati!B151</f>
        <v>Ģirts Ķēbers</v>
      </c>
      <c r="C141" s="258">
        <v>1</v>
      </c>
      <c r="D141" s="171">
        <v>2</v>
      </c>
      <c r="E141" s="171">
        <v>0</v>
      </c>
      <c r="F141" s="198"/>
      <c r="G141" s="199"/>
      <c r="H141" s="199"/>
      <c r="I141" s="198">
        <v>2</v>
      </c>
      <c r="J141" s="199">
        <v>1</v>
      </c>
      <c r="K141" s="199">
        <v>0</v>
      </c>
      <c r="L141" s="198"/>
      <c r="M141" s="199"/>
      <c r="N141" s="199"/>
      <c r="O141" s="172"/>
      <c r="P141" s="143"/>
      <c r="Q141" s="143"/>
      <c r="R141" s="198"/>
      <c r="S141" s="199"/>
      <c r="T141" s="199"/>
      <c r="U141" s="198"/>
      <c r="V141" s="199"/>
      <c r="W141" s="199"/>
      <c r="X141" s="200"/>
      <c r="Y141" s="201"/>
      <c r="Z141" s="201"/>
      <c r="AA141" s="200"/>
      <c r="AB141" s="201"/>
      <c r="AC141" s="201"/>
      <c r="AD141" s="200"/>
      <c r="AE141" s="201"/>
      <c r="AF141" s="201"/>
      <c r="AG141" s="200"/>
      <c r="AH141" s="201"/>
      <c r="AI141" s="201"/>
      <c r="AJ141" s="200"/>
      <c r="AK141" s="201"/>
      <c r="AL141" s="201"/>
      <c r="AM141" s="200"/>
      <c r="AN141" s="201"/>
      <c r="AO141" s="201"/>
      <c r="AP141" s="200"/>
      <c r="AQ141" s="201"/>
      <c r="AR141" s="201"/>
      <c r="AS141" s="139">
        <f t="shared" si="16"/>
        <v>3</v>
      </c>
      <c r="AT141" s="139">
        <f t="shared" si="17"/>
        <v>3</v>
      </c>
      <c r="AU141" s="140">
        <f t="shared" si="18"/>
        <v>0</v>
      </c>
      <c r="AV141" s="371"/>
      <c r="AW141" s="124" t="str">
        <f t="shared" si="19"/>
        <v>Ģirts Ķēbers</v>
      </c>
    </row>
    <row r="142" spans="1:49" ht="15.75" customHeight="1">
      <c r="A142" s="163" t="str">
        <f>Rezultati!A152</f>
        <v>Lursoft</v>
      </c>
      <c r="B142" s="163" t="str">
        <f>Rezultati!B152</f>
        <v>Elvijs Bokanovs</v>
      </c>
      <c r="C142" s="258"/>
      <c r="D142" s="171"/>
      <c r="E142" s="171"/>
      <c r="F142" s="159"/>
      <c r="G142" s="160"/>
      <c r="H142" s="160"/>
      <c r="I142" s="159">
        <v>0</v>
      </c>
      <c r="J142" s="160">
        <v>3</v>
      </c>
      <c r="K142" s="160">
        <v>0</v>
      </c>
      <c r="L142" s="159">
        <v>0</v>
      </c>
      <c r="M142" s="160">
        <v>3</v>
      </c>
      <c r="N142" s="160">
        <v>0</v>
      </c>
      <c r="O142" s="172"/>
      <c r="P142" s="143"/>
      <c r="Q142" s="143"/>
      <c r="R142" s="159"/>
      <c r="S142" s="160"/>
      <c r="T142" s="160"/>
      <c r="U142" s="159"/>
      <c r="V142" s="160"/>
      <c r="W142" s="160"/>
      <c r="X142" s="189"/>
      <c r="Y142" s="185"/>
      <c r="Z142" s="185"/>
      <c r="AA142" s="189"/>
      <c r="AB142" s="185"/>
      <c r="AC142" s="185"/>
      <c r="AD142" s="189"/>
      <c r="AE142" s="185"/>
      <c r="AF142" s="185"/>
      <c r="AG142" s="189"/>
      <c r="AH142" s="185"/>
      <c r="AI142" s="185"/>
      <c r="AJ142" s="189"/>
      <c r="AK142" s="185"/>
      <c r="AL142" s="185"/>
      <c r="AM142" s="189"/>
      <c r="AN142" s="185"/>
      <c r="AO142" s="185"/>
      <c r="AP142" s="189"/>
      <c r="AQ142" s="185"/>
      <c r="AR142" s="185"/>
      <c r="AS142" s="139">
        <f t="shared" si="16"/>
        <v>0</v>
      </c>
      <c r="AT142" s="139">
        <f t="shared" si="17"/>
        <v>6</v>
      </c>
      <c r="AU142" s="140">
        <f t="shared" si="18"/>
        <v>0</v>
      </c>
      <c r="AV142" s="371"/>
      <c r="AW142" s="124" t="str">
        <f t="shared" si="19"/>
        <v>Elvijs Bokanovs</v>
      </c>
    </row>
    <row r="143" spans="1:49" ht="15.75" customHeight="1">
      <c r="A143" s="163" t="str">
        <f>Rezultati!A153</f>
        <v>Lursoft</v>
      </c>
      <c r="B143" s="163" t="str">
        <f>Rezultati!B153</f>
        <v>Mārtiņš Vaicekovskis</v>
      </c>
      <c r="C143" s="258">
        <v>0</v>
      </c>
      <c r="D143" s="171">
        <v>3</v>
      </c>
      <c r="E143" s="171">
        <v>0</v>
      </c>
      <c r="F143" s="159"/>
      <c r="G143" s="160"/>
      <c r="H143" s="160"/>
      <c r="I143" s="159"/>
      <c r="J143" s="160"/>
      <c r="K143" s="160"/>
      <c r="L143" s="159">
        <v>0</v>
      </c>
      <c r="M143" s="160">
        <v>3</v>
      </c>
      <c r="N143" s="160">
        <v>0</v>
      </c>
      <c r="O143" s="172"/>
      <c r="P143" s="143"/>
      <c r="Q143" s="143"/>
      <c r="R143" s="159">
        <v>0</v>
      </c>
      <c r="S143" s="160">
        <v>3</v>
      </c>
      <c r="T143" s="160">
        <v>0</v>
      </c>
      <c r="U143" s="159"/>
      <c r="V143" s="160"/>
      <c r="W143" s="160"/>
      <c r="X143" s="189"/>
      <c r="Y143" s="185"/>
      <c r="Z143" s="185"/>
      <c r="AA143" s="189"/>
      <c r="AB143" s="185"/>
      <c r="AC143" s="185"/>
      <c r="AD143" s="189"/>
      <c r="AE143" s="185"/>
      <c r="AF143" s="185"/>
      <c r="AG143" s="189"/>
      <c r="AH143" s="185"/>
      <c r="AI143" s="185"/>
      <c r="AJ143" s="189"/>
      <c r="AK143" s="185"/>
      <c r="AL143" s="185"/>
      <c r="AM143" s="189"/>
      <c r="AN143" s="185"/>
      <c r="AO143" s="185"/>
      <c r="AP143" s="189"/>
      <c r="AQ143" s="185"/>
      <c r="AR143" s="185"/>
      <c r="AS143" s="139">
        <f t="shared" si="16"/>
        <v>0</v>
      </c>
      <c r="AT143" s="139">
        <f t="shared" si="17"/>
        <v>9</v>
      </c>
      <c r="AU143" s="140">
        <f t="shared" si="18"/>
        <v>0</v>
      </c>
      <c r="AV143" s="371"/>
      <c r="AW143" s="124" t="str">
        <f t="shared" si="19"/>
        <v>Mārtiņš Vaicekovskis</v>
      </c>
    </row>
    <row r="144" spans="1:49" ht="15.75" customHeight="1">
      <c r="A144" s="163" t="str">
        <f>Rezultati!A154</f>
        <v>Lursoft</v>
      </c>
      <c r="B144" s="163" t="str">
        <f>Rezultati!B154</f>
        <v>Aigars Liškovskis</v>
      </c>
      <c r="C144" s="259">
        <v>0</v>
      </c>
      <c r="D144" s="177">
        <v>3</v>
      </c>
      <c r="E144" s="177">
        <v>0</v>
      </c>
      <c r="F144" s="159"/>
      <c r="G144" s="160"/>
      <c r="H144" s="160"/>
      <c r="I144" s="159">
        <v>0</v>
      </c>
      <c r="J144" s="160">
        <v>3</v>
      </c>
      <c r="K144" s="160">
        <v>0</v>
      </c>
      <c r="L144" s="159">
        <v>0</v>
      </c>
      <c r="M144" s="160">
        <v>3</v>
      </c>
      <c r="N144" s="160">
        <v>0</v>
      </c>
      <c r="O144" s="172"/>
      <c r="P144" s="143"/>
      <c r="Q144" s="143"/>
      <c r="R144" s="159">
        <v>3</v>
      </c>
      <c r="S144" s="160">
        <v>0</v>
      </c>
      <c r="T144" s="160">
        <v>0</v>
      </c>
      <c r="U144" s="159"/>
      <c r="V144" s="160"/>
      <c r="W144" s="160"/>
      <c r="X144" s="189"/>
      <c r="Y144" s="185"/>
      <c r="Z144" s="185"/>
      <c r="AA144" s="189"/>
      <c r="AB144" s="185"/>
      <c r="AC144" s="185"/>
      <c r="AD144" s="189"/>
      <c r="AE144" s="185"/>
      <c r="AF144" s="185"/>
      <c r="AG144" s="189"/>
      <c r="AH144" s="185"/>
      <c r="AI144" s="185"/>
      <c r="AJ144" s="189"/>
      <c r="AK144" s="185"/>
      <c r="AL144" s="185"/>
      <c r="AM144" s="189"/>
      <c r="AN144" s="185"/>
      <c r="AO144" s="185"/>
      <c r="AP144" s="189"/>
      <c r="AQ144" s="185"/>
      <c r="AR144" s="185"/>
      <c r="AS144" s="139">
        <f t="shared" si="16"/>
        <v>3</v>
      </c>
      <c r="AT144" s="139">
        <f t="shared" si="17"/>
        <v>9</v>
      </c>
      <c r="AU144" s="140">
        <f t="shared" si="18"/>
        <v>0</v>
      </c>
      <c r="AV144" s="371"/>
      <c r="AW144" s="124" t="str">
        <f t="shared" si="19"/>
        <v>Aigars Liškovskis</v>
      </c>
    </row>
    <row r="145" spans="1:49" ht="15.75" customHeight="1">
      <c r="A145" s="163" t="str">
        <f>Rezultati!A155</f>
        <v>Lursoft</v>
      </c>
      <c r="B145" s="163">
        <f>Rezultati!B155</f>
        <v>0</v>
      </c>
      <c r="C145" s="259"/>
      <c r="D145" s="177"/>
      <c r="E145" s="177"/>
      <c r="F145" s="159"/>
      <c r="G145" s="160"/>
      <c r="H145" s="160"/>
      <c r="I145" s="159"/>
      <c r="J145" s="160"/>
      <c r="K145" s="160"/>
      <c r="L145" s="159"/>
      <c r="M145" s="160"/>
      <c r="N145" s="160"/>
      <c r="O145" s="172"/>
      <c r="P145" s="143"/>
      <c r="Q145" s="143"/>
      <c r="R145" s="159"/>
      <c r="S145" s="160"/>
      <c r="T145" s="160"/>
      <c r="U145" s="159"/>
      <c r="V145" s="160"/>
      <c r="W145" s="160"/>
      <c r="X145" s="189"/>
      <c r="Y145" s="185"/>
      <c r="Z145" s="185"/>
      <c r="AA145" s="189"/>
      <c r="AB145" s="185"/>
      <c r="AC145" s="185"/>
      <c r="AD145" s="189"/>
      <c r="AE145" s="185"/>
      <c r="AF145" s="185"/>
      <c r="AG145" s="189"/>
      <c r="AH145" s="185"/>
      <c r="AI145" s="185"/>
      <c r="AJ145" s="189"/>
      <c r="AK145" s="185"/>
      <c r="AL145" s="185"/>
      <c r="AM145" s="189"/>
      <c r="AN145" s="185"/>
      <c r="AO145" s="185"/>
      <c r="AP145" s="189"/>
      <c r="AQ145" s="185"/>
      <c r="AR145" s="185"/>
      <c r="AS145" s="139">
        <f t="shared" si="16"/>
        <v>0</v>
      </c>
      <c r="AT145" s="139">
        <f t="shared" si="17"/>
        <v>0</v>
      </c>
      <c r="AU145" s="140">
        <f t="shared" si="18"/>
        <v>0</v>
      </c>
      <c r="AV145" s="371"/>
      <c r="AW145" s="124">
        <f t="shared" si="19"/>
        <v>0</v>
      </c>
    </row>
    <row r="146" spans="1:49" ht="15.75" customHeight="1">
      <c r="A146" s="163" t="str">
        <f>Rezultati!A156</f>
        <v>Lursoft</v>
      </c>
      <c r="B146" s="163" t="str">
        <f>Rezultati!B156</f>
        <v>pieacinātais</v>
      </c>
      <c r="C146" s="260"/>
      <c r="D146" s="160"/>
      <c r="E146" s="160"/>
      <c r="F146" s="159"/>
      <c r="G146" s="160"/>
      <c r="H146" s="160"/>
      <c r="I146" s="159"/>
      <c r="J146" s="160"/>
      <c r="K146" s="160"/>
      <c r="L146" s="159"/>
      <c r="M146" s="160"/>
      <c r="N146" s="160"/>
      <c r="O146" s="172"/>
      <c r="P146" s="143"/>
      <c r="Q146" s="143"/>
      <c r="R146" s="159"/>
      <c r="S146" s="160"/>
      <c r="T146" s="160"/>
      <c r="U146" s="159"/>
      <c r="V146" s="160"/>
      <c r="W146" s="160"/>
      <c r="X146" s="189"/>
      <c r="Y146" s="185"/>
      <c r="Z146" s="185"/>
      <c r="AA146" s="189"/>
      <c r="AB146" s="185"/>
      <c r="AC146" s="185"/>
      <c r="AD146" s="189"/>
      <c r="AE146" s="185"/>
      <c r="AF146" s="185"/>
      <c r="AG146" s="189"/>
      <c r="AH146" s="185"/>
      <c r="AI146" s="185"/>
      <c r="AJ146" s="189"/>
      <c r="AK146" s="185"/>
      <c r="AL146" s="185"/>
      <c r="AM146" s="189"/>
      <c r="AN146" s="185"/>
      <c r="AO146" s="185"/>
      <c r="AP146" s="189"/>
      <c r="AQ146" s="185"/>
      <c r="AR146" s="185"/>
      <c r="AS146" s="139">
        <f t="shared" si="16"/>
        <v>0</v>
      </c>
      <c r="AT146" s="139">
        <f t="shared" si="17"/>
        <v>0</v>
      </c>
      <c r="AU146" s="140">
        <f t="shared" si="18"/>
        <v>0</v>
      </c>
      <c r="AV146" s="371"/>
      <c r="AW146" s="124" t="str">
        <f t="shared" si="19"/>
        <v>pieacinātais</v>
      </c>
    </row>
    <row r="147" spans="1:49" ht="15.75" customHeight="1">
      <c r="A147" s="163" t="str">
        <f>Rezultati!A157</f>
        <v>Lursoft</v>
      </c>
      <c r="B147" s="163">
        <f>Rezultati!B157</f>
        <v>0</v>
      </c>
      <c r="C147" s="260"/>
      <c r="D147" s="160"/>
      <c r="E147" s="160"/>
      <c r="F147" s="159"/>
      <c r="G147" s="160"/>
      <c r="H147" s="160"/>
      <c r="I147" s="159"/>
      <c r="J147" s="160"/>
      <c r="K147" s="160"/>
      <c r="L147" s="182"/>
      <c r="M147" s="160"/>
      <c r="N147" s="160"/>
      <c r="O147" s="172"/>
      <c r="P147" s="143"/>
      <c r="Q147" s="143"/>
      <c r="R147" s="182"/>
      <c r="S147" s="160"/>
      <c r="T147" s="160"/>
      <c r="U147" s="182"/>
      <c r="V147" s="160"/>
      <c r="W147" s="160"/>
      <c r="X147" s="184"/>
      <c r="Y147" s="185"/>
      <c r="Z147" s="185"/>
      <c r="AA147" s="184"/>
      <c r="AB147" s="185"/>
      <c r="AC147" s="185"/>
      <c r="AD147" s="184"/>
      <c r="AE147" s="185"/>
      <c r="AF147" s="185"/>
      <c r="AG147" s="184"/>
      <c r="AH147" s="185"/>
      <c r="AI147" s="185"/>
      <c r="AJ147" s="184"/>
      <c r="AK147" s="185"/>
      <c r="AL147" s="185"/>
      <c r="AM147" s="184"/>
      <c r="AN147" s="185"/>
      <c r="AO147" s="185"/>
      <c r="AP147" s="184"/>
      <c r="AQ147" s="185"/>
      <c r="AR147" s="185"/>
      <c r="AS147" s="139">
        <f t="shared" si="16"/>
        <v>0</v>
      </c>
      <c r="AT147" s="139">
        <f t="shared" si="17"/>
        <v>0</v>
      </c>
      <c r="AU147" s="140">
        <f t="shared" si="18"/>
        <v>0</v>
      </c>
      <c r="AV147" s="371"/>
      <c r="AW147" s="124">
        <f t="shared" si="19"/>
        <v>0</v>
      </c>
    </row>
    <row r="148" spans="1:49" ht="15.75" customHeight="1">
      <c r="A148" s="163" t="str">
        <f>Rezultati!A158</f>
        <v>NB</v>
      </c>
      <c r="B148" s="163" t="str">
        <f>Rezultati!B158</f>
        <v>Juris Mauriņš</v>
      </c>
      <c r="C148" s="257">
        <v>0</v>
      </c>
      <c r="D148" s="165">
        <v>3</v>
      </c>
      <c r="E148" s="165">
        <v>0</v>
      </c>
      <c r="F148" s="164"/>
      <c r="G148" s="165"/>
      <c r="H148" s="165"/>
      <c r="I148" s="164"/>
      <c r="J148" s="165"/>
      <c r="K148" s="165"/>
      <c r="L148" s="164"/>
      <c r="M148" s="165"/>
      <c r="N148" s="165"/>
      <c r="O148" s="164"/>
      <c r="P148" s="165"/>
      <c r="Q148" s="165"/>
      <c r="R148" s="373"/>
      <c r="S148" s="373"/>
      <c r="T148" s="373"/>
      <c r="U148" s="164"/>
      <c r="V148" s="165"/>
      <c r="W148" s="165"/>
      <c r="X148" s="205"/>
      <c r="Y148" s="206"/>
      <c r="Z148" s="206"/>
      <c r="AA148" s="205"/>
      <c r="AB148" s="206"/>
      <c r="AC148" s="206"/>
      <c r="AD148" s="205"/>
      <c r="AE148" s="206"/>
      <c r="AF148" s="206"/>
      <c r="AG148" s="205"/>
      <c r="AH148" s="206"/>
      <c r="AI148" s="206"/>
      <c r="AJ148" s="205"/>
      <c r="AK148" s="206"/>
      <c r="AL148" s="206"/>
      <c r="AM148" s="205"/>
      <c r="AN148" s="206"/>
      <c r="AO148" s="206"/>
      <c r="AP148" s="205"/>
      <c r="AQ148" s="206"/>
      <c r="AR148" s="206"/>
      <c r="AS148" s="139">
        <f t="shared" si="16"/>
        <v>0</v>
      </c>
      <c r="AT148" s="139">
        <f t="shared" si="17"/>
        <v>3</v>
      </c>
      <c r="AU148" s="140">
        <f t="shared" si="18"/>
        <v>0</v>
      </c>
      <c r="AV148" s="371" t="str">
        <f>A148</f>
        <v>NB</v>
      </c>
      <c r="AW148" s="124" t="str">
        <f t="shared" si="19"/>
        <v>Juris Mauriņš</v>
      </c>
    </row>
    <row r="149" spans="1:49" ht="15.75" customHeight="1">
      <c r="A149" s="163" t="str">
        <f>Rezultati!A159</f>
        <v>NB</v>
      </c>
      <c r="B149" s="163" t="str">
        <f>Rezultati!B159</f>
        <v>Pavels Isats</v>
      </c>
      <c r="C149" s="258">
        <v>2</v>
      </c>
      <c r="D149" s="171">
        <v>1</v>
      </c>
      <c r="E149" s="171">
        <v>0</v>
      </c>
      <c r="F149" s="170">
        <v>3</v>
      </c>
      <c r="G149" s="171">
        <v>0</v>
      </c>
      <c r="H149" s="171">
        <v>0</v>
      </c>
      <c r="I149" s="170">
        <v>2</v>
      </c>
      <c r="J149" s="171">
        <v>1</v>
      </c>
      <c r="K149" s="171">
        <v>0</v>
      </c>
      <c r="L149" s="170"/>
      <c r="M149" s="171"/>
      <c r="N149" s="171"/>
      <c r="O149" s="170">
        <v>3</v>
      </c>
      <c r="P149" s="171">
        <v>0</v>
      </c>
      <c r="Q149" s="171">
        <v>0</v>
      </c>
      <c r="R149" s="373"/>
      <c r="S149" s="373"/>
      <c r="T149" s="373"/>
      <c r="U149" s="170">
        <v>3</v>
      </c>
      <c r="V149" s="171">
        <v>0</v>
      </c>
      <c r="W149" s="171">
        <v>0</v>
      </c>
      <c r="X149" s="207"/>
      <c r="Y149" s="208"/>
      <c r="Z149" s="208"/>
      <c r="AA149" s="207"/>
      <c r="AB149" s="208"/>
      <c r="AC149" s="208"/>
      <c r="AD149" s="207"/>
      <c r="AE149" s="208"/>
      <c r="AF149" s="208"/>
      <c r="AG149" s="207"/>
      <c r="AH149" s="208"/>
      <c r="AI149" s="208"/>
      <c r="AJ149" s="207"/>
      <c r="AK149" s="208"/>
      <c r="AL149" s="208"/>
      <c r="AM149" s="207"/>
      <c r="AN149" s="208"/>
      <c r="AO149" s="208"/>
      <c r="AP149" s="207"/>
      <c r="AQ149" s="208"/>
      <c r="AR149" s="208"/>
      <c r="AS149" s="139">
        <f t="shared" si="16"/>
        <v>13</v>
      </c>
      <c r="AT149" s="139">
        <f t="shared" si="17"/>
        <v>2</v>
      </c>
      <c r="AU149" s="140">
        <f t="shared" si="18"/>
        <v>0</v>
      </c>
      <c r="AV149" s="371"/>
      <c r="AW149" s="124" t="str">
        <f t="shared" si="19"/>
        <v>Pavels Isats</v>
      </c>
    </row>
    <row r="150" spans="1:49" ht="15.75" customHeight="1">
      <c r="A150" s="163" t="str">
        <f>Rezultati!A160</f>
        <v>NB</v>
      </c>
      <c r="B150" s="163" t="str">
        <f>Rezultati!B160</f>
        <v>Normunds Rabkevičs</v>
      </c>
      <c r="C150" s="258">
        <v>1</v>
      </c>
      <c r="D150" s="171">
        <v>2</v>
      </c>
      <c r="E150" s="171">
        <v>0</v>
      </c>
      <c r="F150" s="170">
        <v>2</v>
      </c>
      <c r="G150" s="171">
        <v>1</v>
      </c>
      <c r="H150" s="171">
        <v>0</v>
      </c>
      <c r="I150" s="170">
        <v>3</v>
      </c>
      <c r="J150" s="171">
        <v>0</v>
      </c>
      <c r="K150" s="171">
        <v>0</v>
      </c>
      <c r="L150" s="170"/>
      <c r="M150" s="171"/>
      <c r="N150" s="171"/>
      <c r="O150" s="176">
        <v>3</v>
      </c>
      <c r="P150" s="177">
        <v>0</v>
      </c>
      <c r="Q150" s="177">
        <v>0</v>
      </c>
      <c r="R150" s="373"/>
      <c r="S150" s="373"/>
      <c r="T150" s="373"/>
      <c r="U150" s="176">
        <v>3</v>
      </c>
      <c r="V150" s="177">
        <v>0</v>
      </c>
      <c r="W150" s="177">
        <v>0</v>
      </c>
      <c r="X150" s="211"/>
      <c r="Y150" s="212"/>
      <c r="Z150" s="212"/>
      <c r="AA150" s="211"/>
      <c r="AB150" s="212"/>
      <c r="AC150" s="212"/>
      <c r="AD150" s="211"/>
      <c r="AE150" s="212"/>
      <c r="AF150" s="212"/>
      <c r="AG150" s="211"/>
      <c r="AH150" s="212"/>
      <c r="AI150" s="212"/>
      <c r="AJ150" s="211"/>
      <c r="AK150" s="212"/>
      <c r="AL150" s="212"/>
      <c r="AM150" s="211"/>
      <c r="AN150" s="212"/>
      <c r="AO150" s="212"/>
      <c r="AP150" s="211"/>
      <c r="AQ150" s="212"/>
      <c r="AR150" s="212"/>
      <c r="AS150" s="139">
        <f t="shared" si="16"/>
        <v>12</v>
      </c>
      <c r="AT150" s="139">
        <f t="shared" si="17"/>
        <v>3</v>
      </c>
      <c r="AU150" s="140">
        <f t="shared" si="18"/>
        <v>0</v>
      </c>
      <c r="AV150" s="371"/>
      <c r="AW150" s="124" t="str">
        <f t="shared" si="19"/>
        <v>Normunds Rabkevičs</v>
      </c>
    </row>
    <row r="151" spans="1:49" ht="15.75" customHeight="1">
      <c r="A151" s="163" t="str">
        <f>Rezultati!A161</f>
        <v>NB</v>
      </c>
      <c r="B151" s="163">
        <f>Rezultati!B161</f>
        <v>0</v>
      </c>
      <c r="C151" s="258"/>
      <c r="D151" s="171"/>
      <c r="E151" s="171"/>
      <c r="F151" s="176"/>
      <c r="G151" s="177"/>
      <c r="H151" s="177"/>
      <c r="I151" s="176"/>
      <c r="J151" s="177"/>
      <c r="K151" s="177"/>
      <c r="L151" s="176"/>
      <c r="M151" s="177"/>
      <c r="N151" s="177"/>
      <c r="O151" s="176"/>
      <c r="P151" s="177"/>
      <c r="Q151" s="177"/>
      <c r="R151" s="373"/>
      <c r="S151" s="373"/>
      <c r="T151" s="373"/>
      <c r="U151" s="176"/>
      <c r="V151" s="177"/>
      <c r="W151" s="177"/>
      <c r="X151" s="211"/>
      <c r="Y151" s="212"/>
      <c r="Z151" s="212"/>
      <c r="AA151" s="211"/>
      <c r="AB151" s="212"/>
      <c r="AC151" s="212"/>
      <c r="AD151" s="211"/>
      <c r="AE151" s="212"/>
      <c r="AF151" s="212"/>
      <c r="AG151" s="211"/>
      <c r="AH151" s="212"/>
      <c r="AI151" s="212"/>
      <c r="AJ151" s="211"/>
      <c r="AK151" s="212"/>
      <c r="AL151" s="212"/>
      <c r="AM151" s="211"/>
      <c r="AN151" s="212"/>
      <c r="AO151" s="212"/>
      <c r="AP151" s="211"/>
      <c r="AQ151" s="212"/>
      <c r="AR151" s="212"/>
      <c r="AS151" s="139">
        <f t="shared" si="16"/>
        <v>0</v>
      </c>
      <c r="AT151" s="139">
        <f t="shared" si="17"/>
        <v>0</v>
      </c>
      <c r="AU151" s="140">
        <f t="shared" si="18"/>
        <v>0</v>
      </c>
      <c r="AV151" s="371"/>
      <c r="AW151" s="124">
        <f t="shared" si="19"/>
        <v>0</v>
      </c>
    </row>
    <row r="152" spans="1:49" ht="15.75" customHeight="1">
      <c r="A152" s="163" t="str">
        <f>Rezultati!A162</f>
        <v>NB</v>
      </c>
      <c r="B152" s="163" t="str">
        <f>Rezultati!B162</f>
        <v>Guntis Andžāns</v>
      </c>
      <c r="C152" s="259"/>
      <c r="D152" s="177"/>
      <c r="E152" s="177"/>
      <c r="F152" s="176"/>
      <c r="G152" s="177"/>
      <c r="H152" s="177"/>
      <c r="I152" s="176">
        <v>0</v>
      </c>
      <c r="J152" s="177">
        <v>3</v>
      </c>
      <c r="K152" s="177">
        <v>0</v>
      </c>
      <c r="L152" s="176"/>
      <c r="M152" s="177"/>
      <c r="N152" s="177"/>
      <c r="O152" s="176"/>
      <c r="P152" s="177"/>
      <c r="Q152" s="177"/>
      <c r="R152" s="373"/>
      <c r="S152" s="373"/>
      <c r="T152" s="373"/>
      <c r="U152" s="176">
        <v>3</v>
      </c>
      <c r="V152" s="177">
        <v>0</v>
      </c>
      <c r="W152" s="177">
        <v>0</v>
      </c>
      <c r="X152" s="211"/>
      <c r="Y152" s="212"/>
      <c r="Z152" s="212"/>
      <c r="AA152" s="211"/>
      <c r="AB152" s="212"/>
      <c r="AC152" s="212"/>
      <c r="AD152" s="211"/>
      <c r="AE152" s="212"/>
      <c r="AF152" s="212"/>
      <c r="AG152" s="211"/>
      <c r="AH152" s="212"/>
      <c r="AI152" s="212"/>
      <c r="AJ152" s="211"/>
      <c r="AK152" s="212"/>
      <c r="AL152" s="212"/>
      <c r="AM152" s="211"/>
      <c r="AN152" s="212"/>
      <c r="AO152" s="212"/>
      <c r="AP152" s="211"/>
      <c r="AQ152" s="212"/>
      <c r="AR152" s="212"/>
      <c r="AS152" s="139">
        <f t="shared" si="16"/>
        <v>3</v>
      </c>
      <c r="AT152" s="139">
        <f t="shared" si="17"/>
        <v>3</v>
      </c>
      <c r="AU152" s="140">
        <f t="shared" si="18"/>
        <v>0</v>
      </c>
      <c r="AV152" s="371"/>
      <c r="AW152" s="124" t="str">
        <f t="shared" si="19"/>
        <v>Guntis Andžāns</v>
      </c>
    </row>
    <row r="153" spans="1:49" ht="15.75" customHeight="1">
      <c r="A153" s="163" t="str">
        <f>Rezultati!A163</f>
        <v>NB</v>
      </c>
      <c r="B153" s="163" t="str">
        <f>Rezultati!B163</f>
        <v>Toms Erbss</v>
      </c>
      <c r="C153" s="259"/>
      <c r="D153" s="177"/>
      <c r="E153" s="177"/>
      <c r="F153" s="176">
        <v>0</v>
      </c>
      <c r="G153" s="177">
        <v>3</v>
      </c>
      <c r="H153" s="177">
        <v>0</v>
      </c>
      <c r="I153" s="176"/>
      <c r="J153" s="177"/>
      <c r="K153" s="177"/>
      <c r="L153" s="176"/>
      <c r="M153" s="177"/>
      <c r="N153" s="177"/>
      <c r="O153" s="176">
        <v>0</v>
      </c>
      <c r="P153" s="177">
        <v>3</v>
      </c>
      <c r="Q153" s="177">
        <v>0</v>
      </c>
      <c r="R153" s="373"/>
      <c r="S153" s="373"/>
      <c r="T153" s="373"/>
      <c r="U153" s="176"/>
      <c r="V153" s="177"/>
      <c r="W153" s="177"/>
      <c r="X153" s="211"/>
      <c r="Y153" s="212"/>
      <c r="Z153" s="212"/>
      <c r="AA153" s="211"/>
      <c r="AB153" s="212"/>
      <c r="AC153" s="212"/>
      <c r="AD153" s="211"/>
      <c r="AE153" s="212"/>
      <c r="AF153" s="212"/>
      <c r="AG153" s="211"/>
      <c r="AH153" s="212"/>
      <c r="AI153" s="212"/>
      <c r="AJ153" s="211"/>
      <c r="AK153" s="212"/>
      <c r="AL153" s="212"/>
      <c r="AM153" s="211"/>
      <c r="AN153" s="212"/>
      <c r="AO153" s="212"/>
      <c r="AP153" s="211"/>
      <c r="AQ153" s="212"/>
      <c r="AR153" s="212"/>
      <c r="AS153" s="139">
        <f t="shared" si="16"/>
        <v>0</v>
      </c>
      <c r="AT153" s="139">
        <f t="shared" si="17"/>
        <v>6</v>
      </c>
      <c r="AU153" s="140">
        <f t="shared" si="18"/>
        <v>0</v>
      </c>
      <c r="AV153" s="371"/>
      <c r="AW153" s="124" t="str">
        <f t="shared" si="19"/>
        <v>Toms Erbss</v>
      </c>
    </row>
    <row r="154" spans="1:49" ht="15.75" customHeight="1">
      <c r="A154" s="163" t="str">
        <f>Rezultati!A164</f>
        <v>NB</v>
      </c>
      <c r="B154" s="163">
        <f>Rezultati!B164</f>
        <v>0</v>
      </c>
      <c r="C154" s="260"/>
      <c r="D154" s="160"/>
      <c r="E154" s="160"/>
      <c r="F154" s="182"/>
      <c r="G154" s="183"/>
      <c r="H154" s="183"/>
      <c r="I154" s="182"/>
      <c r="J154" s="183"/>
      <c r="K154" s="183"/>
      <c r="L154" s="182"/>
      <c r="M154" s="183"/>
      <c r="N154" s="183"/>
      <c r="O154" s="182"/>
      <c r="P154" s="183"/>
      <c r="Q154" s="183"/>
      <c r="R154" s="373"/>
      <c r="S154" s="373"/>
      <c r="T154" s="373"/>
      <c r="U154" s="182"/>
      <c r="V154" s="183"/>
      <c r="W154" s="183"/>
      <c r="X154" s="214"/>
      <c r="Y154" s="215"/>
      <c r="Z154" s="215"/>
      <c r="AA154" s="214"/>
      <c r="AB154" s="215"/>
      <c r="AC154" s="215"/>
      <c r="AD154" s="214"/>
      <c r="AE154" s="215"/>
      <c r="AF154" s="215"/>
      <c r="AG154" s="214"/>
      <c r="AH154" s="215"/>
      <c r="AI154" s="215"/>
      <c r="AJ154" s="214"/>
      <c r="AK154" s="215"/>
      <c r="AL154" s="215"/>
      <c r="AM154" s="214"/>
      <c r="AN154" s="215"/>
      <c r="AO154" s="215"/>
      <c r="AP154" s="214"/>
      <c r="AQ154" s="215"/>
      <c r="AR154" s="215"/>
      <c r="AS154" s="139">
        <f t="shared" si="16"/>
        <v>0</v>
      </c>
      <c r="AT154" s="139">
        <f t="shared" si="17"/>
        <v>0</v>
      </c>
      <c r="AU154" s="140">
        <f t="shared" si="18"/>
        <v>0</v>
      </c>
      <c r="AV154" s="371"/>
      <c r="AW154" s="124">
        <f t="shared" si="19"/>
        <v>0</v>
      </c>
    </row>
    <row r="155" spans="1:49" ht="15.75" customHeight="1">
      <c r="A155" s="163" t="str">
        <f>Rezultati!A165</f>
        <v>Zaļie Pumpuri</v>
      </c>
      <c r="B155" s="163" t="str">
        <f>Rezultati!B165</f>
        <v>Ainārs Sedlenieks</v>
      </c>
      <c r="C155" s="257">
        <v>1</v>
      </c>
      <c r="D155" s="165">
        <v>2</v>
      </c>
      <c r="E155" s="165">
        <v>0</v>
      </c>
      <c r="F155" s="170">
        <v>2</v>
      </c>
      <c r="G155" s="171">
        <v>1</v>
      </c>
      <c r="H155" s="171">
        <v>0</v>
      </c>
      <c r="I155" s="170"/>
      <c r="J155" s="171"/>
      <c r="K155" s="171"/>
      <c r="L155" s="170">
        <v>0</v>
      </c>
      <c r="M155" s="171">
        <v>3</v>
      </c>
      <c r="N155" s="171">
        <v>0</v>
      </c>
      <c r="O155" s="164"/>
      <c r="P155" s="165"/>
      <c r="Q155" s="165"/>
      <c r="R155" s="164">
        <v>0</v>
      </c>
      <c r="S155" s="165">
        <v>3</v>
      </c>
      <c r="T155" s="165">
        <v>0</v>
      </c>
      <c r="U155" s="172"/>
      <c r="V155" s="143"/>
      <c r="W155" s="143"/>
      <c r="X155" s="205"/>
      <c r="Y155" s="206"/>
      <c r="Z155" s="206"/>
      <c r="AA155" s="205"/>
      <c r="AB155" s="206"/>
      <c r="AC155" s="206"/>
      <c r="AD155" s="205"/>
      <c r="AE155" s="206"/>
      <c r="AF155" s="206"/>
      <c r="AG155" s="205"/>
      <c r="AH155" s="206"/>
      <c r="AI155" s="206"/>
      <c r="AJ155" s="205"/>
      <c r="AK155" s="206"/>
      <c r="AL155" s="206"/>
      <c r="AM155" s="205"/>
      <c r="AN155" s="206"/>
      <c r="AO155" s="206"/>
      <c r="AP155" s="205"/>
      <c r="AQ155" s="206"/>
      <c r="AR155" s="206"/>
      <c r="AS155" s="139">
        <f t="shared" si="16"/>
        <v>3</v>
      </c>
      <c r="AT155" s="139">
        <f t="shared" si="17"/>
        <v>9</v>
      </c>
      <c r="AU155" s="140">
        <f t="shared" si="18"/>
        <v>0</v>
      </c>
      <c r="AV155" s="371" t="str">
        <f>A155</f>
        <v>Zaļie Pumpuri</v>
      </c>
      <c r="AW155" s="124" t="str">
        <f t="shared" si="19"/>
        <v>Ainārs Sedlenieks</v>
      </c>
    </row>
    <row r="156" spans="1:49" ht="15.75" customHeight="1">
      <c r="A156" s="163" t="s">
        <v>68</v>
      </c>
      <c r="B156" s="163" t="str">
        <f>Rezultati!B166</f>
        <v>Indra Segliņa</v>
      </c>
      <c r="C156" s="258">
        <v>0</v>
      </c>
      <c r="D156" s="171">
        <v>3</v>
      </c>
      <c r="E156" s="171">
        <v>0</v>
      </c>
      <c r="F156" s="170"/>
      <c r="G156" s="171"/>
      <c r="H156" s="171"/>
      <c r="I156" s="170"/>
      <c r="J156" s="171"/>
      <c r="K156" s="171"/>
      <c r="L156" s="170">
        <v>1</v>
      </c>
      <c r="M156" s="171">
        <v>2</v>
      </c>
      <c r="N156" s="171">
        <v>0</v>
      </c>
      <c r="O156" s="170"/>
      <c r="P156" s="171"/>
      <c r="Q156" s="171"/>
      <c r="R156" s="170">
        <v>0</v>
      </c>
      <c r="S156" s="171">
        <v>3</v>
      </c>
      <c r="T156" s="171">
        <v>0</v>
      </c>
      <c r="U156" s="172"/>
      <c r="V156" s="143"/>
      <c r="W156" s="143"/>
      <c r="X156" s="207"/>
      <c r="Y156" s="208"/>
      <c r="Z156" s="208"/>
      <c r="AA156" s="207"/>
      <c r="AB156" s="208"/>
      <c r="AC156" s="208"/>
      <c r="AD156" s="207"/>
      <c r="AE156" s="208"/>
      <c r="AF156" s="208"/>
      <c r="AG156" s="207"/>
      <c r="AH156" s="208"/>
      <c r="AI156" s="208"/>
      <c r="AJ156" s="207"/>
      <c r="AK156" s="208"/>
      <c r="AL156" s="208"/>
      <c r="AM156" s="207"/>
      <c r="AN156" s="208"/>
      <c r="AO156" s="208"/>
      <c r="AP156" s="207"/>
      <c r="AQ156" s="208"/>
      <c r="AR156" s="208"/>
      <c r="AS156" s="139">
        <f t="shared" si="16"/>
        <v>1</v>
      </c>
      <c r="AT156" s="139">
        <f t="shared" si="17"/>
        <v>8</v>
      </c>
      <c r="AU156" s="140">
        <f t="shared" si="18"/>
        <v>0</v>
      </c>
      <c r="AV156" s="371"/>
      <c r="AW156" s="124" t="str">
        <f t="shared" si="19"/>
        <v>Indra Segliņa</v>
      </c>
    </row>
    <row r="157" spans="1:49" ht="15.75" customHeight="1">
      <c r="A157" s="163" t="s">
        <v>68</v>
      </c>
      <c r="B157" s="163" t="str">
        <f>Rezultati!B167</f>
        <v>Guna Sedleniece</v>
      </c>
      <c r="C157" s="258">
        <v>0</v>
      </c>
      <c r="D157" s="171">
        <v>3</v>
      </c>
      <c r="E157" s="171">
        <v>0</v>
      </c>
      <c r="F157" s="170">
        <v>0</v>
      </c>
      <c r="G157" s="171">
        <v>3</v>
      </c>
      <c r="H157" s="171">
        <v>0</v>
      </c>
      <c r="I157" s="170"/>
      <c r="J157" s="171"/>
      <c r="K157" s="171"/>
      <c r="L157" s="170">
        <v>0</v>
      </c>
      <c r="M157" s="171">
        <v>3</v>
      </c>
      <c r="N157" s="171">
        <v>0</v>
      </c>
      <c r="O157" s="176"/>
      <c r="P157" s="177"/>
      <c r="Q157" s="177"/>
      <c r="R157" s="176">
        <v>0</v>
      </c>
      <c r="S157" s="177">
        <v>3</v>
      </c>
      <c r="T157" s="177">
        <v>0</v>
      </c>
      <c r="U157" s="172"/>
      <c r="V157" s="143"/>
      <c r="W157" s="143"/>
      <c r="X157" s="211"/>
      <c r="Y157" s="212"/>
      <c r="Z157" s="212"/>
      <c r="AA157" s="211"/>
      <c r="AB157" s="212"/>
      <c r="AC157" s="212"/>
      <c r="AD157" s="211"/>
      <c r="AE157" s="212"/>
      <c r="AF157" s="212"/>
      <c r="AG157" s="211"/>
      <c r="AH157" s="212"/>
      <c r="AI157" s="212"/>
      <c r="AJ157" s="211"/>
      <c r="AK157" s="212"/>
      <c r="AL157" s="212"/>
      <c r="AM157" s="211"/>
      <c r="AN157" s="212"/>
      <c r="AO157" s="212"/>
      <c r="AP157" s="211"/>
      <c r="AQ157" s="212"/>
      <c r="AR157" s="212"/>
      <c r="AS157" s="139">
        <f t="shared" si="16"/>
        <v>0</v>
      </c>
      <c r="AT157" s="139">
        <f t="shared" si="17"/>
        <v>12</v>
      </c>
      <c r="AU157" s="140">
        <f t="shared" si="18"/>
        <v>0</v>
      </c>
      <c r="AV157" s="371"/>
      <c r="AW157" s="124" t="str">
        <f t="shared" si="19"/>
        <v>Guna Sedleniece</v>
      </c>
    </row>
    <row r="158" spans="1:49" ht="15.75" customHeight="1">
      <c r="A158" s="163" t="s">
        <v>68</v>
      </c>
      <c r="B158" s="163" t="str">
        <f>Rezultati!B168</f>
        <v>Elmārs Kokorišs</v>
      </c>
      <c r="C158" s="258"/>
      <c r="D158" s="171"/>
      <c r="E158" s="171"/>
      <c r="F158" s="170"/>
      <c r="G158" s="171"/>
      <c r="H158" s="171"/>
      <c r="I158" s="170"/>
      <c r="J158" s="171"/>
      <c r="K158" s="171"/>
      <c r="L158" s="170"/>
      <c r="M158" s="171"/>
      <c r="N158" s="171"/>
      <c r="O158" s="176"/>
      <c r="P158" s="177"/>
      <c r="Q158" s="177"/>
      <c r="R158" s="176"/>
      <c r="S158" s="177"/>
      <c r="T158" s="177"/>
      <c r="U158" s="172"/>
      <c r="V158" s="143"/>
      <c r="W158" s="143"/>
      <c r="X158" s="211"/>
      <c r="Y158" s="212"/>
      <c r="Z158" s="212"/>
      <c r="AA158" s="211"/>
      <c r="AB158" s="212"/>
      <c r="AC158" s="212"/>
      <c r="AD158" s="211"/>
      <c r="AE158" s="212"/>
      <c r="AF158" s="212"/>
      <c r="AG158" s="211"/>
      <c r="AH158" s="212"/>
      <c r="AI158" s="212"/>
      <c r="AJ158" s="211"/>
      <c r="AK158" s="212"/>
      <c r="AL158" s="212"/>
      <c r="AM158" s="211"/>
      <c r="AN158" s="212"/>
      <c r="AO158" s="212"/>
      <c r="AP158" s="211"/>
      <c r="AQ158" s="212"/>
      <c r="AR158" s="212"/>
      <c r="AS158" s="139">
        <f t="shared" si="16"/>
        <v>0</v>
      </c>
      <c r="AT158" s="139">
        <f t="shared" si="17"/>
        <v>0</v>
      </c>
      <c r="AU158" s="140">
        <f t="shared" si="18"/>
        <v>0</v>
      </c>
      <c r="AV158" s="371"/>
      <c r="AW158" s="124" t="str">
        <f t="shared" si="19"/>
        <v>Elmārs Kokorišs</v>
      </c>
    </row>
    <row r="159" spans="1:49" ht="15.75" customHeight="1">
      <c r="A159" s="163" t="s">
        <v>68</v>
      </c>
      <c r="B159" s="163" t="str">
        <f>Rezultati!B169</f>
        <v>Edgars Cimdiņš</v>
      </c>
      <c r="C159" s="259"/>
      <c r="D159" s="177"/>
      <c r="E159" s="177"/>
      <c r="F159" s="170">
        <v>2</v>
      </c>
      <c r="G159" s="171">
        <v>1</v>
      </c>
      <c r="H159" s="171">
        <v>0</v>
      </c>
      <c r="I159" s="170"/>
      <c r="J159" s="171"/>
      <c r="K159" s="171"/>
      <c r="L159" s="170"/>
      <c r="M159" s="171"/>
      <c r="N159" s="171"/>
      <c r="O159" s="176"/>
      <c r="P159" s="177"/>
      <c r="Q159" s="177"/>
      <c r="R159" s="176"/>
      <c r="S159" s="177"/>
      <c r="T159" s="177"/>
      <c r="U159" s="172"/>
      <c r="V159" s="143"/>
      <c r="W159" s="143"/>
      <c r="X159" s="211"/>
      <c r="Y159" s="212"/>
      <c r="Z159" s="212"/>
      <c r="AA159" s="211"/>
      <c r="AB159" s="212"/>
      <c r="AC159" s="212"/>
      <c r="AD159" s="211"/>
      <c r="AE159" s="212"/>
      <c r="AF159" s="212"/>
      <c r="AG159" s="211"/>
      <c r="AH159" s="212"/>
      <c r="AI159" s="212"/>
      <c r="AJ159" s="211"/>
      <c r="AK159" s="212"/>
      <c r="AL159" s="212"/>
      <c r="AM159" s="211"/>
      <c r="AN159" s="212"/>
      <c r="AO159" s="212"/>
      <c r="AP159" s="211"/>
      <c r="AQ159" s="212"/>
      <c r="AR159" s="212"/>
      <c r="AS159" s="139">
        <f t="shared" si="16"/>
        <v>2</v>
      </c>
      <c r="AT159" s="139">
        <f t="shared" si="17"/>
        <v>1</v>
      </c>
      <c r="AU159" s="140">
        <f t="shared" si="18"/>
        <v>0</v>
      </c>
      <c r="AV159" s="371"/>
      <c r="AW159" s="124" t="str">
        <f t="shared" si="19"/>
        <v>Edgars Cimdiņš</v>
      </c>
    </row>
    <row r="160" spans="1:49" ht="15.75" customHeight="1">
      <c r="A160" s="163" t="s">
        <v>68</v>
      </c>
      <c r="B160" s="163">
        <f>Rezultati!B170</f>
        <v>0</v>
      </c>
      <c r="C160" s="259"/>
      <c r="D160" s="177"/>
      <c r="E160" s="177"/>
      <c r="F160" s="170"/>
      <c r="G160" s="171"/>
      <c r="H160" s="171"/>
      <c r="I160" s="170"/>
      <c r="J160" s="171"/>
      <c r="K160" s="171"/>
      <c r="L160" s="170"/>
      <c r="M160" s="171"/>
      <c r="N160" s="171"/>
      <c r="O160" s="176"/>
      <c r="P160" s="177"/>
      <c r="Q160" s="177"/>
      <c r="R160" s="176"/>
      <c r="S160" s="177"/>
      <c r="T160" s="177"/>
      <c r="U160" s="172"/>
      <c r="V160" s="143"/>
      <c r="W160" s="143"/>
      <c r="X160" s="211"/>
      <c r="Y160" s="212"/>
      <c r="Z160" s="212"/>
      <c r="AA160" s="211"/>
      <c r="AB160" s="212"/>
      <c r="AC160" s="212"/>
      <c r="AD160" s="211"/>
      <c r="AE160" s="212"/>
      <c r="AF160" s="212"/>
      <c r="AG160" s="211"/>
      <c r="AH160" s="212"/>
      <c r="AI160" s="212"/>
      <c r="AJ160" s="211"/>
      <c r="AK160" s="212"/>
      <c r="AL160" s="212"/>
      <c r="AM160" s="211"/>
      <c r="AN160" s="212"/>
      <c r="AO160" s="212"/>
      <c r="AP160" s="211"/>
      <c r="AQ160" s="212"/>
      <c r="AR160" s="212"/>
      <c r="AS160" s="139">
        <f t="shared" si="16"/>
        <v>0</v>
      </c>
      <c r="AT160" s="139">
        <f t="shared" si="17"/>
        <v>0</v>
      </c>
      <c r="AU160" s="140">
        <f t="shared" si="18"/>
        <v>0</v>
      </c>
      <c r="AV160" s="371"/>
      <c r="AW160" s="124">
        <f t="shared" si="19"/>
        <v>0</v>
      </c>
    </row>
    <row r="161" spans="1:49" ht="15.75" customHeight="1">
      <c r="A161" s="163" t="s">
        <v>68</v>
      </c>
      <c r="B161" s="163">
        <f>Rezultati!B171</f>
        <v>0</v>
      </c>
      <c r="C161" s="260"/>
      <c r="D161" s="160"/>
      <c r="E161" s="160"/>
      <c r="F161" s="182"/>
      <c r="G161" s="183"/>
      <c r="H161" s="183"/>
      <c r="I161" s="182"/>
      <c r="J161" s="183"/>
      <c r="K161" s="183"/>
      <c r="L161" s="182"/>
      <c r="M161" s="183"/>
      <c r="N161" s="183"/>
      <c r="O161" s="182"/>
      <c r="P161" s="183"/>
      <c r="Q161" s="183"/>
      <c r="R161" s="182"/>
      <c r="S161" s="183"/>
      <c r="T161" s="183"/>
      <c r="U161" s="192"/>
      <c r="V161" s="193"/>
      <c r="W161" s="193"/>
      <c r="X161" s="214"/>
      <c r="Y161" s="215"/>
      <c r="Z161" s="215"/>
      <c r="AA161" s="214"/>
      <c r="AB161" s="215"/>
      <c r="AC161" s="215"/>
      <c r="AD161" s="214"/>
      <c r="AE161" s="215"/>
      <c r="AF161" s="215"/>
      <c r="AG161" s="214"/>
      <c r="AH161" s="215"/>
      <c r="AI161" s="215"/>
      <c r="AJ161" s="214"/>
      <c r="AK161" s="215"/>
      <c r="AL161" s="215"/>
      <c r="AM161" s="214"/>
      <c r="AN161" s="215"/>
      <c r="AO161" s="215"/>
      <c r="AP161" s="214"/>
      <c r="AQ161" s="215"/>
      <c r="AR161" s="215"/>
      <c r="AS161" s="139">
        <f t="shared" si="16"/>
        <v>0</v>
      </c>
      <c r="AT161" s="139">
        <f t="shared" si="17"/>
        <v>0</v>
      </c>
      <c r="AU161" s="140">
        <f t="shared" si="18"/>
        <v>0</v>
      </c>
      <c r="AV161" s="371"/>
      <c r="AW161" s="124">
        <f t="shared" si="19"/>
        <v>0</v>
      </c>
    </row>
  </sheetData>
  <mergeCells count="56">
    <mergeCell ref="AV155:AV161"/>
    <mergeCell ref="L133:N139"/>
    <mergeCell ref="AV133:AV139"/>
    <mergeCell ref="AV140:AV147"/>
    <mergeCell ref="R148:T154"/>
    <mergeCell ref="AV148:AV154"/>
    <mergeCell ref="AT106:AT107"/>
    <mergeCell ref="AU106:AU107"/>
    <mergeCell ref="AV108:AV118"/>
    <mergeCell ref="AV119:AV125"/>
    <mergeCell ref="AV126:AV132"/>
    <mergeCell ref="AG106:AI106"/>
    <mergeCell ref="AJ106:AL106"/>
    <mergeCell ref="AM106:AO106"/>
    <mergeCell ref="AP106:AR106"/>
    <mergeCell ref="AS106:AS107"/>
    <mergeCell ref="R106:T106"/>
    <mergeCell ref="U106:W106"/>
    <mergeCell ref="X106:Z106"/>
    <mergeCell ref="AA106:AC106"/>
    <mergeCell ref="AD106:AF106"/>
    <mergeCell ref="C106:E106"/>
    <mergeCell ref="F106:H106"/>
    <mergeCell ref="I106:K106"/>
    <mergeCell ref="L106:N106"/>
    <mergeCell ref="O106:Q106"/>
    <mergeCell ref="AV66:AV72"/>
    <mergeCell ref="AV73:AV79"/>
    <mergeCell ref="AV80:AV86"/>
    <mergeCell ref="AV87:AV94"/>
    <mergeCell ref="AV95:AV102"/>
    <mergeCell ref="AV29:AV37"/>
    <mergeCell ref="AV38:AV44"/>
    <mergeCell ref="AV45:AV51"/>
    <mergeCell ref="AV52:AV58"/>
    <mergeCell ref="AV59:AV65"/>
    <mergeCell ref="AT2:AT3"/>
    <mergeCell ref="AU2:AU3"/>
    <mergeCell ref="AV4:AV14"/>
    <mergeCell ref="AV15:AV21"/>
    <mergeCell ref="AV22:AV28"/>
    <mergeCell ref="AG2:AI2"/>
    <mergeCell ref="AJ2:AL2"/>
    <mergeCell ref="AM2:AO2"/>
    <mergeCell ref="AP2:AR2"/>
    <mergeCell ref="AS2:AS3"/>
    <mergeCell ref="R2:T2"/>
    <mergeCell ref="U2:W2"/>
    <mergeCell ref="X2:Z2"/>
    <mergeCell ref="AA2:AC2"/>
    <mergeCell ref="AD2:AF2"/>
    <mergeCell ref="C2:E2"/>
    <mergeCell ref="F2:H2"/>
    <mergeCell ref="I2:K2"/>
    <mergeCell ref="L2:N2"/>
    <mergeCell ref="O2:Q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Roman,Parasts"&amp;12&amp;A</oddHeader>
    <oddFooter>&amp;C&amp;"Times New Roman,Parasts"&amp;12Lappuse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Z178"/>
  <sheetViews>
    <sheetView zoomScale="75" zoomScaleNormal="75" workbookViewId="0">
      <pane xSplit="4" ySplit="3" topLeftCell="AL57" activePane="bottomRight" state="frozen"/>
      <selection pane="topRight" activeCell="E1" sqref="E1"/>
      <selection pane="bottomLeft" activeCell="A19" sqref="A19"/>
      <selection pane="bottomRight" activeCell="E38" sqref="E38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6.44140625"/>
    <col min="7" max="9" width="5.88671875"/>
    <col min="10" max="10" width="6.44140625"/>
    <col min="11" max="12" width="5.88671875"/>
    <col min="13" max="13" width="6.44140625"/>
    <col min="14" max="15" width="5.88671875"/>
    <col min="16" max="16" width="6.44140625"/>
    <col min="17" max="18" width="5.88671875"/>
    <col min="19" max="19" width="6.44140625"/>
    <col min="20" max="21" width="5.88671875"/>
    <col min="22" max="22" width="6.44140625"/>
    <col min="23" max="24" width="5.88671875"/>
    <col min="25" max="25" width="6.44140625"/>
    <col min="26" max="27" width="5.88671875"/>
    <col min="28" max="28" width="6.44140625"/>
    <col min="29" max="30" width="5.88671875"/>
    <col min="31" max="31" width="6.44140625"/>
    <col min="32" max="33" width="5.88671875"/>
    <col min="34" max="34" width="6.44140625"/>
    <col min="35" max="36" width="5.88671875"/>
    <col min="37" max="37" width="6.44140625"/>
    <col min="38" max="39" width="5.88671875"/>
    <col min="40" max="40" width="6.44140625"/>
    <col min="41" max="42" width="5.88671875"/>
    <col min="43" max="43" width="6.44140625"/>
    <col min="44" max="45" width="5.88671875"/>
    <col min="46" max="46" width="6.44140625"/>
    <col min="47" max="48" width="5.88671875"/>
    <col min="49" max="50" width="6.44140625"/>
    <col min="51" max="51" width="5.88671875"/>
    <col min="52" max="52" width="6.44140625"/>
    <col min="53" max="53" width="9.5546875"/>
    <col min="54" max="54" width="8.6640625"/>
    <col min="55" max="55" width="21.109375"/>
    <col min="56" max="56" width="20.109375"/>
    <col min="57" max="57" width="6.21875"/>
    <col min="58" max="58" width="26.6640625"/>
    <col min="59" max="66" width="8.6640625"/>
    <col min="67" max="67" width="10.6640625"/>
    <col min="68" max="78" width="8.6640625"/>
    <col min="79" max="1025" width="14.44140625"/>
  </cols>
  <sheetData>
    <row r="1" spans="1:78" ht="12.75" customHeight="1">
      <c r="A1" s="119"/>
      <c r="B1" s="120"/>
      <c r="C1" s="120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2"/>
      <c r="BC1" s="122"/>
      <c r="BD1" s="261"/>
      <c r="BE1" s="123"/>
      <c r="BF1" s="124"/>
      <c r="BG1" s="125"/>
      <c r="BH1" s="126"/>
      <c r="BI1" s="126"/>
      <c r="BJ1" s="126"/>
      <c r="BK1" s="126"/>
      <c r="BL1" s="126"/>
      <c r="BM1" s="126"/>
      <c r="BN1" s="126"/>
      <c r="BO1" s="125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</row>
    <row r="2" spans="1:78" ht="27.75" customHeight="1">
      <c r="A2" s="127"/>
      <c r="B2" s="123"/>
      <c r="C2" s="374" t="s">
        <v>126</v>
      </c>
      <c r="D2" s="374"/>
      <c r="E2" s="366" t="str">
        <f>Rezultati!A4</f>
        <v>Ax Group</v>
      </c>
      <c r="F2" s="366"/>
      <c r="G2" s="366"/>
      <c r="H2" s="367" t="str">
        <f>Rezultati!A15</f>
        <v>Ten Pin</v>
      </c>
      <c r="I2" s="367"/>
      <c r="J2" s="367"/>
      <c r="K2" s="367" t="str">
        <f>Rezultati!A22</f>
        <v>Jaunie Buki</v>
      </c>
      <c r="L2" s="367"/>
      <c r="M2" s="367"/>
      <c r="N2" s="375" t="str">
        <f>Rezultati!A30</f>
        <v>Wolfpack</v>
      </c>
      <c r="O2" s="375"/>
      <c r="P2" s="375"/>
      <c r="Q2" s="367" t="str">
        <f>Rezultati!A29</f>
        <v>Wolfpack</v>
      </c>
      <c r="R2" s="367"/>
      <c r="S2" s="367"/>
      <c r="T2" s="368" t="str">
        <f>Rezultati!A38</f>
        <v>ALDENS Holding</v>
      </c>
      <c r="U2" s="368"/>
      <c r="V2" s="368"/>
      <c r="W2" s="368" t="str">
        <f>Rezultati!A38</f>
        <v>ALDENS Holding</v>
      </c>
      <c r="X2" s="368"/>
      <c r="Y2" s="368"/>
      <c r="Z2" s="369" t="str">
        <f>A45</f>
        <v>Mežpils</v>
      </c>
      <c r="AA2" s="369"/>
      <c r="AB2" s="369"/>
      <c r="AC2" s="369" t="str">
        <f>A52</f>
        <v>SIB</v>
      </c>
      <c r="AD2" s="369"/>
      <c r="AE2" s="369"/>
      <c r="AF2" s="369" t="str">
        <f>A59</f>
        <v>TMRE</v>
      </c>
      <c r="AG2" s="369"/>
      <c r="AH2" s="369"/>
      <c r="AI2" s="369" t="str">
        <f>A66</f>
        <v>Deep Purple</v>
      </c>
      <c r="AJ2" s="369"/>
      <c r="AK2" s="369"/>
      <c r="AL2" s="369" t="str">
        <f>A73</f>
        <v>Rags</v>
      </c>
      <c r="AM2" s="369"/>
      <c r="AN2" s="369"/>
      <c r="AO2" s="369" t="str">
        <f>A80</f>
        <v>Korness</v>
      </c>
      <c r="AP2" s="369"/>
      <c r="AQ2" s="369"/>
      <c r="AR2" s="369" t="str">
        <f>A87</f>
        <v>Šarmageddon</v>
      </c>
      <c r="AS2" s="369"/>
      <c r="AT2" s="369"/>
      <c r="AU2" s="369" t="str">
        <f>A96</f>
        <v>NB Seniors</v>
      </c>
      <c r="AV2" s="369"/>
      <c r="AW2" s="369"/>
      <c r="AX2" s="369">
        <f>A104</f>
        <v>0</v>
      </c>
      <c r="AY2" s="369"/>
      <c r="AZ2" s="369"/>
      <c r="BA2" s="370" t="s">
        <v>19</v>
      </c>
      <c r="BB2" s="370" t="s">
        <v>18</v>
      </c>
      <c r="BC2" s="376" t="s">
        <v>9</v>
      </c>
      <c r="BD2" s="377" t="s">
        <v>127</v>
      </c>
      <c r="BE2" s="123"/>
      <c r="BF2" s="124"/>
      <c r="BG2" s="125"/>
      <c r="BH2" s="126"/>
      <c r="BI2" s="126"/>
      <c r="BJ2" s="126"/>
      <c r="BK2" s="126"/>
      <c r="BL2" s="126"/>
      <c r="BM2" s="126"/>
      <c r="BN2" s="126"/>
      <c r="BO2" s="125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</row>
    <row r="3" spans="1:78" ht="13.5" customHeight="1">
      <c r="A3" s="129" t="s">
        <v>3</v>
      </c>
      <c r="B3" s="129" t="s">
        <v>16</v>
      </c>
      <c r="C3" s="262" t="s">
        <v>128</v>
      </c>
      <c r="D3" s="263" t="s">
        <v>129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370"/>
      <c r="BB3" s="370"/>
      <c r="BC3" s="376"/>
      <c r="BD3" s="377"/>
      <c r="BE3" s="123"/>
      <c r="BF3" s="124"/>
      <c r="BG3" s="125"/>
      <c r="BH3" s="126"/>
      <c r="BI3" s="126"/>
      <c r="BJ3" s="126"/>
      <c r="BK3" s="126"/>
      <c r="BL3" s="126"/>
      <c r="BM3" s="126"/>
      <c r="BN3" s="126"/>
      <c r="BO3" s="125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</row>
    <row r="4" spans="1:78" ht="15.75" customHeight="1">
      <c r="A4" s="131" t="str">
        <f>Punkti!A5</f>
        <v>Ax Group</v>
      </c>
      <c r="B4" s="132" t="s">
        <v>130</v>
      </c>
      <c r="C4" s="264">
        <v>0</v>
      </c>
      <c r="D4" s="265">
        <f>Rezultati!C4*Rezultati!BB4</f>
        <v>0</v>
      </c>
      <c r="E4" s="133"/>
      <c r="F4" s="133"/>
      <c r="G4" s="134"/>
      <c r="H4" s="135">
        <v>181</v>
      </c>
      <c r="I4" s="136">
        <v>299</v>
      </c>
      <c r="J4" s="136">
        <v>214</v>
      </c>
      <c r="K4" s="135">
        <v>278</v>
      </c>
      <c r="L4" s="136">
        <v>185</v>
      </c>
      <c r="M4" s="136">
        <v>216</v>
      </c>
      <c r="N4" s="135"/>
      <c r="O4" s="136"/>
      <c r="P4" s="136"/>
      <c r="Q4" s="266"/>
      <c r="R4" s="267"/>
      <c r="S4" s="267"/>
      <c r="T4" s="268"/>
      <c r="U4" s="267"/>
      <c r="V4" s="267"/>
      <c r="W4" s="269">
        <v>269</v>
      </c>
      <c r="X4" s="136">
        <v>226</v>
      </c>
      <c r="Y4" s="136">
        <v>240</v>
      </c>
      <c r="Z4" s="135">
        <v>213</v>
      </c>
      <c r="AA4" s="136">
        <v>226</v>
      </c>
      <c r="AB4" s="136">
        <v>215</v>
      </c>
      <c r="AC4" s="137"/>
      <c r="AD4" s="138"/>
      <c r="AE4" s="138"/>
      <c r="AF4" s="137"/>
      <c r="AG4" s="138"/>
      <c r="AH4" s="138"/>
      <c r="AI4" s="137"/>
      <c r="AJ4" s="138"/>
      <c r="AK4" s="138"/>
      <c r="AL4" s="137"/>
      <c r="AM4" s="138"/>
      <c r="AN4" s="138"/>
      <c r="AO4" s="137"/>
      <c r="AP4" s="138"/>
      <c r="AQ4" s="138"/>
      <c r="AR4" s="137"/>
      <c r="AS4" s="138"/>
      <c r="AT4" s="138"/>
      <c r="AU4" s="137"/>
      <c r="AV4" s="138"/>
      <c r="AW4" s="138"/>
      <c r="AX4" s="137"/>
      <c r="AY4" s="138"/>
      <c r="AZ4" s="138"/>
      <c r="BA4" s="139">
        <f>SUM(Rezultati!E4:AZ4)</f>
        <v>2762</v>
      </c>
      <c r="BB4" s="140">
        <f>COUNT(Rezultati!E4:AZ4)</f>
        <v>12</v>
      </c>
      <c r="BC4" s="378">
        <f>SUM((Rezultati!BA4+Rezultati!BA5+Rezultati!BA6+BA12+BA11+BA13+BA10+Rezultati!BA7+Rezultati!BA8+Rezultati!BA9+Rezultati!BA14)/(Rezultati!BB4+BB11+BB13+Rezultati!BB5+Rezultati!BB6+Rezultati!BB7+Rezultati!BB8+Rezultati!BB9+BB10+BB12+Rezultati!BB14))</f>
        <v>202.3111111111111</v>
      </c>
      <c r="BD4" s="270">
        <f>Rezultati!BA4/Rezultati!BB4</f>
        <v>230.16666666666666</v>
      </c>
      <c r="BE4" s="371" t="str">
        <f>E2</f>
        <v>Ax Group</v>
      </c>
      <c r="BF4" s="124" t="str">
        <f t="shared" ref="BF4:BF35" si="0">B4</f>
        <v>Artemijs Hudjakovs</v>
      </c>
      <c r="BG4" s="125"/>
      <c r="BH4" s="125"/>
      <c r="BI4" s="125"/>
      <c r="BJ4" s="125"/>
      <c r="BK4" s="125"/>
      <c r="BL4" s="125"/>
      <c r="BM4" s="125"/>
      <c r="BN4" s="125"/>
      <c r="BO4" s="141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</row>
    <row r="5" spans="1:78" ht="15.75" customHeight="1">
      <c r="A5" s="131" t="s">
        <v>41</v>
      </c>
      <c r="B5" s="158" t="s">
        <v>131</v>
      </c>
      <c r="C5" s="271">
        <v>0</v>
      </c>
      <c r="D5" s="265">
        <f>Rezultati!C5*Rezultati!BB5</f>
        <v>0</v>
      </c>
      <c r="E5" s="143"/>
      <c r="F5" s="143"/>
      <c r="G5" s="144"/>
      <c r="H5" s="145"/>
      <c r="I5" s="146"/>
      <c r="J5" s="146"/>
      <c r="K5" s="145">
        <v>144</v>
      </c>
      <c r="L5" s="146">
        <v>172</v>
      </c>
      <c r="M5" s="146">
        <v>247</v>
      </c>
      <c r="N5" s="145">
        <v>179</v>
      </c>
      <c r="O5" s="146">
        <v>224</v>
      </c>
      <c r="P5" s="146">
        <v>191</v>
      </c>
      <c r="Q5" s="272"/>
      <c r="R5" s="273"/>
      <c r="S5" s="273"/>
      <c r="T5" s="274"/>
      <c r="U5" s="273"/>
      <c r="V5" s="273"/>
      <c r="W5" s="275">
        <v>164</v>
      </c>
      <c r="X5" s="146">
        <v>288</v>
      </c>
      <c r="Y5" s="146">
        <v>199</v>
      </c>
      <c r="Z5" s="145"/>
      <c r="AA5" s="146"/>
      <c r="AB5" s="146"/>
      <c r="AC5" s="147"/>
      <c r="AD5" s="148"/>
      <c r="AE5" s="148"/>
      <c r="AF5" s="147"/>
      <c r="AG5" s="148"/>
      <c r="AH5" s="148"/>
      <c r="AI5" s="147"/>
      <c r="AJ5" s="148"/>
      <c r="AK5" s="148"/>
      <c r="AL5" s="147"/>
      <c r="AM5" s="148"/>
      <c r="AN5" s="148"/>
      <c r="AO5" s="147"/>
      <c r="AP5" s="148"/>
      <c r="AQ5" s="148"/>
      <c r="AR5" s="147"/>
      <c r="AS5" s="148"/>
      <c r="AT5" s="148"/>
      <c r="AU5" s="147"/>
      <c r="AV5" s="148"/>
      <c r="AW5" s="148"/>
      <c r="AX5" s="147"/>
      <c r="AY5" s="148"/>
      <c r="AZ5" s="148"/>
      <c r="BA5" s="276">
        <f>SUM(Rezultati!E5:AZ5)</f>
        <v>1808</v>
      </c>
      <c r="BB5" s="277">
        <f>COUNT(Rezultati!E5:AZ5)</f>
        <v>9</v>
      </c>
      <c r="BC5" s="378"/>
      <c r="BD5" s="270">
        <f>Rezultati!BA5/Rezultati!BB5</f>
        <v>200.88888888888889</v>
      </c>
      <c r="BE5" s="371"/>
      <c r="BF5" s="124" t="str">
        <f t="shared" si="0"/>
        <v>Gints Aksiks</v>
      </c>
      <c r="BG5" s="125"/>
      <c r="BH5" s="125"/>
      <c r="BI5" s="125"/>
      <c r="BJ5" s="125"/>
      <c r="BK5" s="125"/>
      <c r="BL5" s="125"/>
      <c r="BM5" s="125"/>
      <c r="BN5" s="125"/>
      <c r="BO5" s="141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</row>
    <row r="6" spans="1:78" ht="15.75" customHeight="1">
      <c r="A6" s="131" t="s">
        <v>41</v>
      </c>
      <c r="B6" s="142" t="s">
        <v>132</v>
      </c>
      <c r="C6" s="271">
        <v>0</v>
      </c>
      <c r="D6" s="265">
        <f>Rezultati!C6*Rezultati!BB6</f>
        <v>0</v>
      </c>
      <c r="E6" s="143"/>
      <c r="F6" s="143"/>
      <c r="G6" s="144"/>
      <c r="H6" s="145">
        <v>146</v>
      </c>
      <c r="I6" s="146">
        <v>180</v>
      </c>
      <c r="J6" s="146">
        <v>157</v>
      </c>
      <c r="K6" s="145"/>
      <c r="L6" s="146"/>
      <c r="M6" s="146"/>
      <c r="N6" s="145">
        <v>158</v>
      </c>
      <c r="O6" s="146">
        <v>144</v>
      </c>
      <c r="P6" s="146">
        <v>211</v>
      </c>
      <c r="Q6" s="272"/>
      <c r="R6" s="273"/>
      <c r="S6" s="273"/>
      <c r="T6" s="274"/>
      <c r="U6" s="273"/>
      <c r="V6" s="273"/>
      <c r="W6" s="275"/>
      <c r="X6" s="146"/>
      <c r="Y6" s="146"/>
      <c r="Z6" s="145">
        <v>151</v>
      </c>
      <c r="AA6" s="146">
        <v>167</v>
      </c>
      <c r="AB6" s="146">
        <v>214</v>
      </c>
      <c r="AC6" s="147"/>
      <c r="AD6" s="148"/>
      <c r="AE6" s="148"/>
      <c r="AF6" s="147"/>
      <c r="AG6" s="148"/>
      <c r="AH6" s="148"/>
      <c r="AI6" s="147"/>
      <c r="AJ6" s="148"/>
      <c r="AK6" s="148"/>
      <c r="AL6" s="147"/>
      <c r="AM6" s="148"/>
      <c r="AN6" s="148"/>
      <c r="AO6" s="147"/>
      <c r="AP6" s="148"/>
      <c r="AQ6" s="148"/>
      <c r="AR6" s="147"/>
      <c r="AS6" s="148"/>
      <c r="AT6" s="148"/>
      <c r="AU6" s="147"/>
      <c r="AV6" s="148"/>
      <c r="AW6" s="148"/>
      <c r="AX6" s="147"/>
      <c r="AY6" s="148"/>
      <c r="AZ6" s="148"/>
      <c r="BA6" s="276">
        <f>SUM(Rezultati!E6:AZ6)</f>
        <v>1528</v>
      </c>
      <c r="BB6" s="277">
        <f>COUNT(Rezultati!E6:AZ6)</f>
        <v>9</v>
      </c>
      <c r="BC6" s="378"/>
      <c r="BD6" s="270">
        <f>Rezultati!BA6/Rezultati!BB6</f>
        <v>169.77777777777777</v>
      </c>
      <c r="BE6" s="371"/>
      <c r="BF6" s="124" t="str">
        <f t="shared" si="0"/>
        <v>Jurijs Bokums jun</v>
      </c>
      <c r="BG6" s="125"/>
      <c r="BH6" s="125"/>
      <c r="BI6" s="125"/>
      <c r="BJ6" s="125"/>
      <c r="BK6" s="125"/>
      <c r="BL6" s="125"/>
      <c r="BM6" s="125"/>
      <c r="BN6" s="125"/>
      <c r="BO6" s="141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</row>
    <row r="7" spans="1:78" ht="15.75" customHeight="1">
      <c r="A7" s="131" t="s">
        <v>41</v>
      </c>
      <c r="B7" s="142" t="s">
        <v>133</v>
      </c>
      <c r="C7" s="271">
        <v>0</v>
      </c>
      <c r="D7" s="265">
        <f>Rezultati!C7*Rezultati!BB7</f>
        <v>0</v>
      </c>
      <c r="E7" s="143"/>
      <c r="F7" s="143"/>
      <c r="G7" s="144"/>
      <c r="H7" s="145"/>
      <c r="I7" s="146"/>
      <c r="J7" s="146"/>
      <c r="K7" s="145"/>
      <c r="L7" s="146"/>
      <c r="M7" s="146"/>
      <c r="N7" s="145"/>
      <c r="O7" s="146"/>
      <c r="P7" s="146"/>
      <c r="Q7" s="272"/>
      <c r="R7" s="273"/>
      <c r="S7" s="273"/>
      <c r="T7" s="274"/>
      <c r="U7" s="273"/>
      <c r="V7" s="273"/>
      <c r="W7" s="275"/>
      <c r="X7" s="146"/>
      <c r="Y7" s="146"/>
      <c r="Z7" s="145"/>
      <c r="AA7" s="146"/>
      <c r="AB7" s="146"/>
      <c r="AC7" s="147"/>
      <c r="AD7" s="148"/>
      <c r="AE7" s="148"/>
      <c r="AF7" s="147"/>
      <c r="AG7" s="148"/>
      <c r="AH7" s="148"/>
      <c r="AI7" s="147"/>
      <c r="AJ7" s="148"/>
      <c r="AK7" s="148"/>
      <c r="AL7" s="147"/>
      <c r="AM7" s="148"/>
      <c r="AN7" s="148"/>
      <c r="AO7" s="147"/>
      <c r="AP7" s="148"/>
      <c r="AQ7" s="148"/>
      <c r="AR7" s="147"/>
      <c r="AS7" s="148"/>
      <c r="AT7" s="148"/>
      <c r="AU7" s="147"/>
      <c r="AV7" s="148"/>
      <c r="AW7" s="148"/>
      <c r="AX7" s="147"/>
      <c r="AY7" s="148"/>
      <c r="AZ7" s="148"/>
      <c r="BA7" s="276">
        <f>SUM(Rezultati!E7:AZ7)</f>
        <v>0</v>
      </c>
      <c r="BB7" s="277">
        <f>COUNT(Rezultati!E7:AZ7)</f>
        <v>0</v>
      </c>
      <c r="BC7" s="378"/>
      <c r="BD7" s="270" t="e">
        <f>Rezultati!BA7/Rezultati!BB7</f>
        <v>#DIV/0!</v>
      </c>
      <c r="BE7" s="371"/>
      <c r="BF7" s="124" t="str">
        <f t="shared" si="0"/>
        <v>Edmunds Jansons</v>
      </c>
      <c r="BG7" s="125"/>
      <c r="BH7" s="125"/>
      <c r="BI7" s="125"/>
      <c r="BJ7" s="125"/>
      <c r="BK7" s="125"/>
      <c r="BL7" s="125"/>
      <c r="BM7" s="125"/>
      <c r="BN7" s="125"/>
      <c r="BO7" s="141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</row>
    <row r="8" spans="1:78" ht="15.75" customHeight="1">
      <c r="A8" s="149" t="s">
        <v>41</v>
      </c>
      <c r="B8" s="278" t="s">
        <v>134</v>
      </c>
      <c r="C8" s="279">
        <v>8</v>
      </c>
      <c r="D8" s="280">
        <f>Rezultati!C8*Rezultati!BB8</f>
        <v>72</v>
      </c>
      <c r="E8" s="143"/>
      <c r="F8" s="143"/>
      <c r="G8" s="144"/>
      <c r="H8" s="150">
        <v>212</v>
      </c>
      <c r="I8" s="151">
        <v>165</v>
      </c>
      <c r="J8" s="151">
        <v>185</v>
      </c>
      <c r="K8" s="150">
        <v>233</v>
      </c>
      <c r="L8" s="151">
        <v>169</v>
      </c>
      <c r="M8" s="151">
        <v>189</v>
      </c>
      <c r="N8" s="150">
        <v>212</v>
      </c>
      <c r="O8" s="151">
        <v>191</v>
      </c>
      <c r="P8" s="151">
        <v>181</v>
      </c>
      <c r="Q8" s="281"/>
      <c r="R8" s="282"/>
      <c r="S8" s="282"/>
      <c r="T8" s="283"/>
      <c r="U8" s="282"/>
      <c r="V8" s="282"/>
      <c r="W8" s="284"/>
      <c r="X8" s="151"/>
      <c r="Y8" s="151"/>
      <c r="Z8" s="150"/>
      <c r="AA8" s="151"/>
      <c r="AB8" s="151"/>
      <c r="AC8" s="152"/>
      <c r="AD8" s="153"/>
      <c r="AE8" s="153"/>
      <c r="AF8" s="152"/>
      <c r="AG8" s="153"/>
      <c r="AH8" s="153"/>
      <c r="AI8" s="152"/>
      <c r="AJ8" s="153"/>
      <c r="AK8" s="153"/>
      <c r="AL8" s="152"/>
      <c r="AM8" s="153"/>
      <c r="AN8" s="153"/>
      <c r="AO8" s="152"/>
      <c r="AP8" s="153"/>
      <c r="AQ8" s="153"/>
      <c r="AR8" s="152"/>
      <c r="AS8" s="153"/>
      <c r="AT8" s="153"/>
      <c r="AU8" s="152"/>
      <c r="AV8" s="153"/>
      <c r="AW8" s="153"/>
      <c r="AX8" s="152"/>
      <c r="AY8" s="153"/>
      <c r="AZ8" s="153"/>
      <c r="BA8" s="276">
        <f>SUM(Rezultati!E8:AZ8)</f>
        <v>1737</v>
      </c>
      <c r="BB8" s="277">
        <f>COUNT(Rezultati!E8:AZ8)</f>
        <v>9</v>
      </c>
      <c r="BC8" s="378"/>
      <c r="BD8" s="270">
        <f>Rezultati!BA8/Rezultati!BB8</f>
        <v>193</v>
      </c>
      <c r="BE8" s="371"/>
      <c r="BF8" s="124" t="str">
        <f t="shared" si="0"/>
        <v>Karīna Maslova</v>
      </c>
      <c r="BG8" s="125"/>
      <c r="BH8" s="125"/>
      <c r="BI8" s="125"/>
      <c r="BJ8" s="125"/>
      <c r="BK8" s="125"/>
      <c r="BL8" s="125"/>
      <c r="BM8" s="125"/>
      <c r="BN8" s="125"/>
      <c r="BO8" s="141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</row>
    <row r="9" spans="1:78" ht="16.5" customHeight="1">
      <c r="A9" s="149" t="s">
        <v>41</v>
      </c>
      <c r="B9" s="278"/>
      <c r="C9" s="279">
        <v>8</v>
      </c>
      <c r="D9" s="280">
        <f>Rezultati!C9*Rezultati!BB9</f>
        <v>0</v>
      </c>
      <c r="E9" s="143"/>
      <c r="F9" s="143"/>
      <c r="G9" s="144"/>
      <c r="H9" s="150"/>
      <c r="I9" s="151"/>
      <c r="J9" s="151"/>
      <c r="K9" s="150"/>
      <c r="L9" s="151"/>
      <c r="M9" s="151"/>
      <c r="N9" s="150"/>
      <c r="O9" s="151"/>
      <c r="P9" s="151"/>
      <c r="Q9" s="281"/>
      <c r="R9" s="282"/>
      <c r="S9" s="282"/>
      <c r="T9" s="283"/>
      <c r="U9" s="282"/>
      <c r="V9" s="282"/>
      <c r="W9" s="284"/>
      <c r="X9" s="151"/>
      <c r="Y9" s="151"/>
      <c r="Z9" s="150"/>
      <c r="AA9" s="151"/>
      <c r="AB9" s="151"/>
      <c r="AC9" s="152"/>
      <c r="AD9" s="153"/>
      <c r="AE9" s="153"/>
      <c r="AF9" s="152"/>
      <c r="AG9" s="153"/>
      <c r="AH9" s="153"/>
      <c r="AI9" s="152"/>
      <c r="AJ9" s="153"/>
      <c r="AK9" s="153"/>
      <c r="AL9" s="152"/>
      <c r="AM9" s="153"/>
      <c r="AN9" s="153"/>
      <c r="AO9" s="152"/>
      <c r="AP9" s="153"/>
      <c r="AQ9" s="153"/>
      <c r="AR9" s="152"/>
      <c r="AS9" s="153"/>
      <c r="AT9" s="153"/>
      <c r="AU9" s="152"/>
      <c r="AV9" s="153"/>
      <c r="AW9" s="153"/>
      <c r="AX9" s="152"/>
      <c r="AY9" s="153"/>
      <c r="AZ9" s="153"/>
      <c r="BA9" s="276">
        <f>SUM(Rezultati!E9:AZ9)</f>
        <v>0</v>
      </c>
      <c r="BB9" s="277">
        <f>COUNT(Rezultati!E9:AZ9)</f>
        <v>0</v>
      </c>
      <c r="BC9" s="378"/>
      <c r="BD9" s="270" t="e">
        <f>Rezultati!BA9/Rezultati!BB9</f>
        <v>#DIV/0!</v>
      </c>
      <c r="BE9" s="371"/>
      <c r="BF9" s="124">
        <f t="shared" si="0"/>
        <v>0</v>
      </c>
      <c r="BG9" s="125"/>
      <c r="BH9" s="125"/>
      <c r="BI9" s="125"/>
      <c r="BJ9" s="125"/>
      <c r="BK9" s="125"/>
      <c r="BL9" s="125"/>
      <c r="BM9" s="125"/>
      <c r="BN9" s="125"/>
      <c r="BO9" s="141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</row>
    <row r="10" spans="1:78" ht="16.5" customHeight="1">
      <c r="A10" s="131" t="s">
        <v>41</v>
      </c>
      <c r="B10" s="158" t="s">
        <v>74</v>
      </c>
      <c r="C10" s="285">
        <v>0</v>
      </c>
      <c r="D10" s="265">
        <f>Rezultati!C10*Rezultati!BB10</f>
        <v>0</v>
      </c>
      <c r="E10" s="143"/>
      <c r="F10" s="143"/>
      <c r="G10" s="144"/>
      <c r="H10" s="154"/>
      <c r="I10" s="155"/>
      <c r="J10" s="155"/>
      <c r="K10" s="154"/>
      <c r="L10" s="155"/>
      <c r="M10" s="155"/>
      <c r="N10" s="154"/>
      <c r="O10" s="155"/>
      <c r="P10" s="155"/>
      <c r="Q10" s="286"/>
      <c r="R10" s="287"/>
      <c r="S10" s="287"/>
      <c r="T10" s="288"/>
      <c r="U10" s="287"/>
      <c r="V10" s="287"/>
      <c r="W10" s="289">
        <v>181</v>
      </c>
      <c r="X10" s="155">
        <v>229</v>
      </c>
      <c r="Y10" s="155">
        <v>196</v>
      </c>
      <c r="Z10" s="154">
        <v>203</v>
      </c>
      <c r="AA10" s="155">
        <v>256</v>
      </c>
      <c r="AB10" s="155">
        <v>204</v>
      </c>
      <c r="AC10" s="156"/>
      <c r="AD10" s="157"/>
      <c r="AE10" s="157"/>
      <c r="AF10" s="156"/>
      <c r="AG10" s="157"/>
      <c r="AH10" s="157"/>
      <c r="AI10" s="156"/>
      <c r="AJ10" s="157"/>
      <c r="AK10" s="157"/>
      <c r="AL10" s="156"/>
      <c r="AM10" s="157"/>
      <c r="AN10" s="157"/>
      <c r="AO10" s="156"/>
      <c r="AP10" s="157"/>
      <c r="AQ10" s="157"/>
      <c r="AR10" s="156"/>
      <c r="AS10" s="157"/>
      <c r="AT10" s="157"/>
      <c r="AU10" s="156"/>
      <c r="AV10" s="157"/>
      <c r="AW10" s="157"/>
      <c r="AX10" s="156"/>
      <c r="AY10" s="157"/>
      <c r="AZ10" s="157"/>
      <c r="BA10" s="276">
        <f>SUM(Rezultati!E10:AZ10)</f>
        <v>1269</v>
      </c>
      <c r="BB10" s="277">
        <f>COUNT(Rezultati!E10:AZ10)</f>
        <v>6</v>
      </c>
      <c r="BC10" s="378"/>
      <c r="BD10" s="270">
        <f>Rezultati!BA10/Rezultati!BB10</f>
        <v>211.5</v>
      </c>
      <c r="BE10" s="371"/>
      <c r="BF10" s="124" t="str">
        <f t="shared" si="0"/>
        <v>Dmitrijs Čebotarjovs</v>
      </c>
      <c r="BG10" s="125"/>
      <c r="BH10" s="125"/>
      <c r="BI10" s="125"/>
      <c r="BJ10" s="125"/>
      <c r="BK10" s="125"/>
      <c r="BL10" s="125"/>
      <c r="BM10" s="125"/>
      <c r="BN10" s="125"/>
      <c r="BO10" s="141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</row>
    <row r="11" spans="1:78" ht="16.5" customHeight="1">
      <c r="A11" s="131" t="s">
        <v>41</v>
      </c>
      <c r="B11" s="158"/>
      <c r="C11" s="285">
        <v>0</v>
      </c>
      <c r="D11" s="265">
        <f>Rezultati!C11*Rezultati!BB11</f>
        <v>0</v>
      </c>
      <c r="E11" s="143"/>
      <c r="F11" s="143"/>
      <c r="G11" s="144"/>
      <c r="H11" s="150"/>
      <c r="I11" s="151"/>
      <c r="J11" s="151"/>
      <c r="K11" s="150"/>
      <c r="L11" s="151"/>
      <c r="M11" s="151"/>
      <c r="N11" s="150"/>
      <c r="O11" s="151"/>
      <c r="P11" s="151"/>
      <c r="Q11" s="281"/>
      <c r="R11" s="282"/>
      <c r="S11" s="282"/>
      <c r="T11" s="288"/>
      <c r="U11" s="287"/>
      <c r="V11" s="287"/>
      <c r="W11" s="289"/>
      <c r="X11" s="155"/>
      <c r="Y11" s="155"/>
      <c r="Z11" s="154"/>
      <c r="AA11" s="155"/>
      <c r="AB11" s="155"/>
      <c r="AC11" s="156"/>
      <c r="AD11" s="157"/>
      <c r="AE11" s="157"/>
      <c r="AF11" s="156"/>
      <c r="AG11" s="157"/>
      <c r="AH11" s="157"/>
      <c r="AI11" s="156"/>
      <c r="AJ11" s="157"/>
      <c r="AK11" s="157"/>
      <c r="AL11" s="156"/>
      <c r="AM11" s="157"/>
      <c r="AN11" s="157"/>
      <c r="AO11" s="156"/>
      <c r="AP11" s="157"/>
      <c r="AQ11" s="157"/>
      <c r="AR11" s="156"/>
      <c r="AS11" s="157"/>
      <c r="AT11" s="157"/>
      <c r="AU11" s="156"/>
      <c r="AV11" s="157"/>
      <c r="AW11" s="157"/>
      <c r="AX11" s="156"/>
      <c r="AY11" s="157"/>
      <c r="AZ11" s="157"/>
      <c r="BA11" s="276">
        <f>SUM(Rezultati!E11:AZ11)</f>
        <v>0</v>
      </c>
      <c r="BB11" s="277">
        <f>COUNT(Rezultati!E11:AZ11)</f>
        <v>0</v>
      </c>
      <c r="BC11" s="378"/>
      <c r="BD11" s="270" t="e">
        <f>Rezultati!BA11/Rezultati!BB11</f>
        <v>#DIV/0!</v>
      </c>
      <c r="BE11" s="371"/>
      <c r="BF11" s="124">
        <f t="shared" si="0"/>
        <v>0</v>
      </c>
      <c r="BG11" s="125"/>
      <c r="BH11" s="125"/>
      <c r="BI11" s="125"/>
      <c r="BJ11" s="125"/>
      <c r="BK11" s="125"/>
      <c r="BL11" s="125"/>
      <c r="BM11" s="125"/>
      <c r="BN11" s="125"/>
      <c r="BO11" s="141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</row>
    <row r="12" spans="1:78" ht="16.5" customHeight="1">
      <c r="A12" s="131" t="s">
        <v>41</v>
      </c>
      <c r="B12" s="158"/>
      <c r="C12" s="290">
        <v>0</v>
      </c>
      <c r="D12" s="265">
        <f>Rezultati!C12*Rezultati!BB12</f>
        <v>0</v>
      </c>
      <c r="E12" s="143"/>
      <c r="F12" s="143"/>
      <c r="G12" s="144"/>
      <c r="H12" s="154"/>
      <c r="I12" s="155"/>
      <c r="J12" s="155"/>
      <c r="K12" s="154"/>
      <c r="L12" s="155"/>
      <c r="M12" s="155"/>
      <c r="N12" s="154"/>
      <c r="O12" s="155"/>
      <c r="P12" s="155"/>
      <c r="Q12" s="286"/>
      <c r="R12" s="287"/>
      <c r="S12" s="287"/>
      <c r="T12" s="288"/>
      <c r="U12" s="287"/>
      <c r="V12" s="287"/>
      <c r="W12" s="289"/>
      <c r="X12" s="155"/>
      <c r="Y12" s="155"/>
      <c r="Z12" s="154"/>
      <c r="AA12" s="155"/>
      <c r="AB12" s="155"/>
      <c r="AC12" s="156"/>
      <c r="AD12" s="157"/>
      <c r="AE12" s="157"/>
      <c r="AF12" s="156"/>
      <c r="AG12" s="157"/>
      <c r="AH12" s="157"/>
      <c r="AI12" s="156"/>
      <c r="AJ12" s="157"/>
      <c r="AK12" s="157"/>
      <c r="AL12" s="156"/>
      <c r="AM12" s="157"/>
      <c r="AN12" s="157"/>
      <c r="AO12" s="156"/>
      <c r="AP12" s="157"/>
      <c r="AQ12" s="157"/>
      <c r="AR12" s="156"/>
      <c r="AS12" s="157"/>
      <c r="AT12" s="157"/>
      <c r="AU12" s="156"/>
      <c r="AV12" s="157"/>
      <c r="AW12" s="157"/>
      <c r="AX12" s="156"/>
      <c r="AY12" s="157"/>
      <c r="AZ12" s="157"/>
      <c r="BA12" s="276">
        <f>SUM(Rezultati!E12:AZ12)</f>
        <v>0</v>
      </c>
      <c r="BB12" s="277">
        <f>COUNT(Rezultati!E12:AZ12)</f>
        <v>0</v>
      </c>
      <c r="BC12" s="378"/>
      <c r="BD12" s="270" t="e">
        <f>Rezultati!BA12/Rezultati!BB12</f>
        <v>#DIV/0!</v>
      </c>
      <c r="BE12" s="371"/>
      <c r="BF12" s="124">
        <f t="shared" si="0"/>
        <v>0</v>
      </c>
      <c r="BG12" s="125"/>
      <c r="BH12" s="125"/>
      <c r="BI12" s="125"/>
      <c r="BJ12" s="125"/>
      <c r="BK12" s="125"/>
      <c r="BL12" s="125"/>
      <c r="BM12" s="125"/>
      <c r="BN12" s="125"/>
      <c r="BO12" s="141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</row>
    <row r="13" spans="1:78" ht="16.5" customHeight="1">
      <c r="A13" s="131" t="s">
        <v>41</v>
      </c>
      <c r="B13" s="158"/>
      <c r="C13" s="290">
        <v>8</v>
      </c>
      <c r="D13" s="280">
        <f>Rezultati!C13*Rezultati!BB13</f>
        <v>0</v>
      </c>
      <c r="E13" s="143"/>
      <c r="F13" s="143"/>
      <c r="G13" s="144"/>
      <c r="H13" s="154"/>
      <c r="I13" s="155"/>
      <c r="J13" s="155"/>
      <c r="K13" s="154"/>
      <c r="L13" s="155"/>
      <c r="M13" s="155"/>
      <c r="N13" s="154"/>
      <c r="O13" s="155"/>
      <c r="P13" s="155"/>
      <c r="Q13" s="286"/>
      <c r="R13" s="287"/>
      <c r="S13" s="287"/>
      <c r="T13" s="288"/>
      <c r="U13" s="287"/>
      <c r="V13" s="287"/>
      <c r="W13" s="289"/>
      <c r="X13" s="155"/>
      <c r="Y13" s="155"/>
      <c r="Z13" s="154"/>
      <c r="AA13" s="155"/>
      <c r="AB13" s="155"/>
      <c r="AC13" s="156"/>
      <c r="AD13" s="157"/>
      <c r="AE13" s="157"/>
      <c r="AF13" s="156"/>
      <c r="AG13" s="157"/>
      <c r="AH13" s="157"/>
      <c r="AI13" s="156"/>
      <c r="AJ13" s="157"/>
      <c r="AK13" s="157"/>
      <c r="AL13" s="156"/>
      <c r="AM13" s="157"/>
      <c r="AN13" s="157"/>
      <c r="AO13" s="156"/>
      <c r="AP13" s="157"/>
      <c r="AQ13" s="157"/>
      <c r="AR13" s="156"/>
      <c r="AS13" s="157"/>
      <c r="AT13" s="157"/>
      <c r="AU13" s="156"/>
      <c r="AV13" s="157"/>
      <c r="AW13" s="157"/>
      <c r="AX13" s="156"/>
      <c r="AY13" s="157"/>
      <c r="AZ13" s="157"/>
      <c r="BA13" s="276">
        <f>SUM(Rezultati!E13:AZ13)</f>
        <v>0</v>
      </c>
      <c r="BB13" s="277">
        <f>COUNT(Rezultati!E13:AZ13)</f>
        <v>0</v>
      </c>
      <c r="BC13" s="378"/>
      <c r="BD13" s="270" t="e">
        <f>Rezultati!BA13/Rezultati!BB13</f>
        <v>#DIV/0!</v>
      </c>
      <c r="BE13" s="371"/>
      <c r="BF13" s="124">
        <f t="shared" si="0"/>
        <v>0</v>
      </c>
      <c r="BG13" s="125"/>
      <c r="BH13" s="125"/>
      <c r="BI13" s="125"/>
      <c r="BJ13" s="125"/>
      <c r="BK13" s="125"/>
      <c r="BL13" s="125"/>
      <c r="BM13" s="125"/>
      <c r="BN13" s="125"/>
      <c r="BO13" s="141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</row>
    <row r="14" spans="1:78" ht="16.5" customHeight="1">
      <c r="A14" s="131" t="s">
        <v>41</v>
      </c>
      <c r="B14" s="158"/>
      <c r="C14" s="291">
        <v>0</v>
      </c>
      <c r="D14" s="292">
        <f>Rezultati!C14*Rezultati!BB14</f>
        <v>0</v>
      </c>
      <c r="E14" s="143"/>
      <c r="F14" s="143"/>
      <c r="G14" s="144"/>
      <c r="H14" s="159"/>
      <c r="I14" s="160"/>
      <c r="J14" s="160"/>
      <c r="K14" s="159"/>
      <c r="L14" s="160"/>
      <c r="M14" s="160"/>
      <c r="N14" s="159"/>
      <c r="O14" s="160"/>
      <c r="P14" s="160"/>
      <c r="Q14" s="293"/>
      <c r="R14" s="294"/>
      <c r="S14" s="294"/>
      <c r="T14" s="293"/>
      <c r="U14" s="294"/>
      <c r="V14" s="294"/>
      <c r="W14" s="159"/>
      <c r="X14" s="160"/>
      <c r="Y14" s="160"/>
      <c r="Z14" s="159"/>
      <c r="AA14" s="160"/>
      <c r="AB14" s="160"/>
      <c r="AC14" s="161"/>
      <c r="AD14" s="162"/>
      <c r="AE14" s="162"/>
      <c r="AF14" s="161"/>
      <c r="AG14" s="162"/>
      <c r="AH14" s="162"/>
      <c r="AI14" s="161"/>
      <c r="AJ14" s="162"/>
      <c r="AK14" s="162"/>
      <c r="AL14" s="161"/>
      <c r="AM14" s="162"/>
      <c r="AN14" s="162"/>
      <c r="AO14" s="161"/>
      <c r="AP14" s="162"/>
      <c r="AQ14" s="162"/>
      <c r="AR14" s="161"/>
      <c r="AS14" s="162"/>
      <c r="AT14" s="162"/>
      <c r="AU14" s="161"/>
      <c r="AV14" s="162"/>
      <c r="AW14" s="162"/>
      <c r="AX14" s="161"/>
      <c r="AY14" s="162"/>
      <c r="AZ14" s="162"/>
      <c r="BA14" s="295">
        <f>SUM(Rezultati!E14:AZ14)</f>
        <v>0</v>
      </c>
      <c r="BB14" s="296">
        <f>COUNT(Rezultati!E14:AZ14)</f>
        <v>0</v>
      </c>
      <c r="BC14" s="378"/>
      <c r="BD14" s="270" t="e">
        <f>Rezultati!BA14/Rezultati!BB14</f>
        <v>#DIV/0!</v>
      </c>
      <c r="BE14" s="371"/>
      <c r="BF14" s="124">
        <f t="shared" si="0"/>
        <v>0</v>
      </c>
      <c r="BG14" s="125"/>
      <c r="BH14" s="125"/>
      <c r="BI14" s="125"/>
      <c r="BJ14" s="125"/>
      <c r="BK14" s="125"/>
      <c r="BL14" s="125"/>
      <c r="BM14" s="125"/>
      <c r="BN14" s="125"/>
      <c r="BO14" s="141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</row>
    <row r="15" spans="1:78" ht="15.75" customHeight="1">
      <c r="A15" s="163" t="str">
        <f>Punkti!A8</f>
        <v>Ten Pin</v>
      </c>
      <c r="B15" s="132" t="s">
        <v>75</v>
      </c>
      <c r="C15" s="264">
        <v>0</v>
      </c>
      <c r="D15" s="297">
        <f>Rezultati!C15*Rezultati!BB15</f>
        <v>0</v>
      </c>
      <c r="E15" s="257">
        <v>172</v>
      </c>
      <c r="F15" s="165">
        <v>168</v>
      </c>
      <c r="G15" s="165">
        <v>184</v>
      </c>
      <c r="H15" s="166"/>
      <c r="I15" s="133"/>
      <c r="J15" s="133"/>
      <c r="K15" s="164">
        <v>245</v>
      </c>
      <c r="L15" s="165">
        <v>158</v>
      </c>
      <c r="M15" s="165">
        <v>189</v>
      </c>
      <c r="N15" s="164">
        <v>178</v>
      </c>
      <c r="O15" s="165">
        <v>212</v>
      </c>
      <c r="P15" s="165">
        <v>209</v>
      </c>
      <c r="Q15" s="298"/>
      <c r="R15" s="299"/>
      <c r="S15" s="299"/>
      <c r="T15" s="298"/>
      <c r="U15" s="299"/>
      <c r="V15" s="299"/>
      <c r="W15" s="164">
        <v>203</v>
      </c>
      <c r="X15" s="165">
        <v>170</v>
      </c>
      <c r="Y15" s="165">
        <v>236</v>
      </c>
      <c r="Z15" s="164">
        <v>189</v>
      </c>
      <c r="AA15" s="165">
        <v>174</v>
      </c>
      <c r="AB15" s="165">
        <v>145</v>
      </c>
      <c r="AC15" s="167"/>
      <c r="AD15" s="168"/>
      <c r="AE15" s="168"/>
      <c r="AF15" s="167"/>
      <c r="AG15" s="168"/>
      <c r="AH15" s="168"/>
      <c r="AI15" s="167"/>
      <c r="AJ15" s="168"/>
      <c r="AK15" s="168"/>
      <c r="AL15" s="167"/>
      <c r="AM15" s="168"/>
      <c r="AN15" s="168"/>
      <c r="AO15" s="167"/>
      <c r="AP15" s="168"/>
      <c r="AQ15" s="168"/>
      <c r="AR15" s="167"/>
      <c r="AS15" s="168"/>
      <c r="AT15" s="168"/>
      <c r="AU15" s="167"/>
      <c r="AV15" s="168"/>
      <c r="AW15" s="168"/>
      <c r="AX15" s="167"/>
      <c r="AY15" s="168"/>
      <c r="AZ15" s="168"/>
      <c r="BA15" s="139">
        <f>SUM(Rezultati!E15:AZ15)</f>
        <v>2832</v>
      </c>
      <c r="BB15" s="140">
        <f>COUNT(Rezultati!E15:AZ15)</f>
        <v>15</v>
      </c>
      <c r="BC15" s="378">
        <f>SUM((Rezultati!BA15+Rezultati!BA16+Rezultati!BA17+Rezultati!BA18+Rezultati!BA19+Rezultati!BA20+Rezultati!BA21)/(Rezultati!BB15+Rezultati!BB16+Rezultati!BB17+Rezultati!BB18+Rezultati!BB19+Rezultati!BB20+Rezultati!BB21))</f>
        <v>208.11111111111111</v>
      </c>
      <c r="BD15" s="300">
        <f>Rezultati!BA15/Rezultati!BB15</f>
        <v>188.8</v>
      </c>
      <c r="BE15" s="371" t="str">
        <f>H2</f>
        <v>Ten Pin</v>
      </c>
      <c r="BF15" s="124" t="str">
        <f t="shared" si="0"/>
        <v>Ints Krievkalns</v>
      </c>
      <c r="BG15" s="125"/>
      <c r="BH15" s="125"/>
      <c r="BI15" s="125"/>
      <c r="BJ15" s="125"/>
      <c r="BK15" s="125"/>
      <c r="BL15" s="125"/>
      <c r="BM15" s="125"/>
      <c r="BN15" s="125"/>
      <c r="BO15" s="141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</row>
    <row r="16" spans="1:78" ht="15.75" customHeight="1">
      <c r="A16" s="149" t="s">
        <v>50</v>
      </c>
      <c r="B16" s="169" t="s">
        <v>76</v>
      </c>
      <c r="C16" s="279">
        <v>8</v>
      </c>
      <c r="D16" s="280">
        <f>Rezultati!C16*Rezultati!BB16</f>
        <v>72</v>
      </c>
      <c r="E16" s="258"/>
      <c r="F16" s="171"/>
      <c r="G16" s="171"/>
      <c r="H16" s="172"/>
      <c r="I16" s="143"/>
      <c r="J16" s="143"/>
      <c r="K16" s="170">
        <v>211</v>
      </c>
      <c r="L16" s="171">
        <v>170</v>
      </c>
      <c r="M16" s="171">
        <v>139</v>
      </c>
      <c r="N16" s="170">
        <v>212</v>
      </c>
      <c r="O16" s="171">
        <v>223</v>
      </c>
      <c r="P16" s="171">
        <v>266</v>
      </c>
      <c r="Q16" s="301"/>
      <c r="R16" s="302"/>
      <c r="S16" s="302"/>
      <c r="T16" s="301"/>
      <c r="U16" s="302"/>
      <c r="V16" s="302"/>
      <c r="W16" s="170"/>
      <c r="X16" s="171"/>
      <c r="Y16" s="171"/>
      <c r="Z16" s="170">
        <v>232</v>
      </c>
      <c r="AA16" s="171">
        <v>209</v>
      </c>
      <c r="AB16" s="171">
        <v>187</v>
      </c>
      <c r="AC16" s="173"/>
      <c r="AD16" s="174"/>
      <c r="AE16" s="174"/>
      <c r="AF16" s="173"/>
      <c r="AG16" s="174"/>
      <c r="AH16" s="174"/>
      <c r="AI16" s="173"/>
      <c r="AJ16" s="174"/>
      <c r="AK16" s="174"/>
      <c r="AL16" s="173"/>
      <c r="AM16" s="174"/>
      <c r="AN16" s="174"/>
      <c r="AO16" s="173"/>
      <c r="AP16" s="174"/>
      <c r="AQ16" s="174"/>
      <c r="AR16" s="173"/>
      <c r="AS16" s="174"/>
      <c r="AT16" s="174"/>
      <c r="AU16" s="173"/>
      <c r="AV16" s="174"/>
      <c r="AW16" s="174"/>
      <c r="AX16" s="173"/>
      <c r="AY16" s="174"/>
      <c r="AZ16" s="174"/>
      <c r="BA16" s="276">
        <f>SUM(Rezultati!E16:AZ16)</f>
        <v>1849</v>
      </c>
      <c r="BB16" s="277">
        <f>COUNT(Rezultati!E16:AZ16)</f>
        <v>9</v>
      </c>
      <c r="BC16" s="378"/>
      <c r="BD16" s="300">
        <f>Rezultati!BA16/Rezultati!BB16</f>
        <v>205.44444444444446</v>
      </c>
      <c r="BE16" s="371"/>
      <c r="BF16" s="124" t="str">
        <f t="shared" si="0"/>
        <v>Veronika Hudjakova</v>
      </c>
      <c r="BG16" s="125"/>
      <c r="BH16" s="125"/>
      <c r="BI16" s="125"/>
      <c r="BJ16" s="125"/>
      <c r="BK16" s="125"/>
      <c r="BL16" s="125"/>
      <c r="BM16" s="125"/>
      <c r="BN16" s="125"/>
      <c r="BO16" s="141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</row>
    <row r="17" spans="1:78" ht="15.75" customHeight="1">
      <c r="A17" s="131" t="s">
        <v>50</v>
      </c>
      <c r="B17" s="175" t="s">
        <v>77</v>
      </c>
      <c r="C17" s="271">
        <v>0</v>
      </c>
      <c r="D17" s="265">
        <f>Rezultati!C17*Rezultati!BB17</f>
        <v>0</v>
      </c>
      <c r="E17" s="258">
        <v>266</v>
      </c>
      <c r="F17" s="171">
        <v>235</v>
      </c>
      <c r="G17" s="171">
        <v>190</v>
      </c>
      <c r="H17" s="172"/>
      <c r="I17" s="143"/>
      <c r="J17" s="143"/>
      <c r="K17" s="170">
        <v>203</v>
      </c>
      <c r="L17" s="171">
        <v>203</v>
      </c>
      <c r="M17" s="171">
        <v>247</v>
      </c>
      <c r="N17" s="170">
        <v>255</v>
      </c>
      <c r="O17" s="171">
        <v>246</v>
      </c>
      <c r="P17" s="171">
        <v>236</v>
      </c>
      <c r="Q17" s="301"/>
      <c r="R17" s="302"/>
      <c r="S17" s="302"/>
      <c r="T17" s="301"/>
      <c r="U17" s="302"/>
      <c r="V17" s="302"/>
      <c r="W17" s="170">
        <v>217</v>
      </c>
      <c r="X17" s="171">
        <v>193</v>
      </c>
      <c r="Y17" s="171">
        <v>248</v>
      </c>
      <c r="Z17" s="170">
        <v>240</v>
      </c>
      <c r="AA17" s="171">
        <v>191</v>
      </c>
      <c r="AB17" s="171">
        <v>247</v>
      </c>
      <c r="AC17" s="173"/>
      <c r="AD17" s="174"/>
      <c r="AE17" s="174"/>
      <c r="AF17" s="173"/>
      <c r="AG17" s="174"/>
      <c r="AH17" s="174"/>
      <c r="AI17" s="173"/>
      <c r="AJ17" s="174"/>
      <c r="AK17" s="174"/>
      <c r="AL17" s="173"/>
      <c r="AM17" s="174"/>
      <c r="AN17" s="174"/>
      <c r="AO17" s="173"/>
      <c r="AP17" s="174"/>
      <c r="AQ17" s="174"/>
      <c r="AR17" s="173"/>
      <c r="AS17" s="174"/>
      <c r="AT17" s="174"/>
      <c r="AU17" s="173"/>
      <c r="AV17" s="174"/>
      <c r="AW17" s="174"/>
      <c r="AX17" s="173"/>
      <c r="AY17" s="174"/>
      <c r="AZ17" s="174"/>
      <c r="BA17" s="276">
        <f>SUM(Rezultati!E17:AZ17)</f>
        <v>3417</v>
      </c>
      <c r="BB17" s="277">
        <f>COUNT(Rezultati!E17:AZ17)</f>
        <v>15</v>
      </c>
      <c r="BC17" s="378"/>
      <c r="BD17" s="300">
        <f>Rezultati!BA17/Rezultati!BB17</f>
        <v>227.8</v>
      </c>
      <c r="BE17" s="371"/>
      <c r="BF17" s="124" t="str">
        <f t="shared" si="0"/>
        <v>Rihards Kovaļenko</v>
      </c>
      <c r="BG17" s="125"/>
      <c r="BH17" s="125"/>
      <c r="BI17" s="125"/>
      <c r="BJ17" s="125"/>
      <c r="BK17" s="125"/>
      <c r="BL17" s="125"/>
      <c r="BM17" s="125"/>
      <c r="BN17" s="125"/>
      <c r="BO17" s="141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</row>
    <row r="18" spans="1:78" ht="15.75" customHeight="1">
      <c r="A18" s="131" t="s">
        <v>50</v>
      </c>
      <c r="B18" s="175" t="s">
        <v>78</v>
      </c>
      <c r="C18" s="271">
        <v>0</v>
      </c>
      <c r="D18" s="265">
        <f>Rezultati!C18*Rezultati!BB18</f>
        <v>0</v>
      </c>
      <c r="E18" s="258"/>
      <c r="F18" s="171"/>
      <c r="G18" s="171"/>
      <c r="H18" s="172"/>
      <c r="I18" s="143"/>
      <c r="J18" s="143"/>
      <c r="K18" s="170"/>
      <c r="L18" s="171"/>
      <c r="M18" s="171"/>
      <c r="N18" s="170"/>
      <c r="O18" s="171"/>
      <c r="P18" s="171"/>
      <c r="Q18" s="301"/>
      <c r="R18" s="302"/>
      <c r="S18" s="302"/>
      <c r="T18" s="301"/>
      <c r="U18" s="302"/>
      <c r="V18" s="302"/>
      <c r="W18" s="170">
        <v>229</v>
      </c>
      <c r="X18" s="171">
        <v>190</v>
      </c>
      <c r="Y18" s="171">
        <v>214</v>
      </c>
      <c r="Z18" s="170"/>
      <c r="AA18" s="171"/>
      <c r="AB18" s="171"/>
      <c r="AC18" s="173"/>
      <c r="AD18" s="174"/>
      <c r="AE18" s="174"/>
      <c r="AF18" s="173"/>
      <c r="AG18" s="174"/>
      <c r="AH18" s="174"/>
      <c r="AI18" s="173"/>
      <c r="AJ18" s="174"/>
      <c r="AK18" s="174"/>
      <c r="AL18" s="173"/>
      <c r="AM18" s="174"/>
      <c r="AN18" s="174"/>
      <c r="AO18" s="173"/>
      <c r="AP18" s="174"/>
      <c r="AQ18" s="174"/>
      <c r="AR18" s="173"/>
      <c r="AS18" s="174"/>
      <c r="AT18" s="174"/>
      <c r="AU18" s="173"/>
      <c r="AV18" s="174"/>
      <c r="AW18" s="174"/>
      <c r="AX18" s="173"/>
      <c r="AY18" s="174"/>
      <c r="AZ18" s="174"/>
      <c r="BA18" s="276">
        <f>SUM(Rezultati!E18:AZ18)</f>
        <v>633</v>
      </c>
      <c r="BB18" s="277">
        <f>COUNT(Rezultati!E18:AZ18)</f>
        <v>3</v>
      </c>
      <c r="BC18" s="378"/>
      <c r="BD18" s="300">
        <f>Rezultati!BA18/Rezultati!BB18</f>
        <v>211</v>
      </c>
      <c r="BE18" s="371"/>
      <c r="BF18" s="124" t="str">
        <f t="shared" si="0"/>
        <v>Artūrs Ļevikins</v>
      </c>
      <c r="BG18" s="125"/>
      <c r="BH18" s="125"/>
      <c r="BI18" s="125"/>
      <c r="BJ18" s="125"/>
      <c r="BK18" s="125"/>
      <c r="BL18" s="125"/>
      <c r="BM18" s="125"/>
      <c r="BN18" s="125"/>
      <c r="BO18" s="141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</row>
    <row r="19" spans="1:78" ht="15.75" customHeight="1">
      <c r="A19" s="131" t="s">
        <v>50</v>
      </c>
      <c r="B19" s="175" t="s">
        <v>79</v>
      </c>
      <c r="C19" s="271">
        <v>0</v>
      </c>
      <c r="D19" s="265">
        <f>Rezultati!C19*Rezultati!BB19</f>
        <v>0</v>
      </c>
      <c r="E19" s="259">
        <v>199</v>
      </c>
      <c r="F19" s="177">
        <v>226</v>
      </c>
      <c r="G19" s="177">
        <v>209</v>
      </c>
      <c r="H19" s="172"/>
      <c r="I19" s="143"/>
      <c r="J19" s="143"/>
      <c r="K19" s="176"/>
      <c r="L19" s="177"/>
      <c r="M19" s="177"/>
      <c r="N19" s="176"/>
      <c r="O19" s="177"/>
      <c r="P19" s="177"/>
      <c r="Q19" s="303"/>
      <c r="R19" s="304"/>
      <c r="S19" s="304"/>
      <c r="T19" s="303"/>
      <c r="U19" s="304"/>
      <c r="V19" s="304"/>
      <c r="W19" s="176"/>
      <c r="X19" s="177"/>
      <c r="Y19" s="177"/>
      <c r="Z19" s="176"/>
      <c r="AA19" s="177"/>
      <c r="AB19" s="177"/>
      <c r="AC19" s="178"/>
      <c r="AD19" s="179"/>
      <c r="AE19" s="179"/>
      <c r="AF19" s="178"/>
      <c r="AG19" s="179"/>
      <c r="AH19" s="179"/>
      <c r="AI19" s="178"/>
      <c r="AJ19" s="179"/>
      <c r="AK19" s="179"/>
      <c r="AL19" s="178"/>
      <c r="AM19" s="179"/>
      <c r="AN19" s="179"/>
      <c r="AO19" s="178"/>
      <c r="AP19" s="179"/>
      <c r="AQ19" s="179"/>
      <c r="AR19" s="178"/>
      <c r="AS19" s="179"/>
      <c r="AT19" s="179"/>
      <c r="AU19" s="178"/>
      <c r="AV19" s="179"/>
      <c r="AW19" s="179"/>
      <c r="AX19" s="178"/>
      <c r="AY19" s="179"/>
      <c r="AZ19" s="179"/>
      <c r="BA19" s="276">
        <f>SUM(Rezultati!E19:AZ19)</f>
        <v>634</v>
      </c>
      <c r="BB19" s="277">
        <f>COUNT(Rezultati!E19:AZ19)</f>
        <v>3</v>
      </c>
      <c r="BC19" s="378"/>
      <c r="BD19" s="300">
        <f>Rezultati!BA19/Rezultati!BB19</f>
        <v>211.33333333333334</v>
      </c>
      <c r="BE19" s="371"/>
      <c r="BF19" s="124" t="str">
        <f t="shared" si="0"/>
        <v>Māris Dukurs</v>
      </c>
      <c r="BG19" s="125"/>
      <c r="BH19" s="125"/>
      <c r="BI19" s="125"/>
      <c r="BJ19" s="125"/>
      <c r="BK19" s="125"/>
      <c r="BL19" s="125"/>
      <c r="BM19" s="125"/>
      <c r="BN19" s="125"/>
      <c r="BO19" s="141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</row>
    <row r="20" spans="1:78" ht="16.5" customHeight="1">
      <c r="A20" s="131" t="s">
        <v>50</v>
      </c>
      <c r="B20" s="158"/>
      <c r="C20" s="285">
        <v>0</v>
      </c>
      <c r="D20" s="265">
        <f>Rezultati!C20*Rezultati!BB20</f>
        <v>0</v>
      </c>
      <c r="E20" s="259"/>
      <c r="F20" s="177"/>
      <c r="G20" s="177"/>
      <c r="H20" s="172"/>
      <c r="I20" s="143"/>
      <c r="J20" s="143"/>
      <c r="K20" s="176"/>
      <c r="L20" s="177"/>
      <c r="M20" s="177"/>
      <c r="N20" s="176"/>
      <c r="O20" s="177"/>
      <c r="P20" s="177"/>
      <c r="Q20" s="303"/>
      <c r="R20" s="304"/>
      <c r="S20" s="304"/>
      <c r="T20" s="303"/>
      <c r="U20" s="304"/>
      <c r="V20" s="304"/>
      <c r="W20" s="176"/>
      <c r="X20" s="177"/>
      <c r="Y20" s="177"/>
      <c r="Z20" s="176"/>
      <c r="AA20" s="177"/>
      <c r="AB20" s="177"/>
      <c r="AC20" s="178"/>
      <c r="AD20" s="179"/>
      <c r="AE20" s="179"/>
      <c r="AF20" s="178"/>
      <c r="AG20" s="179"/>
      <c r="AH20" s="179"/>
      <c r="AI20" s="178"/>
      <c r="AJ20" s="179"/>
      <c r="AK20" s="179"/>
      <c r="AL20" s="178"/>
      <c r="AM20" s="179"/>
      <c r="AN20" s="179"/>
      <c r="AO20" s="178"/>
      <c r="AP20" s="179"/>
      <c r="AQ20" s="179"/>
      <c r="AR20" s="178"/>
      <c r="AS20" s="179"/>
      <c r="AT20" s="179"/>
      <c r="AU20" s="178"/>
      <c r="AV20" s="179"/>
      <c r="AW20" s="179"/>
      <c r="AX20" s="178"/>
      <c r="AY20" s="179"/>
      <c r="AZ20" s="179"/>
      <c r="BA20" s="276">
        <f>SUM(Rezultati!E20:AZ20)</f>
        <v>0</v>
      </c>
      <c r="BB20" s="277">
        <f>COUNT(Rezultati!E20:AZ20)</f>
        <v>0</v>
      </c>
      <c r="BC20" s="378"/>
      <c r="BD20" s="300" t="e">
        <f>Rezultati!BA20/Rezultati!BB20</f>
        <v>#DIV/0!</v>
      </c>
      <c r="BE20" s="371"/>
      <c r="BF20" s="124">
        <f t="shared" si="0"/>
        <v>0</v>
      </c>
      <c r="BG20" s="125"/>
      <c r="BH20" s="125"/>
      <c r="BI20" s="125"/>
      <c r="BJ20" s="125"/>
      <c r="BK20" s="125"/>
      <c r="BL20" s="125"/>
      <c r="BM20" s="125"/>
      <c r="BN20" s="125"/>
      <c r="BO20" s="141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</row>
    <row r="21" spans="1:78" ht="16.5" customHeight="1">
      <c r="A21" s="180" t="s">
        <v>50</v>
      </c>
      <c r="B21" s="181"/>
      <c r="C21" s="291">
        <v>0</v>
      </c>
      <c r="D21" s="292">
        <f>Rezultati!C21*Rezultati!BB21</f>
        <v>0</v>
      </c>
      <c r="E21" s="260"/>
      <c r="F21" s="160"/>
      <c r="G21" s="160"/>
      <c r="H21" s="172"/>
      <c r="I21" s="143"/>
      <c r="J21" s="143"/>
      <c r="K21" s="182"/>
      <c r="L21" s="183"/>
      <c r="M21" s="183"/>
      <c r="N21" s="182"/>
      <c r="O21" s="183"/>
      <c r="P21" s="183"/>
      <c r="Q21" s="305"/>
      <c r="R21" s="306"/>
      <c r="S21" s="306"/>
      <c r="T21" s="293"/>
      <c r="U21" s="294"/>
      <c r="V21" s="294"/>
      <c r="W21" s="182"/>
      <c r="X21" s="160"/>
      <c r="Y21" s="160"/>
      <c r="Z21" s="159"/>
      <c r="AA21" s="160"/>
      <c r="AB21" s="160"/>
      <c r="AC21" s="184"/>
      <c r="AD21" s="185"/>
      <c r="AE21" s="185"/>
      <c r="AF21" s="184"/>
      <c r="AG21" s="185"/>
      <c r="AH21" s="185"/>
      <c r="AI21" s="184"/>
      <c r="AJ21" s="185"/>
      <c r="AK21" s="185"/>
      <c r="AL21" s="184"/>
      <c r="AM21" s="185"/>
      <c r="AN21" s="185"/>
      <c r="AO21" s="184"/>
      <c r="AP21" s="185"/>
      <c r="AQ21" s="185"/>
      <c r="AR21" s="184"/>
      <c r="AS21" s="185"/>
      <c r="AT21" s="185"/>
      <c r="AU21" s="184"/>
      <c r="AV21" s="185"/>
      <c r="AW21" s="185"/>
      <c r="AX21" s="184"/>
      <c r="AY21" s="185"/>
      <c r="AZ21" s="185"/>
      <c r="BA21" s="295">
        <f>SUM(Rezultati!E21:AZ21)</f>
        <v>0</v>
      </c>
      <c r="BB21" s="296">
        <f>COUNT(Rezultati!E21:AZ21)</f>
        <v>0</v>
      </c>
      <c r="BC21" s="378"/>
      <c r="BD21" s="300" t="e">
        <f>Rezultati!BA21/Rezultati!BB21</f>
        <v>#DIV/0!</v>
      </c>
      <c r="BE21" s="371"/>
      <c r="BF21" s="124">
        <f t="shared" si="0"/>
        <v>0</v>
      </c>
      <c r="BG21" s="125"/>
      <c r="BH21" s="125"/>
      <c r="BI21" s="125"/>
      <c r="BJ21" s="125"/>
      <c r="BK21" s="125"/>
      <c r="BL21" s="125"/>
      <c r="BM21" s="125"/>
      <c r="BN21" s="125"/>
      <c r="BO21" s="141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</row>
    <row r="22" spans="1:78" ht="16.5" customHeight="1">
      <c r="A22" s="163" t="str">
        <f>Punkti!A11</f>
        <v>Jaunie Buki</v>
      </c>
      <c r="B22" s="142" t="s">
        <v>80</v>
      </c>
      <c r="C22" s="264">
        <v>0</v>
      </c>
      <c r="D22" s="297">
        <f>Rezultati!C22*Rezultati!BB22</f>
        <v>0</v>
      </c>
      <c r="E22" s="164">
        <v>169</v>
      </c>
      <c r="F22" s="165">
        <v>162</v>
      </c>
      <c r="G22" s="165">
        <v>247</v>
      </c>
      <c r="H22" s="164">
        <v>153</v>
      </c>
      <c r="I22" s="165">
        <v>171</v>
      </c>
      <c r="J22" s="165">
        <v>177</v>
      </c>
      <c r="K22" s="172"/>
      <c r="L22" s="143"/>
      <c r="M22" s="143"/>
      <c r="N22" s="164"/>
      <c r="O22" s="165"/>
      <c r="P22" s="165"/>
      <c r="Q22" s="301"/>
      <c r="R22" s="302"/>
      <c r="S22" s="302"/>
      <c r="T22" s="298"/>
      <c r="U22" s="299"/>
      <c r="V22" s="299"/>
      <c r="W22" s="164"/>
      <c r="X22" s="165"/>
      <c r="Y22" s="165"/>
      <c r="Z22" s="164">
        <v>246</v>
      </c>
      <c r="AA22" s="165">
        <v>139</v>
      </c>
      <c r="AB22" s="165">
        <v>202</v>
      </c>
      <c r="AC22" s="186"/>
      <c r="AD22" s="168"/>
      <c r="AE22" s="168"/>
      <c r="AF22" s="167"/>
      <c r="AG22" s="168"/>
      <c r="AH22" s="168"/>
      <c r="AI22" s="167"/>
      <c r="AJ22" s="168"/>
      <c r="AK22" s="168"/>
      <c r="AL22" s="167"/>
      <c r="AM22" s="168"/>
      <c r="AN22" s="168"/>
      <c r="AO22" s="167"/>
      <c r="AP22" s="168"/>
      <c r="AQ22" s="168"/>
      <c r="AR22" s="167"/>
      <c r="AS22" s="168"/>
      <c r="AT22" s="168"/>
      <c r="AU22" s="167"/>
      <c r="AV22" s="168"/>
      <c r="AW22" s="168"/>
      <c r="AX22" s="167"/>
      <c r="AY22" s="168"/>
      <c r="AZ22" s="168"/>
      <c r="BA22" s="139">
        <f>SUM(Rezultati!E22:AZ22)</f>
        <v>1666</v>
      </c>
      <c r="BB22" s="140">
        <f>COUNT(Rezultati!E22:AZ22)</f>
        <v>9</v>
      </c>
      <c r="BC22" s="378">
        <f>SUM((Rezultati!BA22+Rezultati!BA23+Rezultati!BA24+Rezultati!BA25+Rezultati!BA26+Rezultati!BA27+Rezultati!BA28)/(Rezultati!BB22+Rezultati!BB23+Rezultati!BB24+Rezultati!BB25+Rezultati!BB26+Rezultati!BB27+Rezultati!BB28))</f>
        <v>190.57777777777778</v>
      </c>
      <c r="BD22" s="300">
        <f>Rezultati!BA22/Rezultati!BB22</f>
        <v>185.11111111111111</v>
      </c>
      <c r="BE22" s="371" t="str">
        <f>K2</f>
        <v>Jaunie Buki</v>
      </c>
      <c r="BF22" s="124" t="str">
        <f t="shared" si="0"/>
        <v>Mārtiņš Vilnis</v>
      </c>
      <c r="BG22" s="125"/>
      <c r="BH22" s="125"/>
      <c r="BI22" s="125"/>
      <c r="BJ22" s="125"/>
      <c r="BK22" s="125"/>
      <c r="BL22" s="125"/>
      <c r="BM22" s="125"/>
      <c r="BN22" s="125"/>
      <c r="BO22" s="141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</row>
    <row r="23" spans="1:78" ht="15.75" customHeight="1">
      <c r="A23" s="131" t="s">
        <v>51</v>
      </c>
      <c r="B23" s="142" t="s">
        <v>81</v>
      </c>
      <c r="C23" s="285">
        <v>0</v>
      </c>
      <c r="D23" s="265">
        <f>Rezultati!C23*Rezultati!BB23</f>
        <v>0</v>
      </c>
      <c r="E23" s="176">
        <v>161</v>
      </c>
      <c r="F23" s="177">
        <v>245</v>
      </c>
      <c r="G23" s="177">
        <v>196</v>
      </c>
      <c r="H23" s="176">
        <v>175</v>
      </c>
      <c r="I23" s="177">
        <v>180</v>
      </c>
      <c r="J23" s="177">
        <v>196</v>
      </c>
      <c r="K23" s="172"/>
      <c r="L23" s="143"/>
      <c r="M23" s="143"/>
      <c r="N23" s="176">
        <v>176</v>
      </c>
      <c r="O23" s="177">
        <v>196</v>
      </c>
      <c r="P23" s="177">
        <v>237</v>
      </c>
      <c r="Q23" s="303"/>
      <c r="R23" s="304"/>
      <c r="S23" s="304"/>
      <c r="T23" s="303"/>
      <c r="U23" s="304"/>
      <c r="V23" s="304"/>
      <c r="W23" s="176">
        <v>265</v>
      </c>
      <c r="X23" s="177">
        <v>152</v>
      </c>
      <c r="Y23" s="177">
        <v>169</v>
      </c>
      <c r="Z23" s="176"/>
      <c r="AA23" s="177"/>
      <c r="AB23" s="177"/>
      <c r="AC23" s="187"/>
      <c r="AD23" s="179"/>
      <c r="AE23" s="179"/>
      <c r="AF23" s="178"/>
      <c r="AG23" s="179"/>
      <c r="AH23" s="179"/>
      <c r="AI23" s="178"/>
      <c r="AJ23" s="179"/>
      <c r="AK23" s="179"/>
      <c r="AL23" s="178"/>
      <c r="AM23" s="179"/>
      <c r="AN23" s="179"/>
      <c r="AO23" s="178"/>
      <c r="AP23" s="179"/>
      <c r="AQ23" s="179"/>
      <c r="AR23" s="178"/>
      <c r="AS23" s="179"/>
      <c r="AT23" s="179"/>
      <c r="AU23" s="178"/>
      <c r="AV23" s="179"/>
      <c r="AW23" s="179"/>
      <c r="AX23" s="178"/>
      <c r="AY23" s="179"/>
      <c r="AZ23" s="179"/>
      <c r="BA23" s="276">
        <f>SUM(Rezultati!E23:AZ23)</f>
        <v>2348</v>
      </c>
      <c r="BB23" s="277">
        <f>COUNT(Rezultati!E23:AZ23)</f>
        <v>12</v>
      </c>
      <c r="BC23" s="378"/>
      <c r="BD23" s="300">
        <f>Rezultati!BA23/Rezultati!BB23</f>
        <v>195.66666666666666</v>
      </c>
      <c r="BE23" s="371"/>
      <c r="BF23" s="124" t="str">
        <f t="shared" si="0"/>
        <v>Ivars Vinters</v>
      </c>
      <c r="BG23" s="125"/>
      <c r="BH23" s="125"/>
      <c r="BI23" s="125"/>
      <c r="BJ23" s="125"/>
      <c r="BK23" s="125"/>
      <c r="BL23" s="125"/>
      <c r="BM23" s="125"/>
      <c r="BN23" s="125"/>
      <c r="BO23" s="141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</row>
    <row r="24" spans="1:78" ht="15.75" customHeight="1">
      <c r="A24" s="131" t="s">
        <v>51</v>
      </c>
      <c r="B24" s="142" t="s">
        <v>82</v>
      </c>
      <c r="C24" s="285">
        <v>0</v>
      </c>
      <c r="D24" s="265">
        <f>Rezultati!C24*Rezultati!BB24</f>
        <v>0</v>
      </c>
      <c r="E24" s="176">
        <v>197</v>
      </c>
      <c r="F24" s="177">
        <v>178</v>
      </c>
      <c r="G24" s="177">
        <v>234</v>
      </c>
      <c r="H24" s="176">
        <v>170</v>
      </c>
      <c r="I24" s="177">
        <v>152</v>
      </c>
      <c r="J24" s="177">
        <v>179</v>
      </c>
      <c r="K24" s="172"/>
      <c r="L24" s="143"/>
      <c r="M24" s="143"/>
      <c r="N24" s="176">
        <v>193</v>
      </c>
      <c r="O24" s="177">
        <v>230</v>
      </c>
      <c r="P24" s="177">
        <v>163</v>
      </c>
      <c r="Q24" s="303"/>
      <c r="R24" s="304"/>
      <c r="S24" s="304"/>
      <c r="T24" s="303"/>
      <c r="U24" s="304"/>
      <c r="V24" s="304"/>
      <c r="W24" s="176">
        <v>185</v>
      </c>
      <c r="X24" s="177">
        <v>147</v>
      </c>
      <c r="Y24" s="177">
        <v>196</v>
      </c>
      <c r="Z24" s="176">
        <v>203</v>
      </c>
      <c r="AA24" s="177">
        <v>185</v>
      </c>
      <c r="AB24" s="177">
        <v>167</v>
      </c>
      <c r="AC24" s="187"/>
      <c r="AD24" s="179"/>
      <c r="AE24" s="179"/>
      <c r="AF24" s="178"/>
      <c r="AG24" s="179"/>
      <c r="AH24" s="179"/>
      <c r="AI24" s="178"/>
      <c r="AJ24" s="179"/>
      <c r="AK24" s="179"/>
      <c r="AL24" s="178"/>
      <c r="AM24" s="179"/>
      <c r="AN24" s="179"/>
      <c r="AO24" s="178"/>
      <c r="AP24" s="179"/>
      <c r="AQ24" s="179"/>
      <c r="AR24" s="178"/>
      <c r="AS24" s="179"/>
      <c r="AT24" s="179"/>
      <c r="AU24" s="178"/>
      <c r="AV24" s="179"/>
      <c r="AW24" s="179"/>
      <c r="AX24" s="178"/>
      <c r="AY24" s="179"/>
      <c r="AZ24" s="179"/>
      <c r="BA24" s="276">
        <f>SUM(Rezultati!E24:AZ24)</f>
        <v>2779</v>
      </c>
      <c r="BB24" s="277">
        <f>COUNT(Rezultati!E24:AZ24)</f>
        <v>15</v>
      </c>
      <c r="BC24" s="378"/>
      <c r="BD24" s="300">
        <f>Rezultati!BA24/Rezultati!BB24</f>
        <v>185.26666666666668</v>
      </c>
      <c r="BE24" s="371"/>
      <c r="BF24" s="124" t="str">
        <f t="shared" si="0"/>
        <v>Toms Pultraks</v>
      </c>
      <c r="BG24" s="125"/>
      <c r="BH24" s="125"/>
      <c r="BI24" s="125"/>
      <c r="BJ24" s="125"/>
      <c r="BK24" s="125"/>
      <c r="BL24" s="125"/>
      <c r="BM24" s="125"/>
      <c r="BN24" s="125"/>
      <c r="BO24" s="141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</row>
    <row r="25" spans="1:78" ht="15.75" customHeight="1">
      <c r="A25" s="131" t="s">
        <v>51</v>
      </c>
      <c r="B25" s="175" t="s">
        <v>135</v>
      </c>
      <c r="C25" s="285">
        <v>0</v>
      </c>
      <c r="D25" s="265">
        <f>Rezultati!C25*Rezultati!BB25</f>
        <v>0</v>
      </c>
      <c r="E25" s="176"/>
      <c r="F25" s="177"/>
      <c r="G25" s="177"/>
      <c r="H25" s="176"/>
      <c r="I25" s="177"/>
      <c r="J25" s="177"/>
      <c r="K25" s="172"/>
      <c r="L25" s="143"/>
      <c r="M25" s="143"/>
      <c r="N25" s="176">
        <v>188</v>
      </c>
      <c r="O25" s="177">
        <v>237</v>
      </c>
      <c r="P25" s="177">
        <v>212</v>
      </c>
      <c r="Q25" s="303"/>
      <c r="R25" s="304"/>
      <c r="S25" s="304"/>
      <c r="T25" s="303"/>
      <c r="U25" s="304"/>
      <c r="V25" s="304"/>
      <c r="W25" s="176">
        <v>221</v>
      </c>
      <c r="X25" s="177">
        <v>181</v>
      </c>
      <c r="Y25" s="177">
        <v>169</v>
      </c>
      <c r="Z25" s="176">
        <v>171</v>
      </c>
      <c r="AA25" s="177">
        <v>191</v>
      </c>
      <c r="AB25" s="177">
        <v>213</v>
      </c>
      <c r="AC25" s="187"/>
      <c r="AD25" s="179"/>
      <c r="AE25" s="179"/>
      <c r="AF25" s="178"/>
      <c r="AG25" s="179"/>
      <c r="AH25" s="179"/>
      <c r="AI25" s="178"/>
      <c r="AJ25" s="179"/>
      <c r="AK25" s="179"/>
      <c r="AL25" s="178"/>
      <c r="AM25" s="179"/>
      <c r="AN25" s="179"/>
      <c r="AO25" s="178"/>
      <c r="AP25" s="179"/>
      <c r="AQ25" s="179"/>
      <c r="AR25" s="178"/>
      <c r="AS25" s="179"/>
      <c r="AT25" s="179"/>
      <c r="AU25" s="178"/>
      <c r="AV25" s="179"/>
      <c r="AW25" s="179"/>
      <c r="AX25" s="178"/>
      <c r="AY25" s="179"/>
      <c r="AZ25" s="179"/>
      <c r="BA25" s="276">
        <f>SUM(Rezultati!E25:AZ25)</f>
        <v>1783</v>
      </c>
      <c r="BB25" s="277">
        <f>COUNT(Rezultati!E25:AZ25)</f>
        <v>9</v>
      </c>
      <c r="BC25" s="378"/>
      <c r="BD25" s="300">
        <f>Rezultati!BA25/Rezultati!BB25</f>
        <v>198.11111111111111</v>
      </c>
      <c r="BE25" s="371"/>
      <c r="BF25" s="124" t="str">
        <f t="shared" si="0"/>
        <v>pieaicinātais spēlētājs</v>
      </c>
      <c r="BG25" s="125"/>
      <c r="BH25" s="125"/>
      <c r="BI25" s="125"/>
      <c r="BJ25" s="125"/>
      <c r="BK25" s="125"/>
      <c r="BL25" s="125"/>
      <c r="BM25" s="125"/>
      <c r="BN25" s="125"/>
      <c r="BO25" s="141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</row>
    <row r="26" spans="1:78" ht="15.75" customHeight="1">
      <c r="A26" s="131" t="s">
        <v>51</v>
      </c>
      <c r="B26" s="175"/>
      <c r="C26" s="285">
        <v>0</v>
      </c>
      <c r="D26" s="265">
        <f>Rezultati!C26*Rezultati!BB26</f>
        <v>0</v>
      </c>
      <c r="E26" s="176"/>
      <c r="F26" s="177"/>
      <c r="G26" s="177"/>
      <c r="H26" s="176"/>
      <c r="I26" s="177"/>
      <c r="J26" s="177"/>
      <c r="K26" s="172"/>
      <c r="L26" s="143"/>
      <c r="M26" s="143"/>
      <c r="N26" s="176"/>
      <c r="O26" s="177"/>
      <c r="P26" s="177"/>
      <c r="Q26" s="303"/>
      <c r="R26" s="304"/>
      <c r="S26" s="304"/>
      <c r="T26" s="303"/>
      <c r="U26" s="304"/>
      <c r="V26" s="304"/>
      <c r="W26" s="176"/>
      <c r="X26" s="177"/>
      <c r="Y26" s="177"/>
      <c r="Z26" s="176"/>
      <c r="AA26" s="177"/>
      <c r="AB26" s="177"/>
      <c r="AC26" s="187"/>
      <c r="AD26" s="179"/>
      <c r="AE26" s="179"/>
      <c r="AF26" s="178"/>
      <c r="AG26" s="179"/>
      <c r="AH26" s="179"/>
      <c r="AI26" s="178"/>
      <c r="AJ26" s="179"/>
      <c r="AK26" s="179"/>
      <c r="AL26" s="178"/>
      <c r="AM26" s="179"/>
      <c r="AN26" s="179"/>
      <c r="AO26" s="178"/>
      <c r="AP26" s="179"/>
      <c r="AQ26" s="179"/>
      <c r="AR26" s="178"/>
      <c r="AS26" s="179"/>
      <c r="AT26" s="179"/>
      <c r="AU26" s="178"/>
      <c r="AV26" s="179"/>
      <c r="AW26" s="179"/>
      <c r="AX26" s="178"/>
      <c r="AY26" s="179"/>
      <c r="AZ26" s="179"/>
      <c r="BA26" s="276">
        <f>SUM(Rezultati!E26:AZ26)</f>
        <v>0</v>
      </c>
      <c r="BB26" s="277">
        <f>COUNT(Rezultati!E26:AZ26)</f>
        <v>0</v>
      </c>
      <c r="BC26" s="378"/>
      <c r="BD26" s="300" t="e">
        <f>Rezultati!BA26/Rezultati!BB26</f>
        <v>#DIV/0!</v>
      </c>
      <c r="BE26" s="371"/>
      <c r="BF26" s="124">
        <f t="shared" si="0"/>
        <v>0</v>
      </c>
      <c r="BG26" s="125"/>
      <c r="BH26" s="125"/>
      <c r="BI26" s="125"/>
      <c r="BJ26" s="125"/>
      <c r="BK26" s="125"/>
      <c r="BL26" s="125"/>
      <c r="BM26" s="125"/>
      <c r="BN26" s="125"/>
      <c r="BO26" s="141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</row>
    <row r="27" spans="1:78" ht="15.75" customHeight="1">
      <c r="A27" s="180" t="s">
        <v>51</v>
      </c>
      <c r="B27" s="158"/>
      <c r="C27" s="285">
        <v>0</v>
      </c>
      <c r="D27" s="265">
        <f>Rezultati!C27*Rezultati!BB27</f>
        <v>0</v>
      </c>
      <c r="E27" s="159"/>
      <c r="F27" s="160"/>
      <c r="G27" s="160"/>
      <c r="H27" s="159"/>
      <c r="I27" s="160"/>
      <c r="J27" s="160"/>
      <c r="K27" s="172"/>
      <c r="L27" s="143"/>
      <c r="M27" s="143"/>
      <c r="N27" s="159"/>
      <c r="O27" s="160"/>
      <c r="P27" s="160"/>
      <c r="Q27" s="293"/>
      <c r="R27" s="294"/>
      <c r="S27" s="294"/>
      <c r="T27" s="293"/>
      <c r="U27" s="294"/>
      <c r="V27" s="294"/>
      <c r="W27" s="159"/>
      <c r="X27" s="160"/>
      <c r="Y27" s="160"/>
      <c r="Z27" s="159"/>
      <c r="AA27" s="160"/>
      <c r="AB27" s="160"/>
      <c r="AC27" s="188"/>
      <c r="AD27" s="185"/>
      <c r="AE27" s="185"/>
      <c r="AF27" s="189"/>
      <c r="AG27" s="185"/>
      <c r="AH27" s="185"/>
      <c r="AI27" s="189"/>
      <c r="AJ27" s="185"/>
      <c r="AK27" s="185"/>
      <c r="AL27" s="189"/>
      <c r="AM27" s="185"/>
      <c r="AN27" s="185"/>
      <c r="AO27" s="189"/>
      <c r="AP27" s="185"/>
      <c r="AQ27" s="185"/>
      <c r="AR27" s="189"/>
      <c r="AS27" s="185"/>
      <c r="AT27" s="185"/>
      <c r="AU27" s="189"/>
      <c r="AV27" s="185"/>
      <c r="AW27" s="185"/>
      <c r="AX27" s="189"/>
      <c r="AY27" s="185"/>
      <c r="AZ27" s="185"/>
      <c r="BA27" s="276">
        <f>SUM(Rezultati!E27:AZ27)</f>
        <v>0</v>
      </c>
      <c r="BB27" s="277">
        <f>COUNT(Rezultati!E27:AZ27)</f>
        <v>0</v>
      </c>
      <c r="BC27" s="378"/>
      <c r="BD27" s="300" t="e">
        <f>Rezultati!BA27/Rezultati!BB27</f>
        <v>#DIV/0!</v>
      </c>
      <c r="BE27" s="371"/>
      <c r="BF27" s="124">
        <f t="shared" si="0"/>
        <v>0</v>
      </c>
      <c r="BG27" s="125"/>
      <c r="BH27" s="125"/>
      <c r="BI27" s="125"/>
      <c r="BJ27" s="125"/>
      <c r="BK27" s="125"/>
      <c r="BL27" s="125"/>
      <c r="BM27" s="125"/>
      <c r="BN27" s="125"/>
      <c r="BO27" s="141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</row>
    <row r="28" spans="1:78" ht="16.5" customHeight="1">
      <c r="A28" s="190" t="s">
        <v>51</v>
      </c>
      <c r="B28" s="191"/>
      <c r="C28" s="291">
        <v>0</v>
      </c>
      <c r="D28" s="292">
        <f>Rezultati!C28*Rezultati!BB28</f>
        <v>0</v>
      </c>
      <c r="E28" s="182"/>
      <c r="F28" s="183"/>
      <c r="G28" s="183"/>
      <c r="H28" s="182"/>
      <c r="I28" s="183"/>
      <c r="J28" s="183"/>
      <c r="K28" s="192"/>
      <c r="L28" s="193"/>
      <c r="M28" s="193"/>
      <c r="N28" s="182"/>
      <c r="O28" s="183"/>
      <c r="P28" s="183"/>
      <c r="Q28" s="305"/>
      <c r="R28" s="306"/>
      <c r="S28" s="306"/>
      <c r="T28" s="305"/>
      <c r="U28" s="306"/>
      <c r="V28" s="306"/>
      <c r="W28" s="182"/>
      <c r="X28" s="183"/>
      <c r="Y28" s="183"/>
      <c r="Z28" s="182"/>
      <c r="AA28" s="183"/>
      <c r="AB28" s="183"/>
      <c r="AC28" s="194"/>
      <c r="AD28" s="195"/>
      <c r="AE28" s="195"/>
      <c r="AF28" s="184"/>
      <c r="AG28" s="195"/>
      <c r="AH28" s="195"/>
      <c r="AI28" s="184"/>
      <c r="AJ28" s="195"/>
      <c r="AK28" s="195"/>
      <c r="AL28" s="184"/>
      <c r="AM28" s="195"/>
      <c r="AN28" s="195"/>
      <c r="AO28" s="184"/>
      <c r="AP28" s="195"/>
      <c r="AQ28" s="195"/>
      <c r="AR28" s="184"/>
      <c r="AS28" s="195"/>
      <c r="AT28" s="195"/>
      <c r="AU28" s="184"/>
      <c r="AV28" s="195"/>
      <c r="AW28" s="195"/>
      <c r="AX28" s="184"/>
      <c r="AY28" s="195"/>
      <c r="AZ28" s="195"/>
      <c r="BA28" s="295">
        <f>SUM(Rezultati!E28:AZ28)</f>
        <v>0</v>
      </c>
      <c r="BB28" s="296">
        <f>COUNT(Rezultati!E28:AZ28)</f>
        <v>0</v>
      </c>
      <c r="BC28" s="378"/>
      <c r="BD28" s="300" t="e">
        <f>Rezultati!BA28/Rezultati!BB28</f>
        <v>#DIV/0!</v>
      </c>
      <c r="BE28" s="371"/>
      <c r="BF28" s="124">
        <f t="shared" si="0"/>
        <v>0</v>
      </c>
      <c r="BG28" s="125"/>
      <c r="BH28" s="125"/>
      <c r="BI28" s="125"/>
      <c r="BJ28" s="125"/>
      <c r="BK28" s="125"/>
      <c r="BL28" s="125"/>
      <c r="BM28" s="125"/>
      <c r="BN28" s="125"/>
      <c r="BO28" s="141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</row>
    <row r="29" spans="1:78" ht="15.75" customHeight="1">
      <c r="A29" s="196" t="str">
        <f>Punkti!A14</f>
        <v>Wolfpack</v>
      </c>
      <c r="B29" s="197" t="s">
        <v>83</v>
      </c>
      <c r="C29" s="307">
        <v>8</v>
      </c>
      <c r="D29" s="308">
        <f>Rezultati!C29*Rezultati!BB29</f>
        <v>96</v>
      </c>
      <c r="E29" s="257">
        <v>175</v>
      </c>
      <c r="F29" s="165">
        <v>189</v>
      </c>
      <c r="G29" s="165">
        <v>188</v>
      </c>
      <c r="H29" s="257">
        <v>139</v>
      </c>
      <c r="I29" s="165">
        <v>211</v>
      </c>
      <c r="J29" s="165">
        <v>163</v>
      </c>
      <c r="K29" s="164"/>
      <c r="L29" s="165"/>
      <c r="M29" s="165"/>
      <c r="N29" s="166"/>
      <c r="O29" s="133"/>
      <c r="P29" s="133"/>
      <c r="Q29" s="309"/>
      <c r="R29" s="310"/>
      <c r="S29" s="310"/>
      <c r="T29" s="298"/>
      <c r="U29" s="299"/>
      <c r="V29" s="299"/>
      <c r="W29" s="164">
        <v>214</v>
      </c>
      <c r="X29" s="165">
        <v>190</v>
      </c>
      <c r="Y29" s="165">
        <v>169</v>
      </c>
      <c r="Z29" s="164">
        <v>207</v>
      </c>
      <c r="AA29" s="165">
        <v>252</v>
      </c>
      <c r="AB29" s="165">
        <v>169</v>
      </c>
      <c r="AC29" s="167"/>
      <c r="AD29" s="168"/>
      <c r="AE29" s="168"/>
      <c r="AF29" s="167"/>
      <c r="AG29" s="168"/>
      <c r="AH29" s="168"/>
      <c r="AI29" s="167"/>
      <c r="AJ29" s="168"/>
      <c r="AK29" s="168"/>
      <c r="AL29" s="167"/>
      <c r="AM29" s="168"/>
      <c r="AN29" s="168"/>
      <c r="AO29" s="167"/>
      <c r="AP29" s="168"/>
      <c r="AQ29" s="168"/>
      <c r="AR29" s="167"/>
      <c r="AS29" s="168"/>
      <c r="AT29" s="168"/>
      <c r="AU29" s="167"/>
      <c r="AV29" s="168"/>
      <c r="AW29" s="168"/>
      <c r="AX29" s="167"/>
      <c r="AY29" s="168"/>
      <c r="AZ29" s="168"/>
      <c r="BA29" s="139">
        <f>SUM(Rezultati!E29:AZ29)</f>
        <v>2266</v>
      </c>
      <c r="BB29" s="140">
        <f>COUNT(Rezultati!E29:AZ29)</f>
        <v>12</v>
      </c>
      <c r="BC29" s="378">
        <f>SUM((Rezultati!BA29+Rezultati!BA30+Rezultati!BA31+Rezultati!BA32+BA36+Rezultati!BA33+Rezultati!BA34+BA35+Rezultati!BA37)/(Rezultati!BB29+BB35+Rezultati!BB30+Rezultati!BB31+Rezultati!BB32+Rezultati!BB33+BB36+Rezultati!BB34+Rezultati!BB37))</f>
        <v>186.8</v>
      </c>
      <c r="BD29" s="300">
        <f>Rezultati!BA29/Rezultati!BB29</f>
        <v>188.83333333333334</v>
      </c>
      <c r="BE29" s="371" t="str">
        <f>Q2</f>
        <v>Wolfpack</v>
      </c>
      <c r="BF29" s="124" t="str">
        <f t="shared" si="0"/>
        <v>Liāna Ponomarenko</v>
      </c>
      <c r="BG29" s="125"/>
      <c r="BH29" s="125"/>
      <c r="BI29" s="125"/>
      <c r="BJ29" s="125"/>
      <c r="BK29" s="125"/>
      <c r="BL29" s="125"/>
      <c r="BM29" s="125"/>
      <c r="BN29" s="125"/>
      <c r="BO29" s="141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</row>
    <row r="30" spans="1:78" ht="15.75" customHeight="1">
      <c r="A30" s="131" t="s">
        <v>52</v>
      </c>
      <c r="B30" s="142" t="s">
        <v>84</v>
      </c>
      <c r="C30" s="311">
        <v>0</v>
      </c>
      <c r="D30" s="265">
        <f>Rezultati!C30*Rezultati!BB30</f>
        <v>0</v>
      </c>
      <c r="E30" s="258">
        <v>196</v>
      </c>
      <c r="F30" s="171">
        <v>198</v>
      </c>
      <c r="G30" s="171">
        <v>235</v>
      </c>
      <c r="H30" s="258">
        <v>145</v>
      </c>
      <c r="I30" s="171">
        <v>178</v>
      </c>
      <c r="J30" s="171">
        <v>175</v>
      </c>
      <c r="K30" s="198"/>
      <c r="L30" s="199"/>
      <c r="M30" s="199"/>
      <c r="N30" s="172"/>
      <c r="O30" s="143"/>
      <c r="P30" s="143"/>
      <c r="Q30" s="312"/>
      <c r="R30" s="313"/>
      <c r="S30" s="313"/>
      <c r="T30" s="314"/>
      <c r="U30" s="315"/>
      <c r="V30" s="315"/>
      <c r="W30" s="198">
        <v>148</v>
      </c>
      <c r="X30" s="199">
        <v>161</v>
      </c>
      <c r="Y30" s="199">
        <v>195</v>
      </c>
      <c r="Z30" s="198"/>
      <c r="AA30" s="199"/>
      <c r="AB30" s="199"/>
      <c r="AC30" s="200"/>
      <c r="AD30" s="201"/>
      <c r="AE30" s="201"/>
      <c r="AF30" s="200"/>
      <c r="AG30" s="201"/>
      <c r="AH30" s="201"/>
      <c r="AI30" s="200"/>
      <c r="AJ30" s="201"/>
      <c r="AK30" s="201"/>
      <c r="AL30" s="200"/>
      <c r="AM30" s="201"/>
      <c r="AN30" s="201"/>
      <c r="AO30" s="200"/>
      <c r="AP30" s="201"/>
      <c r="AQ30" s="201"/>
      <c r="AR30" s="200"/>
      <c r="AS30" s="201"/>
      <c r="AT30" s="201"/>
      <c r="AU30" s="200"/>
      <c r="AV30" s="201"/>
      <c r="AW30" s="201"/>
      <c r="AX30" s="200"/>
      <c r="AY30" s="201"/>
      <c r="AZ30" s="201"/>
      <c r="BA30" s="276">
        <f>SUM(Rezultati!E30:AZ30)</f>
        <v>1631</v>
      </c>
      <c r="BB30" s="277">
        <f>COUNT(Rezultati!E30:AZ30)</f>
        <v>9</v>
      </c>
      <c r="BC30" s="378"/>
      <c r="BD30" s="300">
        <f>Rezultati!BA30/Rezultati!BB30</f>
        <v>181.22222222222223</v>
      </c>
      <c r="BE30" s="371"/>
      <c r="BF30" s="124" t="str">
        <f t="shared" si="0"/>
        <v>Artūrs Zavjalovs</v>
      </c>
      <c r="BG30" s="125"/>
      <c r="BH30" s="125"/>
      <c r="BI30" s="125"/>
      <c r="BJ30" s="125"/>
      <c r="BK30" s="125"/>
      <c r="BL30" s="125"/>
      <c r="BM30" s="125"/>
      <c r="BN30" s="125"/>
      <c r="BO30" s="141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</row>
    <row r="31" spans="1:78" ht="15.75" customHeight="1">
      <c r="A31" s="131" t="s">
        <v>52</v>
      </c>
      <c r="B31" s="202"/>
      <c r="C31" s="316">
        <v>0</v>
      </c>
      <c r="D31" s="316">
        <f>Rezultati!C31*Rezultati!BB31</f>
        <v>0</v>
      </c>
      <c r="E31" s="258"/>
      <c r="F31" s="171"/>
      <c r="G31" s="171"/>
      <c r="H31" s="258"/>
      <c r="I31" s="171"/>
      <c r="J31" s="171"/>
      <c r="K31" s="159"/>
      <c r="L31" s="160"/>
      <c r="M31" s="160"/>
      <c r="N31" s="172"/>
      <c r="O31" s="143"/>
      <c r="P31" s="143"/>
      <c r="Q31" s="312"/>
      <c r="R31" s="313"/>
      <c r="S31" s="313"/>
      <c r="T31" s="293"/>
      <c r="U31" s="294"/>
      <c r="V31" s="294"/>
      <c r="W31" s="159"/>
      <c r="X31" s="160"/>
      <c r="Y31" s="160"/>
      <c r="Z31" s="159"/>
      <c r="AA31" s="160"/>
      <c r="AB31" s="160"/>
      <c r="AC31" s="189"/>
      <c r="AD31" s="185"/>
      <c r="AE31" s="185"/>
      <c r="AF31" s="189"/>
      <c r="AG31" s="185"/>
      <c r="AH31" s="185"/>
      <c r="AI31" s="189"/>
      <c r="AJ31" s="185"/>
      <c r="AK31" s="185"/>
      <c r="AL31" s="189"/>
      <c r="AM31" s="185"/>
      <c r="AN31" s="185"/>
      <c r="AO31" s="189"/>
      <c r="AP31" s="185"/>
      <c r="AQ31" s="185"/>
      <c r="AR31" s="189"/>
      <c r="AS31" s="185"/>
      <c r="AT31" s="185"/>
      <c r="AU31" s="189"/>
      <c r="AV31" s="185"/>
      <c r="AW31" s="185"/>
      <c r="AX31" s="189"/>
      <c r="AY31" s="185"/>
      <c r="AZ31" s="185"/>
      <c r="BA31" s="276">
        <f>SUM(Rezultati!E31:AZ31)</f>
        <v>0</v>
      </c>
      <c r="BB31" s="277">
        <f>COUNT(Rezultati!E31:AZ31)</f>
        <v>0</v>
      </c>
      <c r="BC31" s="378"/>
      <c r="BD31" s="300" t="e">
        <f>Rezultati!BA31/Rezultati!BB31</f>
        <v>#DIV/0!</v>
      </c>
      <c r="BE31" s="371"/>
      <c r="BF31" s="124">
        <f t="shared" si="0"/>
        <v>0</v>
      </c>
      <c r="BG31" s="125"/>
      <c r="BH31" s="125"/>
      <c r="BI31" s="125"/>
      <c r="BJ31" s="125"/>
      <c r="BK31" s="125"/>
      <c r="BL31" s="125"/>
      <c r="BM31" s="125"/>
      <c r="BN31" s="125"/>
      <c r="BO31" s="141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</row>
    <row r="32" spans="1:78" ht="15.75" customHeight="1">
      <c r="A32" s="131" t="s">
        <v>52</v>
      </c>
      <c r="B32" s="158" t="s">
        <v>85</v>
      </c>
      <c r="C32" s="290">
        <v>0</v>
      </c>
      <c r="D32" s="265">
        <f>Rezultati!C32*Rezultati!BB32</f>
        <v>0</v>
      </c>
      <c r="E32" s="258">
        <v>156</v>
      </c>
      <c r="F32" s="171">
        <v>184</v>
      </c>
      <c r="G32" s="171">
        <v>205</v>
      </c>
      <c r="H32" s="258">
        <v>177</v>
      </c>
      <c r="I32" s="171">
        <v>181</v>
      </c>
      <c r="J32" s="171">
        <v>228</v>
      </c>
      <c r="K32" s="159">
        <v>185</v>
      </c>
      <c r="L32" s="160">
        <v>184</v>
      </c>
      <c r="M32" s="160">
        <v>179</v>
      </c>
      <c r="N32" s="172"/>
      <c r="O32" s="143"/>
      <c r="P32" s="143"/>
      <c r="Q32" s="312"/>
      <c r="R32" s="313"/>
      <c r="S32" s="313"/>
      <c r="T32" s="293"/>
      <c r="U32" s="294"/>
      <c r="V32" s="294"/>
      <c r="W32" s="159">
        <v>169</v>
      </c>
      <c r="X32" s="160">
        <v>189</v>
      </c>
      <c r="Y32" s="160">
        <v>171</v>
      </c>
      <c r="Z32" s="159">
        <v>177</v>
      </c>
      <c r="AA32" s="160">
        <v>171</v>
      </c>
      <c r="AB32" s="160">
        <v>207</v>
      </c>
      <c r="AC32" s="189"/>
      <c r="AD32" s="185"/>
      <c r="AE32" s="185"/>
      <c r="AF32" s="189"/>
      <c r="AG32" s="185"/>
      <c r="AH32" s="185"/>
      <c r="AI32" s="189"/>
      <c r="AJ32" s="185"/>
      <c r="AK32" s="185"/>
      <c r="AL32" s="189"/>
      <c r="AM32" s="185"/>
      <c r="AN32" s="185"/>
      <c r="AO32" s="189"/>
      <c r="AP32" s="185"/>
      <c r="AQ32" s="185"/>
      <c r="AR32" s="189"/>
      <c r="AS32" s="185"/>
      <c r="AT32" s="185"/>
      <c r="AU32" s="189"/>
      <c r="AV32" s="185"/>
      <c r="AW32" s="185"/>
      <c r="AX32" s="189"/>
      <c r="AY32" s="185"/>
      <c r="AZ32" s="185"/>
      <c r="BA32" s="276">
        <f>SUM(Rezultati!E32:AZ32)</f>
        <v>2763</v>
      </c>
      <c r="BB32" s="277">
        <f>COUNT(Rezultati!E32:AZ32)</f>
        <v>15</v>
      </c>
      <c r="BC32" s="378"/>
      <c r="BD32" s="300">
        <f>Rezultati!BA32/Rezultati!BB32</f>
        <v>184.2</v>
      </c>
      <c r="BE32" s="371"/>
      <c r="BF32" s="124" t="str">
        <f t="shared" si="0"/>
        <v>Dmitrijs Dumcevs</v>
      </c>
      <c r="BG32" s="125"/>
      <c r="BH32" s="125"/>
      <c r="BI32" s="125"/>
      <c r="BJ32" s="125"/>
      <c r="BK32" s="125"/>
      <c r="BL32" s="125"/>
      <c r="BM32" s="125"/>
      <c r="BN32" s="125"/>
      <c r="BO32" s="141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</row>
    <row r="33" spans="1:78" ht="15.75" customHeight="1">
      <c r="A33" s="131" t="s">
        <v>52</v>
      </c>
      <c r="B33" s="203" t="s">
        <v>86</v>
      </c>
      <c r="C33" s="290">
        <v>0</v>
      </c>
      <c r="D33" s="265">
        <f>Rezultati!C33*Rezultati!BB33</f>
        <v>0</v>
      </c>
      <c r="E33" s="259"/>
      <c r="F33" s="177"/>
      <c r="G33" s="177"/>
      <c r="H33" s="259"/>
      <c r="I33" s="177"/>
      <c r="J33" s="177"/>
      <c r="K33" s="159"/>
      <c r="L33" s="160"/>
      <c r="M33" s="160"/>
      <c r="N33" s="172"/>
      <c r="O33" s="143"/>
      <c r="P33" s="143"/>
      <c r="Q33" s="312"/>
      <c r="R33" s="313"/>
      <c r="S33" s="313"/>
      <c r="T33" s="293"/>
      <c r="U33" s="294"/>
      <c r="V33" s="294"/>
      <c r="W33" s="159"/>
      <c r="X33" s="160"/>
      <c r="Y33" s="160"/>
      <c r="Z33" s="159"/>
      <c r="AA33" s="160"/>
      <c r="AB33" s="160"/>
      <c r="AC33" s="189"/>
      <c r="AD33" s="185"/>
      <c r="AE33" s="185"/>
      <c r="AF33" s="189"/>
      <c r="AG33" s="185"/>
      <c r="AH33" s="185"/>
      <c r="AI33" s="189"/>
      <c r="AJ33" s="185"/>
      <c r="AK33" s="185"/>
      <c r="AL33" s="189"/>
      <c r="AM33" s="185"/>
      <c r="AN33" s="185"/>
      <c r="AO33" s="189"/>
      <c r="AP33" s="185"/>
      <c r="AQ33" s="185"/>
      <c r="AR33" s="189"/>
      <c r="AS33" s="185"/>
      <c r="AT33" s="185"/>
      <c r="AU33" s="189"/>
      <c r="AV33" s="185"/>
      <c r="AW33" s="185"/>
      <c r="AX33" s="189"/>
      <c r="AY33" s="185"/>
      <c r="AZ33" s="185"/>
      <c r="BA33" s="276">
        <f>SUM(Rezultati!E33:AZ33)</f>
        <v>0</v>
      </c>
      <c r="BB33" s="277">
        <f>COUNT(Rezultati!E33:AZ33)</f>
        <v>0</v>
      </c>
      <c r="BC33" s="378"/>
      <c r="BD33" s="300" t="e">
        <f>Rezultati!BA33/Rezultati!BB33</f>
        <v>#DIV/0!</v>
      </c>
      <c r="BE33" s="371"/>
      <c r="BF33" s="124" t="str">
        <f t="shared" si="0"/>
        <v>Deivids Červinskis-Bušs</v>
      </c>
      <c r="BG33" s="125"/>
      <c r="BH33" s="125"/>
      <c r="BI33" s="125"/>
      <c r="BJ33" s="125"/>
      <c r="BK33" s="125"/>
      <c r="BL33" s="125"/>
      <c r="BM33" s="125"/>
      <c r="BN33" s="125"/>
      <c r="BO33" s="141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</row>
    <row r="34" spans="1:78" ht="15.75" customHeight="1">
      <c r="A34" s="131" t="s">
        <v>52</v>
      </c>
      <c r="B34" s="203"/>
      <c r="C34" s="290">
        <v>0</v>
      </c>
      <c r="D34" s="265">
        <f>Rezultati!C34*Rezultati!BB34</f>
        <v>0</v>
      </c>
      <c r="E34" s="259"/>
      <c r="F34" s="177"/>
      <c r="G34" s="177"/>
      <c r="H34" s="259"/>
      <c r="I34" s="177"/>
      <c r="J34" s="177"/>
      <c r="K34" s="159"/>
      <c r="L34" s="160"/>
      <c r="M34" s="160"/>
      <c r="N34" s="172"/>
      <c r="O34" s="143"/>
      <c r="P34" s="143"/>
      <c r="Q34" s="312"/>
      <c r="R34" s="313"/>
      <c r="S34" s="313"/>
      <c r="T34" s="293"/>
      <c r="U34" s="294"/>
      <c r="V34" s="294"/>
      <c r="W34" s="159"/>
      <c r="X34" s="160"/>
      <c r="Y34" s="160"/>
      <c r="Z34" s="159"/>
      <c r="AA34" s="160"/>
      <c r="AB34" s="160"/>
      <c r="AC34" s="189"/>
      <c r="AD34" s="185"/>
      <c r="AE34" s="185"/>
      <c r="AF34" s="189"/>
      <c r="AG34" s="185"/>
      <c r="AH34" s="185"/>
      <c r="AI34" s="189"/>
      <c r="AJ34" s="185"/>
      <c r="AK34" s="185"/>
      <c r="AL34" s="189"/>
      <c r="AM34" s="185"/>
      <c r="AN34" s="185"/>
      <c r="AO34" s="189"/>
      <c r="AP34" s="185"/>
      <c r="AQ34" s="185"/>
      <c r="AR34" s="189"/>
      <c r="AS34" s="185"/>
      <c r="AT34" s="185"/>
      <c r="AU34" s="189"/>
      <c r="AV34" s="185"/>
      <c r="AW34" s="185"/>
      <c r="AX34" s="189"/>
      <c r="AY34" s="185"/>
      <c r="AZ34" s="185"/>
      <c r="BA34" s="276">
        <f>SUM(Rezultati!E34:AZ34)</f>
        <v>0</v>
      </c>
      <c r="BB34" s="277">
        <f>COUNT(Rezultati!E34:AZ34)</f>
        <v>0</v>
      </c>
      <c r="BC34" s="378"/>
      <c r="BD34" s="300" t="e">
        <f>Rezultati!BA34/Rezultati!BB34</f>
        <v>#DIV/0!</v>
      </c>
      <c r="BE34" s="371"/>
      <c r="BF34" s="124">
        <f t="shared" si="0"/>
        <v>0</v>
      </c>
      <c r="BG34" s="125"/>
      <c r="BH34" s="125"/>
      <c r="BI34" s="125"/>
      <c r="BJ34" s="125"/>
      <c r="BK34" s="125"/>
      <c r="BL34" s="125"/>
      <c r="BM34" s="125"/>
      <c r="BN34" s="125"/>
      <c r="BO34" s="141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</row>
    <row r="35" spans="1:78" ht="15.75" customHeight="1">
      <c r="A35" s="180" t="s">
        <v>52</v>
      </c>
      <c r="B35" s="203" t="s">
        <v>88</v>
      </c>
      <c r="C35" s="290">
        <v>0</v>
      </c>
      <c r="D35" s="317">
        <v>0</v>
      </c>
      <c r="E35" s="260"/>
      <c r="F35" s="160"/>
      <c r="G35" s="160"/>
      <c r="H35" s="260"/>
      <c r="I35" s="160"/>
      <c r="J35" s="160"/>
      <c r="K35" s="159">
        <v>198</v>
      </c>
      <c r="L35" s="160">
        <v>203</v>
      </c>
      <c r="M35" s="160">
        <v>244</v>
      </c>
      <c r="N35" s="172"/>
      <c r="O35" s="143"/>
      <c r="P35" s="143"/>
      <c r="Q35" s="312"/>
      <c r="R35" s="313"/>
      <c r="S35" s="313"/>
      <c r="T35" s="293"/>
      <c r="U35" s="294"/>
      <c r="V35" s="294"/>
      <c r="W35" s="159"/>
      <c r="X35" s="160"/>
      <c r="Y35" s="160"/>
      <c r="Z35" s="159"/>
      <c r="AA35" s="160"/>
      <c r="AB35" s="160"/>
      <c r="AC35" s="189"/>
      <c r="AD35" s="185"/>
      <c r="AE35" s="185"/>
      <c r="AF35" s="189"/>
      <c r="AG35" s="185"/>
      <c r="AH35" s="185"/>
      <c r="AI35" s="189"/>
      <c r="AJ35" s="185"/>
      <c r="AK35" s="185"/>
      <c r="AL35" s="189"/>
      <c r="AM35" s="185"/>
      <c r="AN35" s="185"/>
      <c r="AO35" s="189"/>
      <c r="AP35" s="185"/>
      <c r="AQ35" s="185"/>
      <c r="AR35" s="189"/>
      <c r="AS35" s="185"/>
      <c r="AT35" s="185"/>
      <c r="AU35" s="189"/>
      <c r="AV35" s="185"/>
      <c r="AW35" s="185"/>
      <c r="AX35" s="189"/>
      <c r="AY35" s="185"/>
      <c r="AZ35" s="185"/>
      <c r="BA35" s="276">
        <f>SUM(Rezultati!E35:AZ35)</f>
        <v>645</v>
      </c>
      <c r="BB35" s="277">
        <f>COUNT(Rezultati!E35:AZ35)</f>
        <v>3</v>
      </c>
      <c r="BC35" s="378"/>
      <c r="BD35" s="300">
        <f>Rezultati!BA35/Rezultati!BB35</f>
        <v>215</v>
      </c>
      <c r="BE35" s="371"/>
      <c r="BF35" s="124" t="str">
        <f t="shared" si="0"/>
        <v>Tomass Tereščenko</v>
      </c>
      <c r="BG35" s="125"/>
      <c r="BH35" s="125"/>
      <c r="BI35" s="125"/>
      <c r="BJ35" s="125"/>
      <c r="BK35" s="125"/>
      <c r="BL35" s="125"/>
      <c r="BM35" s="125"/>
      <c r="BN35" s="125"/>
      <c r="BO35" s="141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</row>
    <row r="36" spans="1:78" ht="15.75" customHeight="1">
      <c r="A36" s="180" t="s">
        <v>52</v>
      </c>
      <c r="B36" s="203" t="s">
        <v>135</v>
      </c>
      <c r="C36" s="290">
        <v>0</v>
      </c>
      <c r="D36" s="317">
        <v>1</v>
      </c>
      <c r="E36" s="260"/>
      <c r="F36" s="160"/>
      <c r="G36" s="160"/>
      <c r="H36" s="260"/>
      <c r="I36" s="160"/>
      <c r="J36" s="160"/>
      <c r="K36" s="159">
        <v>172</v>
      </c>
      <c r="L36" s="160">
        <v>176</v>
      </c>
      <c r="M36" s="160">
        <v>175</v>
      </c>
      <c r="N36" s="172"/>
      <c r="O36" s="143"/>
      <c r="P36" s="143"/>
      <c r="Q36" s="312"/>
      <c r="R36" s="313"/>
      <c r="S36" s="313"/>
      <c r="T36" s="293"/>
      <c r="U36" s="294"/>
      <c r="V36" s="294"/>
      <c r="W36" s="159"/>
      <c r="X36" s="160"/>
      <c r="Y36" s="160"/>
      <c r="Z36" s="159">
        <v>198</v>
      </c>
      <c r="AA36" s="160">
        <v>235</v>
      </c>
      <c r="AB36" s="160">
        <v>145</v>
      </c>
      <c r="AC36" s="189"/>
      <c r="AD36" s="185"/>
      <c r="AE36" s="185"/>
      <c r="AF36" s="189"/>
      <c r="AG36" s="185"/>
      <c r="AH36" s="185"/>
      <c r="AI36" s="189"/>
      <c r="AJ36" s="185"/>
      <c r="AK36" s="185"/>
      <c r="AL36" s="189"/>
      <c r="AM36" s="185"/>
      <c r="AN36" s="185"/>
      <c r="AO36" s="189"/>
      <c r="AP36" s="185"/>
      <c r="AQ36" s="185"/>
      <c r="AR36" s="189"/>
      <c r="AS36" s="185"/>
      <c r="AT36" s="185"/>
      <c r="AU36" s="189"/>
      <c r="AV36" s="185"/>
      <c r="AW36" s="185"/>
      <c r="AX36" s="189"/>
      <c r="AY36" s="185"/>
      <c r="AZ36" s="185"/>
      <c r="BA36" s="276">
        <f>SUM(Rezultati!E36:AZ36)</f>
        <v>1101</v>
      </c>
      <c r="BB36" s="277">
        <f>COUNT(Rezultati!E36:AZ36)</f>
        <v>6</v>
      </c>
      <c r="BC36" s="378"/>
      <c r="BD36" s="300">
        <f>Rezultati!BA36/Rezultati!BB36</f>
        <v>183.5</v>
      </c>
      <c r="BE36" s="371"/>
      <c r="BF36" s="124" t="str">
        <f t="shared" ref="BF36:BF67" si="1">B36</f>
        <v>pieaicinātais spēlētājs</v>
      </c>
      <c r="BG36" s="125"/>
      <c r="BH36" s="125"/>
      <c r="BI36" s="125"/>
      <c r="BJ36" s="125"/>
      <c r="BK36" s="125"/>
      <c r="BL36" s="125"/>
      <c r="BM36" s="125"/>
      <c r="BN36" s="125"/>
      <c r="BO36" s="141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</row>
    <row r="37" spans="1:78" ht="15.75" customHeight="1">
      <c r="A37" s="180" t="s">
        <v>52</v>
      </c>
      <c r="B37" s="204"/>
      <c r="C37" s="291">
        <v>0</v>
      </c>
      <c r="D37" s="292">
        <f>Rezultati!C37*Rezultati!BB37</f>
        <v>0</v>
      </c>
      <c r="E37" s="260"/>
      <c r="F37" s="160"/>
      <c r="G37" s="160"/>
      <c r="H37" s="260"/>
      <c r="I37" s="160"/>
      <c r="J37" s="160"/>
      <c r="K37" s="182"/>
      <c r="L37" s="160"/>
      <c r="M37" s="160"/>
      <c r="N37" s="172"/>
      <c r="O37" s="143"/>
      <c r="P37" s="143"/>
      <c r="Q37" s="312"/>
      <c r="R37" s="313"/>
      <c r="S37" s="313"/>
      <c r="T37" s="305"/>
      <c r="U37" s="294"/>
      <c r="V37" s="294"/>
      <c r="W37" s="182"/>
      <c r="X37" s="160"/>
      <c r="Y37" s="160"/>
      <c r="Z37" s="182"/>
      <c r="AA37" s="160"/>
      <c r="AB37" s="160"/>
      <c r="AC37" s="184"/>
      <c r="AD37" s="185"/>
      <c r="AE37" s="185"/>
      <c r="AF37" s="184"/>
      <c r="AG37" s="185"/>
      <c r="AH37" s="185"/>
      <c r="AI37" s="184"/>
      <c r="AJ37" s="185"/>
      <c r="AK37" s="185"/>
      <c r="AL37" s="184"/>
      <c r="AM37" s="185"/>
      <c r="AN37" s="185"/>
      <c r="AO37" s="184"/>
      <c r="AP37" s="185"/>
      <c r="AQ37" s="185"/>
      <c r="AR37" s="184"/>
      <c r="AS37" s="185"/>
      <c r="AT37" s="185"/>
      <c r="AU37" s="184"/>
      <c r="AV37" s="185"/>
      <c r="AW37" s="185"/>
      <c r="AX37" s="184"/>
      <c r="AY37" s="185"/>
      <c r="AZ37" s="185"/>
      <c r="BA37" s="295">
        <f>SUM(Rezultati!E37:AZ37)</f>
        <v>0</v>
      </c>
      <c r="BB37" s="296">
        <f>COUNT(Rezultati!E37:AZ37)</f>
        <v>0</v>
      </c>
      <c r="BC37" s="378"/>
      <c r="BD37" s="300" t="e">
        <f>Rezultati!BA37/Rezultati!BB37</f>
        <v>#DIV/0!</v>
      </c>
      <c r="BE37" s="371"/>
      <c r="BF37" s="124">
        <f t="shared" si="1"/>
        <v>0</v>
      </c>
      <c r="BG37" s="125"/>
      <c r="BH37" s="125"/>
      <c r="BI37" s="125"/>
      <c r="BJ37" s="125"/>
      <c r="BK37" s="125"/>
      <c r="BL37" s="125"/>
      <c r="BM37" s="125"/>
      <c r="BN37" s="125"/>
      <c r="BO37" s="141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</row>
    <row r="38" spans="1:78" ht="15.75" customHeight="1">
      <c r="A38" s="202" t="str">
        <f>Punkti!A17</f>
        <v>ALDENS Holding</v>
      </c>
      <c r="B38" s="132" t="s">
        <v>89</v>
      </c>
      <c r="C38" s="264">
        <v>0</v>
      </c>
      <c r="D38" s="297">
        <f>Rezultati!C38*Rezultati!BB38</f>
        <v>0</v>
      </c>
      <c r="E38" s="257"/>
      <c r="F38" s="165"/>
      <c r="G38" s="165"/>
      <c r="H38" s="257"/>
      <c r="I38" s="165"/>
      <c r="J38" s="165"/>
      <c r="K38" s="257"/>
      <c r="L38" s="165"/>
      <c r="M38" s="165"/>
      <c r="N38" s="164">
        <v>198</v>
      </c>
      <c r="O38" s="165">
        <v>142</v>
      </c>
      <c r="P38" s="165">
        <v>140</v>
      </c>
      <c r="Q38" s="298"/>
      <c r="R38" s="299"/>
      <c r="S38" s="299"/>
      <c r="T38" s="298"/>
      <c r="U38" s="299"/>
      <c r="V38" s="299"/>
      <c r="W38" s="172"/>
      <c r="X38" s="143"/>
      <c r="Y38" s="143"/>
      <c r="Z38" s="164"/>
      <c r="AA38" s="165"/>
      <c r="AB38" s="165"/>
      <c r="AC38" s="205"/>
      <c r="AD38" s="206"/>
      <c r="AE38" s="206"/>
      <c r="AF38" s="205"/>
      <c r="AG38" s="206"/>
      <c r="AH38" s="206"/>
      <c r="AI38" s="205"/>
      <c r="AJ38" s="206"/>
      <c r="AK38" s="206"/>
      <c r="AL38" s="205"/>
      <c r="AM38" s="206"/>
      <c r="AN38" s="206"/>
      <c r="AO38" s="205"/>
      <c r="AP38" s="206"/>
      <c r="AQ38" s="206"/>
      <c r="AR38" s="205"/>
      <c r="AS38" s="206"/>
      <c r="AT38" s="206"/>
      <c r="AU38" s="205"/>
      <c r="AV38" s="206"/>
      <c r="AW38" s="206"/>
      <c r="AX38" s="205"/>
      <c r="AY38" s="206"/>
      <c r="AZ38" s="206"/>
      <c r="BA38" s="139">
        <f>SUM(Rezultati!E38:AZ38)</f>
        <v>480</v>
      </c>
      <c r="BB38" s="140">
        <f>COUNT(Rezultati!E38:AZ38)</f>
        <v>3</v>
      </c>
      <c r="BC38" s="378">
        <f>SUM((Rezultati!BA38+Rezultati!BA39+Rezultati!BA40+Rezultati!BA41+Rezultati!BA42+Rezultati!BA43+Rezultati!BA44)/(Rezultati!BB38+Rezultati!BB39+Rezultati!BB40+Rezultati!BB41+Rezultati!BB42+Rezultati!BB43+Rezultati!BB44))</f>
        <v>198.51111111111112</v>
      </c>
      <c r="BD38" s="300">
        <f>Rezultati!BA38/Rezultati!BB38</f>
        <v>160</v>
      </c>
      <c r="BE38" s="371" t="str">
        <f>W2</f>
        <v>ALDENS Holding</v>
      </c>
      <c r="BF38" s="124" t="str">
        <f t="shared" si="1"/>
        <v>Andris Stalidzāns</v>
      </c>
      <c r="BG38" s="125"/>
      <c r="BH38" s="125"/>
      <c r="BI38" s="125"/>
      <c r="BJ38" s="125"/>
      <c r="BK38" s="125"/>
      <c r="BL38" s="125"/>
      <c r="BM38" s="125"/>
      <c r="BN38" s="125"/>
      <c r="BO38" s="141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</row>
    <row r="39" spans="1:78" ht="15.75" customHeight="1">
      <c r="A39" s="202" t="s">
        <v>53</v>
      </c>
      <c r="B39" s="142" t="s">
        <v>90</v>
      </c>
      <c r="C39" s="271">
        <v>0</v>
      </c>
      <c r="D39" s="265">
        <f>Rezultati!C39*Rezultati!BB39</f>
        <v>0</v>
      </c>
      <c r="E39" s="258">
        <v>203</v>
      </c>
      <c r="F39" s="171">
        <v>167</v>
      </c>
      <c r="G39" s="171">
        <v>202</v>
      </c>
      <c r="H39" s="258">
        <v>156</v>
      </c>
      <c r="I39" s="171">
        <v>168</v>
      </c>
      <c r="J39" s="171">
        <v>197</v>
      </c>
      <c r="K39" s="258">
        <v>214</v>
      </c>
      <c r="L39" s="171">
        <v>204</v>
      </c>
      <c r="M39" s="171">
        <v>187</v>
      </c>
      <c r="N39" s="170">
        <v>196</v>
      </c>
      <c r="O39" s="171">
        <v>195</v>
      </c>
      <c r="P39" s="171">
        <v>195</v>
      </c>
      <c r="Q39" s="301"/>
      <c r="R39" s="302"/>
      <c r="S39" s="302"/>
      <c r="T39" s="301"/>
      <c r="U39" s="302"/>
      <c r="V39" s="302"/>
      <c r="W39" s="172"/>
      <c r="X39" s="143"/>
      <c r="Y39" s="143"/>
      <c r="Z39" s="170">
        <v>232</v>
      </c>
      <c r="AA39" s="171">
        <v>226</v>
      </c>
      <c r="AB39" s="171">
        <v>247</v>
      </c>
      <c r="AC39" s="207"/>
      <c r="AD39" s="208"/>
      <c r="AE39" s="208"/>
      <c r="AF39" s="207"/>
      <c r="AG39" s="208"/>
      <c r="AH39" s="208"/>
      <c r="AI39" s="207"/>
      <c r="AJ39" s="208"/>
      <c r="AK39" s="208"/>
      <c r="AL39" s="207"/>
      <c r="AM39" s="208"/>
      <c r="AN39" s="208"/>
      <c r="AO39" s="207"/>
      <c r="AP39" s="208"/>
      <c r="AQ39" s="208"/>
      <c r="AR39" s="207"/>
      <c r="AS39" s="208"/>
      <c r="AT39" s="208"/>
      <c r="AU39" s="207"/>
      <c r="AV39" s="208"/>
      <c r="AW39" s="208"/>
      <c r="AX39" s="207"/>
      <c r="AY39" s="208"/>
      <c r="AZ39" s="208"/>
      <c r="BA39" s="276">
        <f>SUM(Rezultati!E39:AZ39)</f>
        <v>2989</v>
      </c>
      <c r="BB39" s="277">
        <f>COUNT(Rezultati!E39:AZ39)</f>
        <v>15</v>
      </c>
      <c r="BC39" s="378"/>
      <c r="BD39" s="300">
        <f>Rezultati!BA39/Rezultati!BB39</f>
        <v>199.26666666666668</v>
      </c>
      <c r="BE39" s="371"/>
      <c r="BF39" s="124" t="str">
        <f t="shared" si="1"/>
        <v>Aleksejs Jeļisejevs</v>
      </c>
      <c r="BG39" s="125"/>
      <c r="BH39" s="125"/>
      <c r="BI39" s="125"/>
      <c r="BJ39" s="125"/>
      <c r="BK39" s="125"/>
      <c r="BL39" s="125"/>
      <c r="BM39" s="125"/>
      <c r="BN39" s="125"/>
      <c r="BO39" s="141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</row>
    <row r="40" spans="1:78" ht="15.75" customHeight="1">
      <c r="A40" s="209" t="s">
        <v>53</v>
      </c>
      <c r="B40" s="210"/>
      <c r="C40" s="318">
        <v>8</v>
      </c>
      <c r="D40" s="319">
        <f>Rezultati!C40*Rezultati!BB40</f>
        <v>0</v>
      </c>
      <c r="E40" s="258"/>
      <c r="F40" s="171"/>
      <c r="G40" s="171"/>
      <c r="H40" s="258"/>
      <c r="I40" s="171"/>
      <c r="J40" s="171"/>
      <c r="K40" s="258"/>
      <c r="L40" s="171"/>
      <c r="M40" s="171"/>
      <c r="N40" s="176"/>
      <c r="O40" s="177"/>
      <c r="P40" s="177"/>
      <c r="Q40" s="303"/>
      <c r="R40" s="304"/>
      <c r="S40" s="304"/>
      <c r="T40" s="303"/>
      <c r="U40" s="304"/>
      <c r="V40" s="304"/>
      <c r="W40" s="172"/>
      <c r="X40" s="143"/>
      <c r="Y40" s="143"/>
      <c r="Z40" s="176"/>
      <c r="AA40" s="177"/>
      <c r="AB40" s="177"/>
      <c r="AC40" s="211"/>
      <c r="AD40" s="212"/>
      <c r="AE40" s="212"/>
      <c r="AF40" s="211"/>
      <c r="AG40" s="212"/>
      <c r="AH40" s="212"/>
      <c r="AI40" s="211"/>
      <c r="AJ40" s="212"/>
      <c r="AK40" s="212"/>
      <c r="AL40" s="211"/>
      <c r="AM40" s="212"/>
      <c r="AN40" s="212"/>
      <c r="AO40" s="211"/>
      <c r="AP40" s="212"/>
      <c r="AQ40" s="212"/>
      <c r="AR40" s="211"/>
      <c r="AS40" s="212"/>
      <c r="AT40" s="212"/>
      <c r="AU40" s="211"/>
      <c r="AV40" s="212"/>
      <c r="AW40" s="212"/>
      <c r="AX40" s="211"/>
      <c r="AY40" s="212"/>
      <c r="AZ40" s="212"/>
      <c r="BA40" s="276">
        <f>SUM(Rezultati!E40:AZ40)</f>
        <v>0</v>
      </c>
      <c r="BB40" s="277">
        <f>COUNT(Rezultati!E40:AZ40)</f>
        <v>0</v>
      </c>
      <c r="BC40" s="378"/>
      <c r="BD40" s="300" t="e">
        <f>Rezultati!BA40/Rezultati!BB40</f>
        <v>#DIV/0!</v>
      </c>
      <c r="BE40" s="371"/>
      <c r="BF40" s="124">
        <f t="shared" si="1"/>
        <v>0</v>
      </c>
      <c r="BG40" s="125"/>
      <c r="BH40" s="125"/>
      <c r="BI40" s="125"/>
      <c r="BJ40" s="125"/>
      <c r="BK40" s="125"/>
      <c r="BL40" s="125"/>
      <c r="BM40" s="125"/>
      <c r="BN40" s="125"/>
      <c r="BO40" s="141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</row>
    <row r="41" spans="1:78" ht="15.75" customHeight="1">
      <c r="A41" s="202" t="s">
        <v>53</v>
      </c>
      <c r="B41" s="175" t="s">
        <v>91</v>
      </c>
      <c r="C41" s="271">
        <v>0</v>
      </c>
      <c r="D41" s="265">
        <f>Rezultati!C41*Rezultati!BB41</f>
        <v>0</v>
      </c>
      <c r="E41" s="258"/>
      <c r="F41" s="171"/>
      <c r="G41" s="171"/>
      <c r="H41" s="258">
        <v>237</v>
      </c>
      <c r="I41" s="171">
        <v>224</v>
      </c>
      <c r="J41" s="171">
        <v>214</v>
      </c>
      <c r="K41" s="258"/>
      <c r="L41" s="171"/>
      <c r="M41" s="171"/>
      <c r="N41" s="176">
        <v>234</v>
      </c>
      <c r="O41" s="177">
        <v>198</v>
      </c>
      <c r="P41" s="177">
        <v>184</v>
      </c>
      <c r="Q41" s="303"/>
      <c r="R41" s="304"/>
      <c r="S41" s="304"/>
      <c r="T41" s="303"/>
      <c r="U41" s="304"/>
      <c r="V41" s="304"/>
      <c r="W41" s="172"/>
      <c r="X41" s="143"/>
      <c r="Y41" s="143"/>
      <c r="Z41" s="176">
        <v>237</v>
      </c>
      <c r="AA41" s="177">
        <v>193</v>
      </c>
      <c r="AB41" s="177">
        <v>192</v>
      </c>
      <c r="AC41" s="211"/>
      <c r="AD41" s="212"/>
      <c r="AE41" s="212"/>
      <c r="AF41" s="211"/>
      <c r="AG41" s="212"/>
      <c r="AH41" s="212"/>
      <c r="AI41" s="211"/>
      <c r="AJ41" s="212"/>
      <c r="AK41" s="212"/>
      <c r="AL41" s="211"/>
      <c r="AM41" s="212"/>
      <c r="AN41" s="212"/>
      <c r="AO41" s="211"/>
      <c r="AP41" s="212"/>
      <c r="AQ41" s="212"/>
      <c r="AR41" s="211"/>
      <c r="AS41" s="212"/>
      <c r="AT41" s="212"/>
      <c r="AU41" s="211"/>
      <c r="AV41" s="212"/>
      <c r="AW41" s="212"/>
      <c r="AX41" s="211"/>
      <c r="AY41" s="212"/>
      <c r="AZ41" s="212"/>
      <c r="BA41" s="276">
        <f>SUM(Rezultati!E41:AZ41)</f>
        <v>1913</v>
      </c>
      <c r="BB41" s="277">
        <f>COUNT(Rezultati!E41:AZ41)</f>
        <v>9</v>
      </c>
      <c r="BC41" s="378"/>
      <c r="BD41" s="300">
        <f>Rezultati!BA41/Rezultati!BB41</f>
        <v>212.55555555555554</v>
      </c>
      <c r="BE41" s="371"/>
      <c r="BF41" s="124" t="str">
        <f t="shared" si="1"/>
        <v>Maksims Gerasimenko</v>
      </c>
      <c r="BG41" s="125"/>
      <c r="BH41" s="125"/>
      <c r="BI41" s="125"/>
      <c r="BJ41" s="125"/>
      <c r="BK41" s="125"/>
      <c r="BL41" s="125"/>
      <c r="BM41" s="125"/>
      <c r="BN41" s="125"/>
      <c r="BO41" s="141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</row>
    <row r="42" spans="1:78" ht="15.75" customHeight="1">
      <c r="A42" s="202" t="s">
        <v>53</v>
      </c>
      <c r="B42" s="175" t="s">
        <v>92</v>
      </c>
      <c r="C42" s="271">
        <v>0</v>
      </c>
      <c r="D42" s="265">
        <f>Rezultati!C42*Rezultati!BB42</f>
        <v>0</v>
      </c>
      <c r="E42" s="259">
        <v>189</v>
      </c>
      <c r="F42" s="177">
        <v>266</v>
      </c>
      <c r="G42" s="177">
        <v>178</v>
      </c>
      <c r="H42" s="259">
        <v>214</v>
      </c>
      <c r="I42" s="177">
        <v>253</v>
      </c>
      <c r="J42" s="177">
        <v>223</v>
      </c>
      <c r="K42" s="259">
        <v>194</v>
      </c>
      <c r="L42" s="177">
        <v>200</v>
      </c>
      <c r="M42" s="177">
        <v>189</v>
      </c>
      <c r="N42" s="176"/>
      <c r="O42" s="177"/>
      <c r="P42" s="177"/>
      <c r="Q42" s="303"/>
      <c r="R42" s="304"/>
      <c r="S42" s="304"/>
      <c r="T42" s="303"/>
      <c r="U42" s="304"/>
      <c r="V42" s="304"/>
      <c r="W42" s="172"/>
      <c r="X42" s="143"/>
      <c r="Y42" s="143"/>
      <c r="Z42" s="176">
        <v>192</v>
      </c>
      <c r="AA42" s="177">
        <v>194</v>
      </c>
      <c r="AB42" s="177">
        <v>191</v>
      </c>
      <c r="AC42" s="211"/>
      <c r="AD42" s="212"/>
      <c r="AE42" s="212"/>
      <c r="AF42" s="211"/>
      <c r="AG42" s="212"/>
      <c r="AH42" s="212"/>
      <c r="AI42" s="211"/>
      <c r="AJ42" s="212"/>
      <c r="AK42" s="212"/>
      <c r="AL42" s="211"/>
      <c r="AM42" s="212"/>
      <c r="AN42" s="212"/>
      <c r="AO42" s="211"/>
      <c r="AP42" s="212"/>
      <c r="AQ42" s="212"/>
      <c r="AR42" s="211"/>
      <c r="AS42" s="212"/>
      <c r="AT42" s="212"/>
      <c r="AU42" s="211"/>
      <c r="AV42" s="212"/>
      <c r="AW42" s="212"/>
      <c r="AX42" s="211"/>
      <c r="AY42" s="212"/>
      <c r="AZ42" s="212"/>
      <c r="BA42" s="276">
        <f>SUM(Rezultati!E42:AZ42)</f>
        <v>2483</v>
      </c>
      <c r="BB42" s="277">
        <f>COUNT(Rezultati!E42:AZ42)</f>
        <v>12</v>
      </c>
      <c r="BC42" s="378"/>
      <c r="BD42" s="300">
        <f>Rezultati!BA42/Rezultati!BB42</f>
        <v>206.91666666666666</v>
      </c>
      <c r="BE42" s="371"/>
      <c r="BF42" s="124" t="str">
        <f t="shared" si="1"/>
        <v>Aleksandrs Titkovs</v>
      </c>
      <c r="BG42" s="125"/>
      <c r="BH42" s="125"/>
      <c r="BI42" s="125"/>
      <c r="BJ42" s="125"/>
      <c r="BK42" s="125"/>
      <c r="BL42" s="125"/>
      <c r="BM42" s="125"/>
      <c r="BN42" s="125"/>
      <c r="BO42" s="141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</row>
    <row r="43" spans="1:78" ht="15.75" customHeight="1">
      <c r="A43" s="202" t="s">
        <v>53</v>
      </c>
      <c r="B43" s="175" t="s">
        <v>135</v>
      </c>
      <c r="C43" s="271">
        <v>0</v>
      </c>
      <c r="D43" s="265">
        <f>Rezultati!C43*Rezultati!BB43</f>
        <v>0</v>
      </c>
      <c r="E43" s="259">
        <v>162</v>
      </c>
      <c r="F43" s="177">
        <v>160</v>
      </c>
      <c r="G43" s="177">
        <v>172</v>
      </c>
      <c r="H43" s="259"/>
      <c r="I43" s="177"/>
      <c r="J43" s="177"/>
      <c r="K43" s="259">
        <v>156</v>
      </c>
      <c r="L43" s="177">
        <v>186</v>
      </c>
      <c r="M43" s="177">
        <v>232</v>
      </c>
      <c r="N43" s="176"/>
      <c r="O43" s="177"/>
      <c r="P43" s="177"/>
      <c r="Q43" s="303"/>
      <c r="R43" s="304"/>
      <c r="S43" s="304"/>
      <c r="T43" s="303"/>
      <c r="U43" s="304"/>
      <c r="V43" s="304"/>
      <c r="W43" s="172"/>
      <c r="X43" s="143"/>
      <c r="Y43" s="143"/>
      <c r="Z43" s="176"/>
      <c r="AA43" s="177"/>
      <c r="AB43" s="177"/>
      <c r="AC43" s="211"/>
      <c r="AD43" s="212"/>
      <c r="AE43" s="212"/>
      <c r="AF43" s="211"/>
      <c r="AG43" s="212"/>
      <c r="AH43" s="212"/>
      <c r="AI43" s="211"/>
      <c r="AJ43" s="212"/>
      <c r="AK43" s="212"/>
      <c r="AL43" s="211"/>
      <c r="AM43" s="212"/>
      <c r="AN43" s="212"/>
      <c r="AO43" s="211"/>
      <c r="AP43" s="212"/>
      <c r="AQ43" s="212"/>
      <c r="AR43" s="211"/>
      <c r="AS43" s="212"/>
      <c r="AT43" s="212"/>
      <c r="AU43" s="211"/>
      <c r="AV43" s="212"/>
      <c r="AW43" s="212"/>
      <c r="AX43" s="211"/>
      <c r="AY43" s="212"/>
      <c r="AZ43" s="212"/>
      <c r="BA43" s="276">
        <f>SUM(Rezultati!E43:AZ43)</f>
        <v>1068</v>
      </c>
      <c r="BB43" s="277">
        <f>COUNT(Rezultati!E43:AZ43)</f>
        <v>6</v>
      </c>
      <c r="BC43" s="378"/>
      <c r="BD43" s="300">
        <f>Rezultati!BA43/Rezultati!BB43</f>
        <v>178</v>
      </c>
      <c r="BE43" s="371"/>
      <c r="BF43" s="124" t="str">
        <f t="shared" si="1"/>
        <v>pieaicinātais spēlētājs</v>
      </c>
      <c r="BG43" s="125"/>
      <c r="BH43" s="125"/>
      <c r="BI43" s="125"/>
      <c r="BJ43" s="125"/>
      <c r="BK43" s="125"/>
      <c r="BL43" s="125"/>
      <c r="BM43" s="125"/>
      <c r="BN43" s="125"/>
      <c r="BO43" s="141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</row>
    <row r="44" spans="1:78" ht="15.75" customHeight="1">
      <c r="A44" s="213" t="s">
        <v>53</v>
      </c>
      <c r="B44" s="191"/>
      <c r="C44" s="291">
        <v>0</v>
      </c>
      <c r="D44" s="292">
        <f>Rezultati!C44*Rezultati!BB44</f>
        <v>0</v>
      </c>
      <c r="E44" s="260"/>
      <c r="F44" s="160"/>
      <c r="G44" s="160"/>
      <c r="H44" s="260"/>
      <c r="I44" s="160"/>
      <c r="J44" s="160"/>
      <c r="K44" s="260"/>
      <c r="L44" s="160"/>
      <c r="M44" s="160"/>
      <c r="N44" s="182"/>
      <c r="O44" s="183"/>
      <c r="P44" s="183"/>
      <c r="Q44" s="305"/>
      <c r="R44" s="306"/>
      <c r="S44" s="306"/>
      <c r="T44" s="305"/>
      <c r="U44" s="306"/>
      <c r="V44" s="306"/>
      <c r="W44" s="192"/>
      <c r="X44" s="193"/>
      <c r="Y44" s="193"/>
      <c r="Z44" s="182"/>
      <c r="AA44" s="183"/>
      <c r="AB44" s="183"/>
      <c r="AC44" s="214"/>
      <c r="AD44" s="215"/>
      <c r="AE44" s="215"/>
      <c r="AF44" s="214"/>
      <c r="AG44" s="215"/>
      <c r="AH44" s="215"/>
      <c r="AI44" s="214"/>
      <c r="AJ44" s="215"/>
      <c r="AK44" s="215"/>
      <c r="AL44" s="214"/>
      <c r="AM44" s="215"/>
      <c r="AN44" s="215"/>
      <c r="AO44" s="214"/>
      <c r="AP44" s="215"/>
      <c r="AQ44" s="215"/>
      <c r="AR44" s="214"/>
      <c r="AS44" s="215"/>
      <c r="AT44" s="215"/>
      <c r="AU44" s="214"/>
      <c r="AV44" s="215"/>
      <c r="AW44" s="215"/>
      <c r="AX44" s="214"/>
      <c r="AY44" s="215"/>
      <c r="AZ44" s="215"/>
      <c r="BA44" s="295">
        <f>SUM(Rezultati!E44:AZ44)</f>
        <v>0</v>
      </c>
      <c r="BB44" s="296">
        <f>COUNT(Rezultati!E44:AZ44)</f>
        <v>0</v>
      </c>
      <c r="BC44" s="378"/>
      <c r="BD44" s="300" t="e">
        <f>Rezultati!BA44/Rezultati!BB44</f>
        <v>#DIV/0!</v>
      </c>
      <c r="BE44" s="371"/>
      <c r="BF44" s="124">
        <f t="shared" si="1"/>
        <v>0</v>
      </c>
      <c r="BG44" s="125"/>
      <c r="BH44" s="125"/>
      <c r="BI44" s="125"/>
      <c r="BJ44" s="125"/>
      <c r="BK44" s="125"/>
      <c r="BL44" s="125"/>
      <c r="BM44" s="125"/>
      <c r="BN44" s="125"/>
      <c r="BO44" s="141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</row>
    <row r="45" spans="1:78" ht="15.75" customHeight="1">
      <c r="A45" s="216" t="str">
        <f>Punkti!A20</f>
        <v>Mežpils</v>
      </c>
      <c r="B45" s="217" t="s">
        <v>93</v>
      </c>
      <c r="C45" s="320">
        <v>8</v>
      </c>
      <c r="D45" s="321">
        <f>Rezultati!C45*Rezultati!BB45</f>
        <v>120</v>
      </c>
      <c r="E45" s="257">
        <v>234</v>
      </c>
      <c r="F45" s="165">
        <v>197</v>
      </c>
      <c r="G45" s="165">
        <v>187</v>
      </c>
      <c r="H45" s="257">
        <v>169</v>
      </c>
      <c r="I45" s="165">
        <v>150</v>
      </c>
      <c r="J45" s="165">
        <v>229</v>
      </c>
      <c r="K45" s="257">
        <v>163</v>
      </c>
      <c r="L45" s="165">
        <v>168</v>
      </c>
      <c r="M45" s="165">
        <v>200</v>
      </c>
      <c r="N45" s="170">
        <v>158</v>
      </c>
      <c r="O45" s="171">
        <v>175</v>
      </c>
      <c r="P45" s="171">
        <v>231</v>
      </c>
      <c r="Q45" s="301"/>
      <c r="R45" s="302"/>
      <c r="S45" s="302"/>
      <c r="T45" s="298"/>
      <c r="U45" s="299"/>
      <c r="V45" s="299"/>
      <c r="W45" s="170">
        <v>200</v>
      </c>
      <c r="X45" s="171">
        <v>233</v>
      </c>
      <c r="Y45" s="171">
        <v>212</v>
      </c>
      <c r="Z45" s="172"/>
      <c r="AA45" s="143"/>
      <c r="AB45" s="143"/>
      <c r="AC45" s="205"/>
      <c r="AD45" s="206"/>
      <c r="AE45" s="206"/>
      <c r="AF45" s="205"/>
      <c r="AG45" s="206"/>
      <c r="AH45" s="206"/>
      <c r="AI45" s="205"/>
      <c r="AJ45" s="206"/>
      <c r="AK45" s="206"/>
      <c r="AL45" s="205"/>
      <c r="AM45" s="206"/>
      <c r="AN45" s="206"/>
      <c r="AO45" s="205"/>
      <c r="AP45" s="206"/>
      <c r="AQ45" s="206"/>
      <c r="AR45" s="205"/>
      <c r="AS45" s="206"/>
      <c r="AT45" s="206"/>
      <c r="AU45" s="205"/>
      <c r="AV45" s="206"/>
      <c r="AW45" s="206"/>
      <c r="AX45" s="205"/>
      <c r="AY45" s="206"/>
      <c r="AZ45" s="206"/>
      <c r="BA45" s="139">
        <f>SUM(Rezultati!E45:AZ45)</f>
        <v>2906</v>
      </c>
      <c r="BB45" s="140">
        <f>COUNT(Rezultati!E45:AZ45)</f>
        <v>15</v>
      </c>
      <c r="BC45" s="378">
        <f>SUM((Rezultati!BA45+Rezultati!BA46+Rezultati!BA47+Rezultati!BA48+Rezultati!BA49+Rezultati!BA50+Rezultati!BA51)/(Rezultati!BB45+Rezultati!BB46+Rezultati!BB47+Rezultati!BB48+Rezultati!BB49+Rezultati!BB50+Rezultati!BB51))</f>
        <v>192.82222222222222</v>
      </c>
      <c r="BD45" s="300">
        <f>(Rezultati!BA45/Rezultati!BB45)</f>
        <v>193.73333333333332</v>
      </c>
      <c r="BE45" s="371" t="str">
        <f>Z2</f>
        <v>Mežpils</v>
      </c>
      <c r="BF45" s="124" t="str">
        <f t="shared" si="1"/>
        <v>Andrejs Zilgalvis</v>
      </c>
      <c r="BG45" s="125"/>
      <c r="BH45" s="125"/>
      <c r="BI45" s="125"/>
      <c r="BJ45" s="125"/>
      <c r="BK45" s="125"/>
      <c r="BL45" s="125"/>
      <c r="BM45" s="125"/>
      <c r="BN45" s="125"/>
      <c r="BO45" s="141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</row>
    <row r="46" spans="1:78" ht="15.75" customHeight="1">
      <c r="A46" s="218" t="s">
        <v>54</v>
      </c>
      <c r="B46" s="142" t="s">
        <v>94</v>
      </c>
      <c r="C46" s="271">
        <v>0</v>
      </c>
      <c r="D46" s="265">
        <f>Rezultati!C46*Rezultati!BB46</f>
        <v>0</v>
      </c>
      <c r="E46" s="258">
        <v>226</v>
      </c>
      <c r="F46" s="171">
        <v>246</v>
      </c>
      <c r="G46" s="171">
        <v>212</v>
      </c>
      <c r="H46" s="258">
        <v>192</v>
      </c>
      <c r="I46" s="171">
        <v>194</v>
      </c>
      <c r="J46" s="171">
        <v>202</v>
      </c>
      <c r="K46" s="258">
        <v>206</v>
      </c>
      <c r="L46" s="171">
        <v>183</v>
      </c>
      <c r="M46" s="171">
        <v>167</v>
      </c>
      <c r="N46" s="170">
        <v>170</v>
      </c>
      <c r="O46" s="171">
        <v>279</v>
      </c>
      <c r="P46" s="171">
        <v>211</v>
      </c>
      <c r="Q46" s="301"/>
      <c r="R46" s="302"/>
      <c r="S46" s="302"/>
      <c r="T46" s="301"/>
      <c r="U46" s="302"/>
      <c r="V46" s="302"/>
      <c r="W46" s="170">
        <v>214</v>
      </c>
      <c r="X46" s="171">
        <v>226</v>
      </c>
      <c r="Y46" s="171">
        <v>235</v>
      </c>
      <c r="Z46" s="172"/>
      <c r="AA46" s="143"/>
      <c r="AB46" s="143"/>
      <c r="AC46" s="207"/>
      <c r="AD46" s="208"/>
      <c r="AE46" s="208"/>
      <c r="AF46" s="207"/>
      <c r="AG46" s="208"/>
      <c r="AH46" s="208"/>
      <c r="AI46" s="207"/>
      <c r="AJ46" s="208"/>
      <c r="AK46" s="208"/>
      <c r="AL46" s="207"/>
      <c r="AM46" s="208"/>
      <c r="AN46" s="208"/>
      <c r="AO46" s="207"/>
      <c r="AP46" s="208"/>
      <c r="AQ46" s="208"/>
      <c r="AR46" s="207"/>
      <c r="AS46" s="208"/>
      <c r="AT46" s="208"/>
      <c r="AU46" s="207"/>
      <c r="AV46" s="208"/>
      <c r="AW46" s="208"/>
      <c r="AX46" s="207"/>
      <c r="AY46" s="208"/>
      <c r="AZ46" s="208"/>
      <c r="BA46" s="276">
        <f>SUM(Rezultati!E46:AZ46)</f>
        <v>3163</v>
      </c>
      <c r="BB46" s="277">
        <f>COUNT(Rezultati!E46:AZ46)</f>
        <v>15</v>
      </c>
      <c r="BC46" s="378"/>
      <c r="BD46" s="300">
        <f>(Rezultati!BA46/Rezultati!BB46)</f>
        <v>210.86666666666667</v>
      </c>
      <c r="BE46" s="371"/>
      <c r="BF46" s="124" t="str">
        <f t="shared" si="1"/>
        <v>Pauls Aizpurvs</v>
      </c>
      <c r="BG46" s="125"/>
      <c r="BH46" s="125"/>
      <c r="BI46" s="125"/>
      <c r="BJ46" s="125"/>
      <c r="BK46" s="125"/>
      <c r="BL46" s="125"/>
      <c r="BM46" s="125"/>
      <c r="BN46" s="125"/>
      <c r="BO46" s="141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</row>
    <row r="47" spans="1:78" ht="15.75" customHeight="1">
      <c r="A47" s="216" t="s">
        <v>54</v>
      </c>
      <c r="B47" s="217"/>
      <c r="C47" s="320">
        <v>8</v>
      </c>
      <c r="D47" s="322">
        <f>Rezultati!C47*Rezultati!BB47</f>
        <v>0</v>
      </c>
      <c r="E47" s="258"/>
      <c r="F47" s="171"/>
      <c r="G47" s="171"/>
      <c r="H47" s="258"/>
      <c r="I47" s="171"/>
      <c r="J47" s="171"/>
      <c r="K47" s="258"/>
      <c r="L47" s="171"/>
      <c r="M47" s="171"/>
      <c r="N47" s="170"/>
      <c r="O47" s="171"/>
      <c r="P47" s="171"/>
      <c r="Q47" s="301"/>
      <c r="R47" s="302"/>
      <c r="S47" s="302"/>
      <c r="T47" s="301"/>
      <c r="U47" s="302"/>
      <c r="V47" s="302"/>
      <c r="W47" s="170"/>
      <c r="X47" s="171"/>
      <c r="Y47" s="171"/>
      <c r="Z47" s="172"/>
      <c r="AA47" s="143"/>
      <c r="AB47" s="143"/>
      <c r="AC47" s="211"/>
      <c r="AD47" s="212"/>
      <c r="AE47" s="212"/>
      <c r="AF47" s="211"/>
      <c r="AG47" s="212"/>
      <c r="AH47" s="212"/>
      <c r="AI47" s="211"/>
      <c r="AJ47" s="212"/>
      <c r="AK47" s="212"/>
      <c r="AL47" s="211"/>
      <c r="AM47" s="212"/>
      <c r="AN47" s="212"/>
      <c r="AO47" s="211"/>
      <c r="AP47" s="212"/>
      <c r="AQ47" s="212"/>
      <c r="AR47" s="211"/>
      <c r="AS47" s="212"/>
      <c r="AT47" s="212"/>
      <c r="AU47" s="211"/>
      <c r="AV47" s="212"/>
      <c r="AW47" s="212"/>
      <c r="AX47" s="211"/>
      <c r="AY47" s="212"/>
      <c r="AZ47" s="212"/>
      <c r="BA47" s="276">
        <f>SUM(Rezultati!E47:AZ47)</f>
        <v>0</v>
      </c>
      <c r="BB47" s="277">
        <f>COUNT(Rezultati!E47:AZ47)</f>
        <v>0</v>
      </c>
      <c r="BC47" s="378"/>
      <c r="BD47" s="300" t="e">
        <f>(Rezultati!BA47/Rezultati!BB47)</f>
        <v>#DIV/0!</v>
      </c>
      <c r="BE47" s="371"/>
      <c r="BF47" s="124">
        <f t="shared" si="1"/>
        <v>0</v>
      </c>
      <c r="BG47" s="125"/>
      <c r="BH47" s="125"/>
      <c r="BI47" s="125"/>
      <c r="BJ47" s="125"/>
      <c r="BK47" s="125"/>
      <c r="BL47" s="125"/>
      <c r="BM47" s="125"/>
      <c r="BN47" s="125"/>
      <c r="BO47" s="141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</row>
    <row r="48" spans="1:78" ht="15.75" customHeight="1">
      <c r="A48" s="218" t="s">
        <v>54</v>
      </c>
      <c r="B48" s="175" t="s">
        <v>95</v>
      </c>
      <c r="C48" s="271">
        <v>0</v>
      </c>
      <c r="D48" s="265">
        <f>Rezultati!C48*Rezultati!BB48</f>
        <v>0</v>
      </c>
      <c r="E48" s="258"/>
      <c r="F48" s="171"/>
      <c r="G48" s="171"/>
      <c r="H48" s="258">
        <v>192</v>
      </c>
      <c r="I48" s="171">
        <v>198</v>
      </c>
      <c r="J48" s="171">
        <v>188</v>
      </c>
      <c r="K48" s="258"/>
      <c r="L48" s="171"/>
      <c r="M48" s="171"/>
      <c r="N48" s="170"/>
      <c r="O48" s="171"/>
      <c r="P48" s="171"/>
      <c r="Q48" s="301"/>
      <c r="R48" s="302"/>
      <c r="S48" s="302"/>
      <c r="T48" s="301"/>
      <c r="U48" s="302"/>
      <c r="V48" s="302"/>
      <c r="W48" s="170"/>
      <c r="X48" s="171"/>
      <c r="Y48" s="171"/>
      <c r="Z48" s="172"/>
      <c r="AA48" s="143"/>
      <c r="AB48" s="143"/>
      <c r="AC48" s="211"/>
      <c r="AD48" s="212"/>
      <c r="AE48" s="212"/>
      <c r="AF48" s="211"/>
      <c r="AG48" s="212"/>
      <c r="AH48" s="212"/>
      <c r="AI48" s="211"/>
      <c r="AJ48" s="212"/>
      <c r="AK48" s="212"/>
      <c r="AL48" s="211"/>
      <c r="AM48" s="212"/>
      <c r="AN48" s="212"/>
      <c r="AO48" s="211"/>
      <c r="AP48" s="212"/>
      <c r="AQ48" s="212"/>
      <c r="AR48" s="211"/>
      <c r="AS48" s="212"/>
      <c r="AT48" s="212"/>
      <c r="AU48" s="211"/>
      <c r="AV48" s="212"/>
      <c r="AW48" s="212"/>
      <c r="AX48" s="211"/>
      <c r="AY48" s="212"/>
      <c r="AZ48" s="212"/>
      <c r="BA48" s="276">
        <f>SUM(Rezultati!E48:AZ48)</f>
        <v>578</v>
      </c>
      <c r="BB48" s="277">
        <f>COUNT(Rezultati!E48:AZ48)</f>
        <v>3</v>
      </c>
      <c r="BC48" s="378"/>
      <c r="BD48" s="300">
        <f>(Rezultati!BA48/Rezultati!BB48)</f>
        <v>192.66666666666666</v>
      </c>
      <c r="BE48" s="371"/>
      <c r="BF48" s="124" t="str">
        <f t="shared" si="1"/>
        <v>Elvijs Udo Dimpers</v>
      </c>
      <c r="BG48" s="125"/>
      <c r="BH48" s="125"/>
      <c r="BI48" s="125"/>
      <c r="BJ48" s="125"/>
      <c r="BK48" s="125"/>
      <c r="BL48" s="125"/>
      <c r="BM48" s="125"/>
      <c r="BN48" s="125"/>
      <c r="BO48" s="141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</row>
    <row r="49" spans="1:78" ht="15.75" customHeight="1">
      <c r="A49" s="218" t="s">
        <v>54</v>
      </c>
      <c r="B49" s="142" t="s">
        <v>96</v>
      </c>
      <c r="C49" s="271">
        <v>0</v>
      </c>
      <c r="D49" s="265">
        <f>Rezultati!C49*Rezultati!BB49</f>
        <v>0</v>
      </c>
      <c r="E49" s="259">
        <v>157</v>
      </c>
      <c r="F49" s="177">
        <v>193</v>
      </c>
      <c r="G49" s="177">
        <v>169</v>
      </c>
      <c r="H49" s="259"/>
      <c r="I49" s="177"/>
      <c r="J49" s="177"/>
      <c r="K49" s="259">
        <v>134</v>
      </c>
      <c r="L49" s="177">
        <v>157</v>
      </c>
      <c r="M49" s="177">
        <v>175</v>
      </c>
      <c r="N49" s="170">
        <v>168</v>
      </c>
      <c r="O49" s="171">
        <v>141</v>
      </c>
      <c r="P49" s="171">
        <v>192</v>
      </c>
      <c r="Q49" s="301"/>
      <c r="R49" s="302"/>
      <c r="S49" s="302"/>
      <c r="T49" s="301"/>
      <c r="U49" s="302"/>
      <c r="V49" s="302"/>
      <c r="W49" s="170">
        <v>182</v>
      </c>
      <c r="X49" s="171">
        <v>169</v>
      </c>
      <c r="Y49" s="171">
        <v>193</v>
      </c>
      <c r="Z49" s="172"/>
      <c r="AA49" s="143"/>
      <c r="AB49" s="143"/>
      <c r="AC49" s="211"/>
      <c r="AD49" s="212"/>
      <c r="AE49" s="212"/>
      <c r="AF49" s="211"/>
      <c r="AG49" s="212"/>
      <c r="AH49" s="212"/>
      <c r="AI49" s="211"/>
      <c r="AJ49" s="212"/>
      <c r="AK49" s="212"/>
      <c r="AL49" s="211"/>
      <c r="AM49" s="212"/>
      <c r="AN49" s="212"/>
      <c r="AO49" s="211"/>
      <c r="AP49" s="212"/>
      <c r="AQ49" s="212"/>
      <c r="AR49" s="211"/>
      <c r="AS49" s="212"/>
      <c r="AT49" s="212"/>
      <c r="AU49" s="211"/>
      <c r="AV49" s="212"/>
      <c r="AW49" s="212"/>
      <c r="AX49" s="211"/>
      <c r="AY49" s="212"/>
      <c r="AZ49" s="212"/>
      <c r="BA49" s="276">
        <f>SUM(Rezultati!E49:AZ49)</f>
        <v>2030</v>
      </c>
      <c r="BB49" s="277">
        <f>COUNT(Rezultati!E49:AZ49)</f>
        <v>12</v>
      </c>
      <c r="BC49" s="378"/>
      <c r="BD49" s="300">
        <f>(Rezultati!BA49/Rezultati!BB49)</f>
        <v>169.16666666666666</v>
      </c>
      <c r="BE49" s="371"/>
      <c r="BF49" s="124" t="str">
        <f t="shared" si="1"/>
        <v>Valentīns Ginko</v>
      </c>
      <c r="BG49" s="125"/>
      <c r="BH49" s="125"/>
      <c r="BI49" s="125"/>
      <c r="BJ49" s="125"/>
      <c r="BK49" s="125"/>
      <c r="BL49" s="125"/>
      <c r="BM49" s="125"/>
      <c r="BN49" s="125"/>
      <c r="BO49" s="141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</row>
    <row r="50" spans="1:78" ht="15.75" customHeight="1">
      <c r="A50" s="218" t="s">
        <v>54</v>
      </c>
      <c r="B50" s="142"/>
      <c r="C50" s="271">
        <v>0</v>
      </c>
      <c r="D50" s="265">
        <f>Rezultati!C50*Rezultati!BB50</f>
        <v>0</v>
      </c>
      <c r="E50" s="259"/>
      <c r="F50" s="177"/>
      <c r="G50" s="177"/>
      <c r="H50" s="259"/>
      <c r="I50" s="177"/>
      <c r="J50" s="177"/>
      <c r="K50" s="259"/>
      <c r="L50" s="177"/>
      <c r="M50" s="177"/>
      <c r="N50" s="170"/>
      <c r="O50" s="171"/>
      <c r="P50" s="171"/>
      <c r="Q50" s="301"/>
      <c r="R50" s="302"/>
      <c r="S50" s="302"/>
      <c r="T50" s="301"/>
      <c r="U50" s="302"/>
      <c r="V50" s="302"/>
      <c r="W50" s="170"/>
      <c r="X50" s="171"/>
      <c r="Y50" s="171"/>
      <c r="Z50" s="172"/>
      <c r="AA50" s="143"/>
      <c r="AB50" s="143"/>
      <c r="AC50" s="211"/>
      <c r="AD50" s="212"/>
      <c r="AE50" s="212"/>
      <c r="AF50" s="211"/>
      <c r="AG50" s="212"/>
      <c r="AH50" s="212"/>
      <c r="AI50" s="211"/>
      <c r="AJ50" s="212"/>
      <c r="AK50" s="212"/>
      <c r="AL50" s="211"/>
      <c r="AM50" s="212"/>
      <c r="AN50" s="212"/>
      <c r="AO50" s="211"/>
      <c r="AP50" s="212"/>
      <c r="AQ50" s="212"/>
      <c r="AR50" s="211"/>
      <c r="AS50" s="212"/>
      <c r="AT50" s="212"/>
      <c r="AU50" s="211"/>
      <c r="AV50" s="212"/>
      <c r="AW50" s="212"/>
      <c r="AX50" s="211"/>
      <c r="AY50" s="212"/>
      <c r="AZ50" s="212"/>
      <c r="BA50" s="276">
        <f>SUM(Rezultati!E50:AZ50)</f>
        <v>0</v>
      </c>
      <c r="BB50" s="277">
        <f>COUNT(Rezultati!E50:AZ50)</f>
        <v>0</v>
      </c>
      <c r="BC50" s="378"/>
      <c r="BD50" s="300" t="e">
        <f>(Rezultati!BA50/Rezultati!BB50)</f>
        <v>#DIV/0!</v>
      </c>
      <c r="BE50" s="371"/>
      <c r="BF50" s="124">
        <f t="shared" si="1"/>
        <v>0</v>
      </c>
      <c r="BG50" s="125"/>
      <c r="BH50" s="125"/>
      <c r="BI50" s="125"/>
      <c r="BJ50" s="125"/>
      <c r="BK50" s="125"/>
      <c r="BL50" s="125"/>
      <c r="BM50" s="125"/>
      <c r="BN50" s="125"/>
      <c r="BO50" s="141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</row>
    <row r="51" spans="1:78" ht="15.75" customHeight="1">
      <c r="A51" s="219" t="s">
        <v>54</v>
      </c>
      <c r="B51" s="191"/>
      <c r="C51" s="291">
        <v>0</v>
      </c>
      <c r="D51" s="292">
        <f>Rezultati!C51*Rezultati!BB51</f>
        <v>0</v>
      </c>
      <c r="E51" s="260"/>
      <c r="F51" s="160"/>
      <c r="G51" s="160"/>
      <c r="H51" s="260"/>
      <c r="I51" s="160"/>
      <c r="J51" s="160"/>
      <c r="K51" s="260"/>
      <c r="L51" s="160"/>
      <c r="M51" s="160"/>
      <c r="N51" s="182"/>
      <c r="O51" s="183"/>
      <c r="P51" s="183"/>
      <c r="Q51" s="305"/>
      <c r="R51" s="306"/>
      <c r="S51" s="306"/>
      <c r="T51" s="305"/>
      <c r="U51" s="306"/>
      <c r="V51" s="306"/>
      <c r="W51" s="182"/>
      <c r="X51" s="183"/>
      <c r="Y51" s="183"/>
      <c r="Z51" s="192"/>
      <c r="AA51" s="193"/>
      <c r="AB51" s="193"/>
      <c r="AC51" s="214"/>
      <c r="AD51" s="215"/>
      <c r="AE51" s="215"/>
      <c r="AF51" s="214"/>
      <c r="AG51" s="215"/>
      <c r="AH51" s="215"/>
      <c r="AI51" s="214"/>
      <c r="AJ51" s="215"/>
      <c r="AK51" s="215"/>
      <c r="AL51" s="214"/>
      <c r="AM51" s="215"/>
      <c r="AN51" s="215"/>
      <c r="AO51" s="214"/>
      <c r="AP51" s="215"/>
      <c r="AQ51" s="215"/>
      <c r="AR51" s="214"/>
      <c r="AS51" s="215"/>
      <c r="AT51" s="215"/>
      <c r="AU51" s="214"/>
      <c r="AV51" s="215"/>
      <c r="AW51" s="215"/>
      <c r="AX51" s="214"/>
      <c r="AY51" s="215"/>
      <c r="AZ51" s="215"/>
      <c r="BA51" s="295">
        <f>SUM(Rezultati!E51:AZ51)</f>
        <v>0</v>
      </c>
      <c r="BB51" s="296">
        <f>COUNT(Rezultati!E51:AZ51)</f>
        <v>0</v>
      </c>
      <c r="BC51" s="378"/>
      <c r="BD51" s="300" t="e">
        <f>(Rezultati!BA51/Rezultati!BB51)</f>
        <v>#DIV/0!</v>
      </c>
      <c r="BE51" s="371"/>
      <c r="BF51" s="124">
        <f t="shared" si="1"/>
        <v>0</v>
      </c>
      <c r="BG51" s="125"/>
      <c r="BH51" s="125"/>
      <c r="BI51" s="125"/>
      <c r="BJ51" s="125"/>
      <c r="BK51" s="125"/>
      <c r="BL51" s="125"/>
      <c r="BM51" s="125"/>
      <c r="BN51" s="125"/>
      <c r="BO51" s="141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</row>
    <row r="52" spans="1:78" ht="15.75" customHeight="1">
      <c r="A52" s="149" t="str">
        <f>Punkti!A23</f>
        <v>SIB</v>
      </c>
      <c r="B52" s="197" t="s">
        <v>97</v>
      </c>
      <c r="C52" s="307">
        <v>8</v>
      </c>
      <c r="D52" s="280">
        <f>Rezultati!C52*Rezultati!BB52</f>
        <v>120</v>
      </c>
      <c r="E52" s="220"/>
      <c r="F52" s="221"/>
      <c r="G52" s="221"/>
      <c r="H52" s="220"/>
      <c r="I52" s="221"/>
      <c r="J52" s="221"/>
      <c r="K52" s="220"/>
      <c r="L52" s="221"/>
      <c r="M52" s="221"/>
      <c r="N52" s="220"/>
      <c r="O52" s="221"/>
      <c r="P52" s="221"/>
      <c r="Q52" s="220"/>
      <c r="R52" s="221"/>
      <c r="S52" s="221"/>
      <c r="T52" s="220"/>
      <c r="U52" s="221"/>
      <c r="V52" s="221"/>
      <c r="W52" s="220"/>
      <c r="X52" s="221"/>
      <c r="Y52" s="221"/>
      <c r="Z52" s="220"/>
      <c r="AA52" s="221"/>
      <c r="AB52" s="221"/>
      <c r="AC52" s="222"/>
      <c r="AD52" s="223"/>
      <c r="AE52" s="223"/>
      <c r="AF52" s="224">
        <v>200</v>
      </c>
      <c r="AG52" s="225">
        <v>203</v>
      </c>
      <c r="AH52" s="225">
        <v>190</v>
      </c>
      <c r="AI52" s="224">
        <v>197</v>
      </c>
      <c r="AJ52" s="225">
        <v>230</v>
      </c>
      <c r="AK52" s="225">
        <v>200</v>
      </c>
      <c r="AL52" s="224"/>
      <c r="AM52" s="225"/>
      <c r="AN52" s="225"/>
      <c r="AO52" s="224">
        <v>147</v>
      </c>
      <c r="AP52" s="225">
        <v>157</v>
      </c>
      <c r="AQ52" s="225">
        <v>181</v>
      </c>
      <c r="AR52" s="224">
        <v>183</v>
      </c>
      <c r="AS52" s="225">
        <v>156</v>
      </c>
      <c r="AT52" s="225">
        <v>171</v>
      </c>
      <c r="AU52" s="224">
        <v>164</v>
      </c>
      <c r="AV52" s="225">
        <v>222</v>
      </c>
      <c r="AW52" s="225">
        <v>244</v>
      </c>
      <c r="AX52" s="224"/>
      <c r="AY52" s="225"/>
      <c r="AZ52" s="225"/>
      <c r="BA52" s="139">
        <f>SUM(Rezultati!E52:AZ52)</f>
        <v>2845</v>
      </c>
      <c r="BB52" s="140">
        <f>COUNT(Rezultati!E52:AZ52)</f>
        <v>15</v>
      </c>
      <c r="BC52" s="378">
        <f>SUM((Rezultati!BA52+Rezultati!BA53+Rezultati!BA54+Rezultati!BA55+Rezultati!BA56+Rezultati!BA57+Rezultati!BA58)/(Rezultati!BB52+Rezultati!BB53+Rezultati!BB54+Rezultati!BB55+Rezultati!BB56+Rezultati!BB57+Rezultati!BB58))</f>
        <v>189.93333333333334</v>
      </c>
      <c r="BD52" s="300">
        <f>Rezultati!BA52/Rezultati!BB52</f>
        <v>189.66666666666666</v>
      </c>
      <c r="BE52" s="371" t="str">
        <f>AC2</f>
        <v>SIB</v>
      </c>
      <c r="BF52" s="124" t="str">
        <f t="shared" si="1"/>
        <v>Tatjana Teļnova</v>
      </c>
      <c r="BG52" s="125"/>
      <c r="BH52" s="125"/>
      <c r="BI52" s="125"/>
      <c r="BJ52" s="125"/>
      <c r="BK52" s="125"/>
      <c r="BL52" s="125"/>
      <c r="BM52" s="125"/>
      <c r="BN52" s="125"/>
      <c r="BO52" s="141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</row>
    <row r="53" spans="1:78" ht="15.75" customHeight="1">
      <c r="A53" s="131" t="s">
        <v>55</v>
      </c>
      <c r="B53" s="175" t="s">
        <v>98</v>
      </c>
      <c r="C53" s="271">
        <v>0</v>
      </c>
      <c r="D53" s="265">
        <f>Rezultati!C53*Rezultati!BB53</f>
        <v>0</v>
      </c>
      <c r="E53" s="226"/>
      <c r="F53" s="227"/>
      <c r="G53" s="227"/>
      <c r="H53" s="226"/>
      <c r="I53" s="227"/>
      <c r="J53" s="227"/>
      <c r="K53" s="226"/>
      <c r="L53" s="227"/>
      <c r="M53" s="227"/>
      <c r="N53" s="226"/>
      <c r="O53" s="227"/>
      <c r="P53" s="227"/>
      <c r="Q53" s="226"/>
      <c r="R53" s="227"/>
      <c r="S53" s="227"/>
      <c r="T53" s="226"/>
      <c r="U53" s="227"/>
      <c r="V53" s="227"/>
      <c r="W53" s="226"/>
      <c r="X53" s="227"/>
      <c r="Y53" s="227"/>
      <c r="Z53" s="226"/>
      <c r="AA53" s="227"/>
      <c r="AB53" s="227"/>
      <c r="AC53" s="222"/>
      <c r="AD53" s="223"/>
      <c r="AE53" s="223"/>
      <c r="AF53" s="228"/>
      <c r="AG53" s="229"/>
      <c r="AH53" s="229"/>
      <c r="AI53" s="228">
        <v>191</v>
      </c>
      <c r="AJ53" s="229">
        <v>194</v>
      </c>
      <c r="AK53" s="229">
        <v>214</v>
      </c>
      <c r="AL53" s="228"/>
      <c r="AM53" s="229"/>
      <c r="AN53" s="229"/>
      <c r="AO53" s="228"/>
      <c r="AP53" s="229"/>
      <c r="AQ53" s="229"/>
      <c r="AR53" s="228">
        <v>179</v>
      </c>
      <c r="AS53" s="229">
        <v>188</v>
      </c>
      <c r="AT53" s="229">
        <v>130</v>
      </c>
      <c r="AU53" s="228">
        <v>169</v>
      </c>
      <c r="AV53" s="229">
        <v>225</v>
      </c>
      <c r="AW53" s="229">
        <v>193</v>
      </c>
      <c r="AX53" s="228"/>
      <c r="AY53" s="229"/>
      <c r="AZ53" s="229"/>
      <c r="BA53" s="276">
        <f>SUM(Rezultati!E53:AZ53)</f>
        <v>1683</v>
      </c>
      <c r="BB53" s="277">
        <f>COUNT(Rezultati!E53:AZ53)</f>
        <v>9</v>
      </c>
      <c r="BC53" s="378"/>
      <c r="BD53" s="300">
        <f>Rezultati!BA53/Rezultati!BB53</f>
        <v>187</v>
      </c>
      <c r="BE53" s="371"/>
      <c r="BF53" s="124" t="str">
        <f t="shared" si="1"/>
        <v>Artūrs Kaļinins</v>
      </c>
      <c r="BG53" s="125"/>
      <c r="BH53" s="125"/>
      <c r="BI53" s="125"/>
      <c r="BJ53" s="125"/>
      <c r="BK53" s="125"/>
      <c r="BL53" s="125"/>
      <c r="BM53" s="125"/>
      <c r="BN53" s="125"/>
      <c r="BO53" s="141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</row>
    <row r="54" spans="1:78" ht="15.75" customHeight="1">
      <c r="A54" s="131" t="s">
        <v>55</v>
      </c>
      <c r="B54" s="175" t="s">
        <v>99</v>
      </c>
      <c r="C54" s="271">
        <v>0</v>
      </c>
      <c r="D54" s="265">
        <f>Rezultati!C54*Rezultati!BB54</f>
        <v>0</v>
      </c>
      <c r="E54" s="226"/>
      <c r="F54" s="227"/>
      <c r="G54" s="227"/>
      <c r="H54" s="226"/>
      <c r="I54" s="227"/>
      <c r="J54" s="227"/>
      <c r="K54" s="226"/>
      <c r="L54" s="227"/>
      <c r="M54" s="227"/>
      <c r="N54" s="226"/>
      <c r="O54" s="227"/>
      <c r="P54" s="227"/>
      <c r="Q54" s="226"/>
      <c r="R54" s="227"/>
      <c r="S54" s="227"/>
      <c r="T54" s="226"/>
      <c r="U54" s="227"/>
      <c r="V54" s="227"/>
      <c r="W54" s="226"/>
      <c r="X54" s="227"/>
      <c r="Y54" s="227"/>
      <c r="Z54" s="226"/>
      <c r="AA54" s="227"/>
      <c r="AB54" s="227"/>
      <c r="AC54" s="222"/>
      <c r="AD54" s="223"/>
      <c r="AE54" s="223"/>
      <c r="AF54" s="230">
        <v>146</v>
      </c>
      <c r="AG54" s="231">
        <v>212</v>
      </c>
      <c r="AH54" s="231">
        <v>201</v>
      </c>
      <c r="AI54" s="230"/>
      <c r="AJ54" s="231"/>
      <c r="AK54" s="231"/>
      <c r="AL54" s="230"/>
      <c r="AM54" s="231"/>
      <c r="AN54" s="231"/>
      <c r="AO54" s="230">
        <v>195</v>
      </c>
      <c r="AP54" s="231">
        <v>182</v>
      </c>
      <c r="AQ54" s="231">
        <v>217</v>
      </c>
      <c r="AR54" s="230">
        <v>169</v>
      </c>
      <c r="AS54" s="231">
        <v>171</v>
      </c>
      <c r="AT54" s="231">
        <v>202</v>
      </c>
      <c r="AU54" s="230">
        <v>185</v>
      </c>
      <c r="AV54" s="231">
        <v>146</v>
      </c>
      <c r="AW54" s="231">
        <v>214</v>
      </c>
      <c r="AX54" s="230"/>
      <c r="AY54" s="231"/>
      <c r="AZ54" s="231"/>
      <c r="BA54" s="276">
        <f>SUM(Rezultati!E54:AZ54)</f>
        <v>2240</v>
      </c>
      <c r="BB54" s="277">
        <f>COUNT(Rezultati!E54:AZ54)</f>
        <v>12</v>
      </c>
      <c r="BC54" s="378"/>
      <c r="BD54" s="300">
        <f>Rezultati!BA54/Rezultati!BB54</f>
        <v>186.66666666666666</v>
      </c>
      <c r="BE54" s="371"/>
      <c r="BF54" s="124" t="str">
        <f t="shared" si="1"/>
        <v>Nauris Zīds</v>
      </c>
      <c r="BG54" s="125"/>
      <c r="BH54" s="125"/>
      <c r="BI54" s="125"/>
      <c r="BJ54" s="125"/>
      <c r="BK54" s="125"/>
      <c r="BL54" s="125"/>
      <c r="BM54" s="125"/>
      <c r="BN54" s="125"/>
      <c r="BO54" s="141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</row>
    <row r="55" spans="1:78" ht="15.75" customHeight="1">
      <c r="A55" s="232" t="s">
        <v>55</v>
      </c>
      <c r="B55" s="233" t="s">
        <v>135</v>
      </c>
      <c r="C55" s="318">
        <v>0</v>
      </c>
      <c r="D55" s="319">
        <f>Rezultati!C55*Rezultati!BB55</f>
        <v>0</v>
      </c>
      <c r="E55" s="226"/>
      <c r="F55" s="227"/>
      <c r="G55" s="227"/>
      <c r="H55" s="226"/>
      <c r="I55" s="227"/>
      <c r="J55" s="227"/>
      <c r="K55" s="226"/>
      <c r="L55" s="227"/>
      <c r="M55" s="227"/>
      <c r="N55" s="226"/>
      <c r="O55" s="227"/>
      <c r="P55" s="227"/>
      <c r="Q55" s="226"/>
      <c r="R55" s="227"/>
      <c r="S55" s="227"/>
      <c r="T55" s="226"/>
      <c r="U55" s="227"/>
      <c r="V55" s="227"/>
      <c r="W55" s="226"/>
      <c r="X55" s="227"/>
      <c r="Y55" s="227"/>
      <c r="Z55" s="226"/>
      <c r="AA55" s="227"/>
      <c r="AB55" s="227"/>
      <c r="AC55" s="222"/>
      <c r="AD55" s="223"/>
      <c r="AE55" s="223"/>
      <c r="AF55" s="230"/>
      <c r="AG55" s="231"/>
      <c r="AH55" s="231"/>
      <c r="AI55" s="230"/>
      <c r="AJ55" s="231"/>
      <c r="AK55" s="231"/>
      <c r="AL55" s="230"/>
      <c r="AM55" s="231"/>
      <c r="AN55" s="231"/>
      <c r="AO55" s="230"/>
      <c r="AP55" s="231"/>
      <c r="AQ55" s="231"/>
      <c r="AR55" s="230"/>
      <c r="AS55" s="231"/>
      <c r="AT55" s="231"/>
      <c r="AU55" s="230"/>
      <c r="AV55" s="231"/>
      <c r="AW55" s="231"/>
      <c r="AX55" s="230"/>
      <c r="AY55" s="231"/>
      <c r="AZ55" s="231"/>
      <c r="BA55" s="276">
        <f>SUM(Rezultati!E55:AZ55)</f>
        <v>0</v>
      </c>
      <c r="BB55" s="277">
        <f>COUNT(Rezultati!E55:AZ55)</f>
        <v>0</v>
      </c>
      <c r="BC55" s="378"/>
      <c r="BD55" s="300" t="e">
        <f>Rezultati!BA55/Rezultati!BB55</f>
        <v>#DIV/0!</v>
      </c>
      <c r="BE55" s="371"/>
      <c r="BF55" s="124" t="str">
        <f t="shared" si="1"/>
        <v>pieaicinātais spēlētājs</v>
      </c>
      <c r="BG55" s="125"/>
      <c r="BH55" s="125"/>
      <c r="BI55" s="125"/>
      <c r="BJ55" s="125"/>
      <c r="BK55" s="125"/>
      <c r="BL55" s="125"/>
      <c r="BM55" s="125"/>
      <c r="BN55" s="125"/>
      <c r="BO55" s="141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</row>
    <row r="56" spans="1:78" ht="15.75" customHeight="1">
      <c r="A56" s="131" t="s">
        <v>100</v>
      </c>
      <c r="B56" s="175" t="s">
        <v>89</v>
      </c>
      <c r="C56" s="285">
        <v>0</v>
      </c>
      <c r="D56" s="265">
        <f>Rezultati!C56*Rezultati!BB56</f>
        <v>0</v>
      </c>
      <c r="E56" s="234"/>
      <c r="F56" s="235"/>
      <c r="G56" s="235"/>
      <c r="H56" s="234"/>
      <c r="I56" s="235"/>
      <c r="J56" s="235"/>
      <c r="K56" s="234"/>
      <c r="L56" s="235"/>
      <c r="M56" s="235"/>
      <c r="N56" s="234"/>
      <c r="O56" s="235"/>
      <c r="P56" s="235"/>
      <c r="Q56" s="234"/>
      <c r="R56" s="235"/>
      <c r="S56" s="235"/>
      <c r="T56" s="234"/>
      <c r="U56" s="235"/>
      <c r="V56" s="235"/>
      <c r="W56" s="234"/>
      <c r="X56" s="235"/>
      <c r="Y56" s="235"/>
      <c r="Z56" s="234"/>
      <c r="AA56" s="235"/>
      <c r="AB56" s="235"/>
      <c r="AC56" s="222"/>
      <c r="AD56" s="223"/>
      <c r="AE56" s="223"/>
      <c r="AF56" s="230">
        <v>231</v>
      </c>
      <c r="AG56" s="231">
        <v>181</v>
      </c>
      <c r="AH56" s="231">
        <v>254</v>
      </c>
      <c r="AI56" s="230">
        <v>194</v>
      </c>
      <c r="AJ56" s="231">
        <v>169</v>
      </c>
      <c r="AK56" s="231">
        <v>154</v>
      </c>
      <c r="AL56" s="230"/>
      <c r="AM56" s="231"/>
      <c r="AN56" s="231"/>
      <c r="AO56" s="230">
        <v>171</v>
      </c>
      <c r="AP56" s="231">
        <v>267</v>
      </c>
      <c r="AQ56" s="231">
        <v>158</v>
      </c>
      <c r="AR56" s="230"/>
      <c r="AS56" s="231"/>
      <c r="AT56" s="231"/>
      <c r="AU56" s="230"/>
      <c r="AV56" s="231"/>
      <c r="AW56" s="231"/>
      <c r="AX56" s="230"/>
      <c r="AY56" s="231"/>
      <c r="AZ56" s="231"/>
      <c r="BA56" s="276">
        <f>SUM(Rezultati!E56:AZ56)</f>
        <v>1779</v>
      </c>
      <c r="BB56" s="277">
        <f>COUNT(Rezultati!E56:AZ56)</f>
        <v>9</v>
      </c>
      <c r="BC56" s="378"/>
      <c r="BD56" s="300">
        <f>Rezultati!BA56/Rezultati!BB56</f>
        <v>197.66666666666666</v>
      </c>
      <c r="BE56" s="371"/>
      <c r="BF56" s="124" t="str">
        <f t="shared" si="1"/>
        <v>Andris Stalidzāns</v>
      </c>
      <c r="BG56" s="125"/>
      <c r="BH56" s="125"/>
      <c r="BI56" s="125"/>
      <c r="BJ56" s="125"/>
      <c r="BK56" s="125"/>
      <c r="BL56" s="125"/>
      <c r="BM56" s="125"/>
      <c r="BN56" s="125"/>
      <c r="BO56" s="141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</row>
    <row r="57" spans="1:78" ht="15.75" customHeight="1">
      <c r="A57" s="131" t="s">
        <v>55</v>
      </c>
      <c r="B57" s="175"/>
      <c r="C57" s="285">
        <v>0</v>
      </c>
      <c r="D57" s="265">
        <f>Rezultati!C57*Rezultati!BB57</f>
        <v>0</v>
      </c>
      <c r="E57" s="234"/>
      <c r="F57" s="235"/>
      <c r="G57" s="235"/>
      <c r="H57" s="234"/>
      <c r="I57" s="235"/>
      <c r="J57" s="235"/>
      <c r="K57" s="234"/>
      <c r="L57" s="235"/>
      <c r="M57" s="235"/>
      <c r="N57" s="234"/>
      <c r="O57" s="235"/>
      <c r="P57" s="235"/>
      <c r="Q57" s="234"/>
      <c r="R57" s="235"/>
      <c r="S57" s="235"/>
      <c r="T57" s="234"/>
      <c r="U57" s="235"/>
      <c r="V57" s="235"/>
      <c r="W57" s="234"/>
      <c r="X57" s="235"/>
      <c r="Y57" s="235"/>
      <c r="Z57" s="234"/>
      <c r="AA57" s="235"/>
      <c r="AB57" s="235"/>
      <c r="AC57" s="222"/>
      <c r="AD57" s="223"/>
      <c r="AE57" s="223"/>
      <c r="AF57" s="230"/>
      <c r="AG57" s="231"/>
      <c r="AH57" s="231"/>
      <c r="AI57" s="230"/>
      <c r="AJ57" s="231"/>
      <c r="AK57" s="231"/>
      <c r="AL57" s="230"/>
      <c r="AM57" s="231"/>
      <c r="AN57" s="231"/>
      <c r="AO57" s="230"/>
      <c r="AP57" s="231"/>
      <c r="AQ57" s="231"/>
      <c r="AR57" s="230"/>
      <c r="AS57" s="231"/>
      <c r="AT57" s="231"/>
      <c r="AU57" s="230"/>
      <c r="AV57" s="231"/>
      <c r="AW57" s="231"/>
      <c r="AX57" s="230"/>
      <c r="AY57" s="231"/>
      <c r="AZ57" s="231"/>
      <c r="BA57" s="276">
        <f>SUM(Rezultati!E57:AZ57)</f>
        <v>0</v>
      </c>
      <c r="BB57" s="277">
        <f>COUNT(Rezultati!E57:AZ57)</f>
        <v>0</v>
      </c>
      <c r="BC57" s="378"/>
      <c r="BD57" s="300" t="e">
        <f>Rezultati!BA57/Rezultati!BB57</f>
        <v>#DIV/0!</v>
      </c>
      <c r="BE57" s="371"/>
      <c r="BF57" s="124">
        <f t="shared" si="1"/>
        <v>0</v>
      </c>
      <c r="BG57" s="125"/>
      <c r="BH57" s="125"/>
      <c r="BI57" s="125"/>
      <c r="BJ57" s="125"/>
      <c r="BK57" s="125"/>
      <c r="BL57" s="125"/>
      <c r="BM57" s="125"/>
      <c r="BN57" s="125"/>
      <c r="BO57" s="141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</row>
    <row r="58" spans="1:78" ht="15.75" customHeight="1">
      <c r="A58" s="131" t="s">
        <v>55</v>
      </c>
      <c r="B58" s="158"/>
      <c r="C58" s="291">
        <v>0</v>
      </c>
      <c r="D58" s="292">
        <f>Rezultati!C58*Rezultati!BB58</f>
        <v>0</v>
      </c>
      <c r="E58" s="161"/>
      <c r="F58" s="162"/>
      <c r="G58" s="162"/>
      <c r="H58" s="161"/>
      <c r="I58" s="162"/>
      <c r="J58" s="162"/>
      <c r="K58" s="161"/>
      <c r="L58" s="162"/>
      <c r="M58" s="162"/>
      <c r="N58" s="161"/>
      <c r="O58" s="162"/>
      <c r="P58" s="162"/>
      <c r="Q58" s="161"/>
      <c r="R58" s="162"/>
      <c r="S58" s="162"/>
      <c r="T58" s="161"/>
      <c r="U58" s="162"/>
      <c r="V58" s="162"/>
      <c r="W58" s="161"/>
      <c r="X58" s="162"/>
      <c r="Y58" s="162"/>
      <c r="Z58" s="161"/>
      <c r="AA58" s="162"/>
      <c r="AB58" s="162"/>
      <c r="AC58" s="236"/>
      <c r="AD58" s="237"/>
      <c r="AE58" s="237"/>
      <c r="AF58" s="238"/>
      <c r="AG58" s="239"/>
      <c r="AH58" s="239"/>
      <c r="AI58" s="238"/>
      <c r="AJ58" s="239"/>
      <c r="AK58" s="239"/>
      <c r="AL58" s="238"/>
      <c r="AM58" s="239"/>
      <c r="AN58" s="239"/>
      <c r="AO58" s="238"/>
      <c r="AP58" s="239"/>
      <c r="AQ58" s="239"/>
      <c r="AR58" s="238"/>
      <c r="AS58" s="239"/>
      <c r="AT58" s="239"/>
      <c r="AU58" s="238"/>
      <c r="AV58" s="239"/>
      <c r="AW58" s="239"/>
      <c r="AX58" s="238"/>
      <c r="AY58" s="239"/>
      <c r="AZ58" s="239"/>
      <c r="BA58" s="295">
        <f>SUM(Rezultati!E58:AZ58)</f>
        <v>0</v>
      </c>
      <c r="BB58" s="296">
        <f>COUNT(Rezultati!E58:AZ58)</f>
        <v>0</v>
      </c>
      <c r="BC58" s="378"/>
      <c r="BD58" s="300" t="e">
        <f>Rezultati!BA58/Rezultati!BB58</f>
        <v>#DIV/0!</v>
      </c>
      <c r="BE58" s="371"/>
      <c r="BF58" s="124">
        <f t="shared" si="1"/>
        <v>0</v>
      </c>
      <c r="BG58" s="125"/>
      <c r="BH58" s="125"/>
      <c r="BI58" s="125"/>
      <c r="BJ58" s="125"/>
      <c r="BK58" s="125"/>
      <c r="BL58" s="125"/>
      <c r="BM58" s="125"/>
      <c r="BN58" s="125"/>
      <c r="BO58" s="141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</row>
    <row r="59" spans="1:78" ht="15.75" customHeight="1">
      <c r="A59" s="196" t="str">
        <f>Punkti!A26</f>
        <v>TMRE</v>
      </c>
      <c r="B59" s="197"/>
      <c r="C59" s="307">
        <v>8</v>
      </c>
      <c r="D59" s="308">
        <f>Rezultati!C59*Rezultati!BB59</f>
        <v>0</v>
      </c>
      <c r="E59" s="220"/>
      <c r="F59" s="221"/>
      <c r="G59" s="221"/>
      <c r="H59" s="220"/>
      <c r="I59" s="221"/>
      <c r="J59" s="221"/>
      <c r="K59" s="220"/>
      <c r="L59" s="221"/>
      <c r="M59" s="221"/>
      <c r="N59" s="220"/>
      <c r="O59" s="221"/>
      <c r="P59" s="221"/>
      <c r="Q59" s="220"/>
      <c r="R59" s="221"/>
      <c r="S59" s="221"/>
      <c r="T59" s="220"/>
      <c r="U59" s="221"/>
      <c r="V59" s="221"/>
      <c r="W59" s="220"/>
      <c r="X59" s="221"/>
      <c r="Y59" s="221"/>
      <c r="Z59" s="220"/>
      <c r="AA59" s="221"/>
      <c r="AB59" s="221"/>
      <c r="AC59" s="224"/>
      <c r="AD59" s="225"/>
      <c r="AE59" s="225"/>
      <c r="AF59" s="222"/>
      <c r="AG59" s="223"/>
      <c r="AH59" s="223"/>
      <c r="AI59" s="224"/>
      <c r="AJ59" s="225"/>
      <c r="AK59" s="225"/>
      <c r="AL59" s="224"/>
      <c r="AM59" s="225"/>
      <c r="AN59" s="225"/>
      <c r="AO59" s="224"/>
      <c r="AP59" s="225"/>
      <c r="AQ59" s="225"/>
      <c r="AR59" s="224"/>
      <c r="AS59" s="225"/>
      <c r="AT59" s="225"/>
      <c r="AU59" s="224"/>
      <c r="AV59" s="225"/>
      <c r="AW59" s="225"/>
      <c r="AX59" s="224"/>
      <c r="AY59" s="225"/>
      <c r="AZ59" s="225"/>
      <c r="BA59" s="139">
        <f>SUM(Rezultati!E59:AZ59)</f>
        <v>0</v>
      </c>
      <c r="BB59" s="140">
        <f>COUNT(Rezultati!E59:AZ59)</f>
        <v>0</v>
      </c>
      <c r="BC59" s="378">
        <f>SUM((Rezultati!BA59+Rezultati!BA60+Rezultati!BA61+Rezultati!BA62+Rezultati!BA63+Rezultati!BA64+Rezultati!BA65)/(Rezultati!BB59+Rezultati!BB60+Rezultati!BB61+Rezultati!BB62+Rezultati!BB63+Rezultati!BB64+Rezultati!BB65))</f>
        <v>184.33333333333334</v>
      </c>
      <c r="BD59" s="300" t="e">
        <f>Rezultati!BA59/Rezultati!BB59</f>
        <v>#DIV/0!</v>
      </c>
      <c r="BE59" s="371" t="str">
        <f>AF2</f>
        <v>TMRE</v>
      </c>
      <c r="BF59" s="124">
        <f t="shared" si="1"/>
        <v>0</v>
      </c>
      <c r="BG59" s="125"/>
      <c r="BH59" s="125"/>
      <c r="BI59" s="125"/>
      <c r="BJ59" s="125"/>
      <c r="BK59" s="125"/>
      <c r="BL59" s="125"/>
      <c r="BM59" s="125"/>
      <c r="BN59" s="125"/>
      <c r="BO59" s="141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</row>
    <row r="60" spans="1:78" ht="15.75" customHeight="1">
      <c r="A60" s="131" t="s">
        <v>56</v>
      </c>
      <c r="B60" s="175" t="s">
        <v>101</v>
      </c>
      <c r="C60" s="271">
        <v>0</v>
      </c>
      <c r="D60" s="265">
        <f>Rezultati!C60*Rezultati!BB60</f>
        <v>0</v>
      </c>
      <c r="E60" s="226"/>
      <c r="F60" s="227"/>
      <c r="G60" s="227"/>
      <c r="H60" s="226"/>
      <c r="I60" s="227"/>
      <c r="J60" s="227"/>
      <c r="K60" s="226"/>
      <c r="L60" s="227"/>
      <c r="M60" s="227"/>
      <c r="N60" s="226"/>
      <c r="O60" s="227"/>
      <c r="P60" s="227"/>
      <c r="Q60" s="226"/>
      <c r="R60" s="227"/>
      <c r="S60" s="227"/>
      <c r="T60" s="226"/>
      <c r="U60" s="227"/>
      <c r="V60" s="227"/>
      <c r="W60" s="226"/>
      <c r="X60" s="227"/>
      <c r="Y60" s="227"/>
      <c r="Z60" s="226"/>
      <c r="AA60" s="227"/>
      <c r="AB60" s="227"/>
      <c r="AC60" s="228">
        <v>165</v>
      </c>
      <c r="AD60" s="229">
        <v>217</v>
      </c>
      <c r="AE60" s="229">
        <v>162</v>
      </c>
      <c r="AF60" s="222"/>
      <c r="AG60" s="223"/>
      <c r="AH60" s="223"/>
      <c r="AI60" s="228">
        <v>176</v>
      </c>
      <c r="AJ60" s="229">
        <v>168</v>
      </c>
      <c r="AK60" s="229">
        <v>214</v>
      </c>
      <c r="AL60" s="228">
        <v>202</v>
      </c>
      <c r="AM60" s="229">
        <v>174</v>
      </c>
      <c r="AN60" s="229">
        <v>146</v>
      </c>
      <c r="AO60" s="228"/>
      <c r="AP60" s="229"/>
      <c r="AQ60" s="229"/>
      <c r="AR60" s="228">
        <v>170</v>
      </c>
      <c r="AS60" s="229">
        <v>214</v>
      </c>
      <c r="AT60" s="229">
        <v>119</v>
      </c>
      <c r="AU60" s="228">
        <v>143</v>
      </c>
      <c r="AV60" s="229">
        <v>198</v>
      </c>
      <c r="AW60" s="229">
        <v>221</v>
      </c>
      <c r="AX60" s="228"/>
      <c r="AY60" s="229"/>
      <c r="AZ60" s="229"/>
      <c r="BA60" s="276">
        <f>SUM(Rezultati!E60:AZ60)</f>
        <v>2689</v>
      </c>
      <c r="BB60" s="277">
        <f>COUNT(Rezultati!E60:AZ60)</f>
        <v>15</v>
      </c>
      <c r="BC60" s="378"/>
      <c r="BD60" s="300">
        <f>Rezultati!BA60/Rezultati!BB60</f>
        <v>179.26666666666668</v>
      </c>
      <c r="BE60" s="371"/>
      <c r="BF60" s="124" t="str">
        <f t="shared" si="1"/>
        <v>Rihards Meijers</v>
      </c>
      <c r="BG60" s="125"/>
      <c r="BH60" s="125"/>
      <c r="BI60" s="125"/>
      <c r="BJ60" s="125"/>
      <c r="BK60" s="125"/>
      <c r="BL60" s="125"/>
      <c r="BM60" s="125"/>
      <c r="BN60" s="125"/>
      <c r="BO60" s="141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</row>
    <row r="61" spans="1:78" ht="15.75" customHeight="1">
      <c r="A61" s="232" t="s">
        <v>56</v>
      </c>
      <c r="B61" s="210"/>
      <c r="C61" s="323">
        <v>8</v>
      </c>
      <c r="D61" s="319">
        <f>Rezultati!C61*Rezultati!BB61</f>
        <v>0</v>
      </c>
      <c r="E61" s="226"/>
      <c r="F61" s="227"/>
      <c r="G61" s="227"/>
      <c r="H61" s="226"/>
      <c r="I61" s="227"/>
      <c r="J61" s="227"/>
      <c r="K61" s="226"/>
      <c r="L61" s="227"/>
      <c r="M61" s="227"/>
      <c r="N61" s="226"/>
      <c r="O61" s="227"/>
      <c r="P61" s="227"/>
      <c r="Q61" s="226"/>
      <c r="R61" s="227"/>
      <c r="S61" s="227"/>
      <c r="T61" s="226"/>
      <c r="U61" s="227"/>
      <c r="V61" s="227"/>
      <c r="W61" s="226"/>
      <c r="X61" s="227"/>
      <c r="Y61" s="227"/>
      <c r="Z61" s="226"/>
      <c r="AA61" s="227"/>
      <c r="AB61" s="227"/>
      <c r="AC61" s="230"/>
      <c r="AD61" s="231"/>
      <c r="AE61" s="231"/>
      <c r="AF61" s="222"/>
      <c r="AG61" s="223"/>
      <c r="AH61" s="223"/>
      <c r="AI61" s="230"/>
      <c r="AJ61" s="231"/>
      <c r="AK61" s="231"/>
      <c r="AL61" s="230"/>
      <c r="AM61" s="231"/>
      <c r="AN61" s="231"/>
      <c r="AO61" s="230"/>
      <c r="AP61" s="231"/>
      <c r="AQ61" s="231"/>
      <c r="AR61" s="230"/>
      <c r="AS61" s="231"/>
      <c r="AT61" s="231"/>
      <c r="AU61" s="230"/>
      <c r="AV61" s="231"/>
      <c r="AW61" s="231"/>
      <c r="AX61" s="230"/>
      <c r="AY61" s="231"/>
      <c r="AZ61" s="231"/>
      <c r="BA61" s="276">
        <f>SUM(Rezultati!E61:AZ61)</f>
        <v>0</v>
      </c>
      <c r="BB61" s="277">
        <f>COUNT(Rezultati!E61:AZ61)</f>
        <v>0</v>
      </c>
      <c r="BC61" s="378"/>
      <c r="BD61" s="300" t="e">
        <f>Rezultati!BA61/Rezultati!BB61</f>
        <v>#DIV/0!</v>
      </c>
      <c r="BE61" s="371"/>
      <c r="BF61" s="124">
        <f t="shared" si="1"/>
        <v>0</v>
      </c>
      <c r="BG61" s="125"/>
      <c r="BH61" s="125"/>
      <c r="BI61" s="125"/>
      <c r="BJ61" s="125"/>
      <c r="BK61" s="125"/>
      <c r="BL61" s="125"/>
      <c r="BM61" s="125"/>
      <c r="BN61" s="125"/>
      <c r="BO61" s="141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</row>
    <row r="62" spans="1:78" ht="15.75" customHeight="1">
      <c r="A62" s="131" t="s">
        <v>56</v>
      </c>
      <c r="B62" s="175" t="s">
        <v>103</v>
      </c>
      <c r="C62" s="285">
        <v>0</v>
      </c>
      <c r="D62" s="265">
        <f>Rezultati!C62*Rezultati!BB62</f>
        <v>0</v>
      </c>
      <c r="E62" s="226"/>
      <c r="F62" s="227"/>
      <c r="G62" s="227"/>
      <c r="H62" s="226"/>
      <c r="I62" s="227"/>
      <c r="J62" s="227"/>
      <c r="K62" s="226"/>
      <c r="L62" s="227"/>
      <c r="M62" s="227"/>
      <c r="N62" s="226"/>
      <c r="O62" s="227"/>
      <c r="P62" s="227"/>
      <c r="Q62" s="226"/>
      <c r="R62" s="227"/>
      <c r="S62" s="227"/>
      <c r="T62" s="226"/>
      <c r="U62" s="227"/>
      <c r="V62" s="227"/>
      <c r="W62" s="226"/>
      <c r="X62" s="227"/>
      <c r="Y62" s="227"/>
      <c r="Z62" s="226"/>
      <c r="AA62" s="227"/>
      <c r="AB62" s="227"/>
      <c r="AC62" s="230">
        <v>137</v>
      </c>
      <c r="AD62" s="231">
        <v>169</v>
      </c>
      <c r="AE62" s="231">
        <v>171</v>
      </c>
      <c r="AF62" s="222"/>
      <c r="AG62" s="223"/>
      <c r="AH62" s="223"/>
      <c r="AI62" s="230">
        <v>206</v>
      </c>
      <c r="AJ62" s="231">
        <v>198</v>
      </c>
      <c r="AK62" s="231">
        <v>193</v>
      </c>
      <c r="AL62" s="230">
        <v>218</v>
      </c>
      <c r="AM62" s="231">
        <v>211</v>
      </c>
      <c r="AN62" s="231">
        <v>201</v>
      </c>
      <c r="AO62" s="230"/>
      <c r="AP62" s="231"/>
      <c r="AQ62" s="231"/>
      <c r="AR62" s="230">
        <v>142</v>
      </c>
      <c r="AS62" s="231">
        <v>160</v>
      </c>
      <c r="AT62" s="231">
        <v>161</v>
      </c>
      <c r="AU62" s="230">
        <v>184</v>
      </c>
      <c r="AV62" s="231">
        <v>189</v>
      </c>
      <c r="AW62" s="231">
        <v>183</v>
      </c>
      <c r="AX62" s="230"/>
      <c r="AY62" s="231"/>
      <c r="AZ62" s="231"/>
      <c r="BA62" s="276">
        <f>SUM(Rezultati!E62:AZ62)</f>
        <v>2723</v>
      </c>
      <c r="BB62" s="277">
        <f>COUNT(Rezultati!E62:AZ62)</f>
        <v>15</v>
      </c>
      <c r="BC62" s="378"/>
      <c r="BD62" s="300">
        <f>Rezultati!BA62/Rezultati!BB62</f>
        <v>181.53333333333333</v>
      </c>
      <c r="BE62" s="371"/>
      <c r="BF62" s="124" t="str">
        <f t="shared" si="1"/>
        <v>Matīss Mūrnieks</v>
      </c>
      <c r="BG62" s="125"/>
      <c r="BH62" s="125"/>
      <c r="BI62" s="125"/>
      <c r="BJ62" s="125"/>
      <c r="BK62" s="125"/>
      <c r="BL62" s="125"/>
      <c r="BM62" s="125"/>
      <c r="BN62" s="125"/>
      <c r="BO62" s="141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</row>
    <row r="63" spans="1:78" ht="15.75" customHeight="1">
      <c r="A63" s="131" t="s">
        <v>56</v>
      </c>
      <c r="B63" s="175" t="s">
        <v>102</v>
      </c>
      <c r="C63" s="285">
        <v>0</v>
      </c>
      <c r="D63" s="265">
        <f>Rezultati!C63*Rezultati!BB63</f>
        <v>0</v>
      </c>
      <c r="E63" s="234"/>
      <c r="F63" s="235"/>
      <c r="G63" s="235"/>
      <c r="H63" s="234"/>
      <c r="I63" s="235"/>
      <c r="J63" s="235"/>
      <c r="K63" s="234"/>
      <c r="L63" s="235"/>
      <c r="M63" s="235"/>
      <c r="N63" s="234"/>
      <c r="O63" s="235"/>
      <c r="P63" s="235"/>
      <c r="Q63" s="234"/>
      <c r="R63" s="235"/>
      <c r="S63" s="235"/>
      <c r="T63" s="234"/>
      <c r="U63" s="235"/>
      <c r="V63" s="235"/>
      <c r="W63" s="234"/>
      <c r="X63" s="235"/>
      <c r="Y63" s="235"/>
      <c r="Z63" s="234"/>
      <c r="AA63" s="235"/>
      <c r="AB63" s="235"/>
      <c r="AC63" s="230">
        <v>213</v>
      </c>
      <c r="AD63" s="231">
        <v>180</v>
      </c>
      <c r="AE63" s="231">
        <v>161</v>
      </c>
      <c r="AF63" s="222"/>
      <c r="AG63" s="223"/>
      <c r="AH63" s="223"/>
      <c r="AI63" s="230">
        <v>149</v>
      </c>
      <c r="AJ63" s="231">
        <v>236</v>
      </c>
      <c r="AK63" s="231">
        <v>192</v>
      </c>
      <c r="AL63" s="230">
        <v>185</v>
      </c>
      <c r="AM63" s="231">
        <v>217</v>
      </c>
      <c r="AN63" s="231">
        <v>151</v>
      </c>
      <c r="AO63" s="230"/>
      <c r="AP63" s="231"/>
      <c r="AQ63" s="231"/>
      <c r="AR63" s="230">
        <v>214</v>
      </c>
      <c r="AS63" s="231">
        <v>233</v>
      </c>
      <c r="AT63" s="231">
        <v>192</v>
      </c>
      <c r="AU63" s="230">
        <v>190</v>
      </c>
      <c r="AV63" s="231">
        <v>182</v>
      </c>
      <c r="AW63" s="231">
        <v>188</v>
      </c>
      <c r="AX63" s="230"/>
      <c r="AY63" s="231"/>
      <c r="AZ63" s="231"/>
      <c r="BA63" s="276">
        <f>SUM(Rezultati!E63:AZ63)</f>
        <v>2883</v>
      </c>
      <c r="BB63" s="277">
        <f>COUNT(Rezultati!E63:AZ63)</f>
        <v>15</v>
      </c>
      <c r="BC63" s="378"/>
      <c r="BD63" s="300">
        <f>Rezultati!BA63/Rezultati!BB63</f>
        <v>192.2</v>
      </c>
      <c r="BE63" s="371"/>
      <c r="BF63" s="124" t="str">
        <f t="shared" si="1"/>
        <v>Elviss Volkops</v>
      </c>
      <c r="BG63" s="125"/>
      <c r="BH63" s="125"/>
      <c r="BI63" s="125"/>
      <c r="BJ63" s="125"/>
      <c r="BK63" s="125"/>
      <c r="BL63" s="125"/>
      <c r="BM63" s="125"/>
      <c r="BN63" s="125"/>
      <c r="BO63" s="141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</row>
    <row r="64" spans="1:78" ht="15.75" customHeight="1">
      <c r="A64" s="131" t="s">
        <v>56</v>
      </c>
      <c r="B64" s="175" t="s">
        <v>104</v>
      </c>
      <c r="C64" s="285">
        <v>0</v>
      </c>
      <c r="D64" s="265">
        <f>Rezultati!C64*Rezultati!BB64</f>
        <v>0</v>
      </c>
      <c r="E64" s="234"/>
      <c r="F64" s="235"/>
      <c r="G64" s="235"/>
      <c r="H64" s="234"/>
      <c r="I64" s="235"/>
      <c r="J64" s="235"/>
      <c r="K64" s="234"/>
      <c r="L64" s="235"/>
      <c r="M64" s="235"/>
      <c r="N64" s="234"/>
      <c r="O64" s="235"/>
      <c r="P64" s="235"/>
      <c r="Q64" s="234"/>
      <c r="R64" s="235"/>
      <c r="S64" s="235"/>
      <c r="T64" s="234"/>
      <c r="U64" s="235"/>
      <c r="V64" s="235"/>
      <c r="W64" s="234"/>
      <c r="X64" s="235"/>
      <c r="Y64" s="235"/>
      <c r="Z64" s="234"/>
      <c r="AA64" s="235"/>
      <c r="AB64" s="235"/>
      <c r="AC64" s="230"/>
      <c r="AD64" s="231"/>
      <c r="AE64" s="231"/>
      <c r="AF64" s="222"/>
      <c r="AG64" s="223"/>
      <c r="AH64" s="223"/>
      <c r="AI64" s="230"/>
      <c r="AJ64" s="231"/>
      <c r="AK64" s="231"/>
      <c r="AL64" s="230"/>
      <c r="AM64" s="231"/>
      <c r="AN64" s="231"/>
      <c r="AO64" s="230"/>
      <c r="AP64" s="231"/>
      <c r="AQ64" s="231"/>
      <c r="AR64" s="230"/>
      <c r="AS64" s="231"/>
      <c r="AT64" s="231"/>
      <c r="AU64" s="230"/>
      <c r="AV64" s="231"/>
      <c r="AW64" s="231"/>
      <c r="AX64" s="230"/>
      <c r="AY64" s="231"/>
      <c r="AZ64" s="231"/>
      <c r="BA64" s="276">
        <f>SUM(Rezultati!E64:AZ64)</f>
        <v>0</v>
      </c>
      <c r="BB64" s="277">
        <f>COUNT(Rezultati!E64:AZ64)</f>
        <v>0</v>
      </c>
      <c r="BC64" s="378"/>
      <c r="BD64" s="300" t="e">
        <f>(Rezultati!BA64/Rezultati!BB64)</f>
        <v>#DIV/0!</v>
      </c>
      <c r="BE64" s="371"/>
      <c r="BF64" s="124" t="str">
        <f t="shared" si="1"/>
        <v>Toms Remers</v>
      </c>
      <c r="BG64" s="125"/>
      <c r="BH64" s="125"/>
      <c r="BI64" s="125"/>
      <c r="BJ64" s="125"/>
      <c r="BK64" s="125"/>
      <c r="BL64" s="125"/>
      <c r="BM64" s="125"/>
      <c r="BN64" s="125"/>
      <c r="BO64" s="141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</row>
    <row r="65" spans="1:78" ht="15.75" customHeight="1">
      <c r="A65" s="180" t="s">
        <v>56</v>
      </c>
      <c r="B65" s="181"/>
      <c r="C65" s="291">
        <v>0</v>
      </c>
      <c r="D65" s="292">
        <f>Rezultati!C65*Rezultati!BB65</f>
        <v>0</v>
      </c>
      <c r="E65" s="161"/>
      <c r="F65" s="162"/>
      <c r="G65" s="162"/>
      <c r="H65" s="161"/>
      <c r="I65" s="162"/>
      <c r="J65" s="162"/>
      <c r="K65" s="161"/>
      <c r="L65" s="162"/>
      <c r="M65" s="162"/>
      <c r="N65" s="161"/>
      <c r="O65" s="162"/>
      <c r="P65" s="162"/>
      <c r="Q65" s="161"/>
      <c r="R65" s="162"/>
      <c r="S65" s="162"/>
      <c r="T65" s="161"/>
      <c r="U65" s="162"/>
      <c r="V65" s="162"/>
      <c r="W65" s="161"/>
      <c r="X65" s="162"/>
      <c r="Y65" s="162"/>
      <c r="Z65" s="161"/>
      <c r="AA65" s="162"/>
      <c r="AB65" s="162"/>
      <c r="AC65" s="238"/>
      <c r="AD65" s="239"/>
      <c r="AE65" s="239"/>
      <c r="AF65" s="236"/>
      <c r="AG65" s="237"/>
      <c r="AH65" s="237"/>
      <c r="AI65" s="238"/>
      <c r="AJ65" s="239"/>
      <c r="AK65" s="239"/>
      <c r="AL65" s="238"/>
      <c r="AM65" s="239"/>
      <c r="AN65" s="239"/>
      <c r="AO65" s="238"/>
      <c r="AP65" s="239"/>
      <c r="AQ65" s="239"/>
      <c r="AR65" s="238"/>
      <c r="AS65" s="239"/>
      <c r="AT65" s="239"/>
      <c r="AU65" s="238"/>
      <c r="AV65" s="239"/>
      <c r="AW65" s="239"/>
      <c r="AX65" s="238"/>
      <c r="AY65" s="239"/>
      <c r="AZ65" s="239"/>
      <c r="BA65" s="295">
        <f>SUM(Rezultati!E65:AZ65)</f>
        <v>0</v>
      </c>
      <c r="BB65" s="296">
        <f>COUNT(Rezultati!E65:AZ65)</f>
        <v>0</v>
      </c>
      <c r="BC65" s="378"/>
      <c r="BD65" s="300" t="e">
        <f>Rezultati!BA65/Rezultati!BB65</f>
        <v>#DIV/0!</v>
      </c>
      <c r="BE65" s="371"/>
      <c r="BF65" s="124">
        <f t="shared" si="1"/>
        <v>0</v>
      </c>
      <c r="BG65" s="125"/>
      <c r="BH65" s="125"/>
      <c r="BI65" s="125"/>
      <c r="BJ65" s="125"/>
      <c r="BK65" s="125"/>
      <c r="BL65" s="125"/>
      <c r="BM65" s="125"/>
      <c r="BN65" s="125"/>
      <c r="BO65" s="141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</row>
    <row r="66" spans="1:78" ht="15.75" customHeight="1">
      <c r="A66" s="240" t="str">
        <f>Punkti!A29</f>
        <v>Deep Purple</v>
      </c>
      <c r="B66" s="217"/>
      <c r="C66" s="324">
        <v>8</v>
      </c>
      <c r="D66" s="325">
        <f>Rezultati!C66*Rezultati!BB66</f>
        <v>0</v>
      </c>
      <c r="E66" s="220"/>
      <c r="F66" s="221"/>
      <c r="G66" s="221"/>
      <c r="H66" s="220"/>
      <c r="I66" s="221"/>
      <c r="J66" s="221"/>
      <c r="K66" s="220"/>
      <c r="L66" s="221"/>
      <c r="M66" s="221"/>
      <c r="N66" s="220"/>
      <c r="O66" s="221"/>
      <c r="P66" s="221"/>
      <c r="Q66" s="220"/>
      <c r="R66" s="221"/>
      <c r="S66" s="221"/>
      <c r="T66" s="220"/>
      <c r="U66" s="221"/>
      <c r="V66" s="221"/>
      <c r="W66" s="220"/>
      <c r="X66" s="221"/>
      <c r="Y66" s="221"/>
      <c r="Z66" s="220"/>
      <c r="AA66" s="221"/>
      <c r="AB66" s="221"/>
      <c r="AC66" s="224"/>
      <c r="AD66" s="225"/>
      <c r="AE66" s="225"/>
      <c r="AF66" s="224"/>
      <c r="AG66" s="225"/>
      <c r="AH66" s="225"/>
      <c r="AI66" s="222"/>
      <c r="AJ66" s="223"/>
      <c r="AK66" s="223"/>
      <c r="AL66" s="224"/>
      <c r="AM66" s="225"/>
      <c r="AN66" s="225"/>
      <c r="AO66" s="224"/>
      <c r="AP66" s="225"/>
      <c r="AQ66" s="225"/>
      <c r="AR66" s="224"/>
      <c r="AS66" s="225"/>
      <c r="AT66" s="225"/>
      <c r="AU66" s="224"/>
      <c r="AV66" s="225"/>
      <c r="AW66" s="225"/>
      <c r="AX66" s="224"/>
      <c r="AY66" s="225"/>
      <c r="AZ66" s="225"/>
      <c r="BA66" s="139">
        <f>SUM(Rezultati!E66:AZ66)</f>
        <v>0</v>
      </c>
      <c r="BB66" s="140">
        <f>COUNT(Rezultati!E66:AZ66)</f>
        <v>0</v>
      </c>
      <c r="BC66" s="378">
        <f>SUM((Rezultati!BA66+Rezultati!BA67+Rezultati!BA68+Rezultati!BA69+Rezultati!BA70+Rezultati!BA71+Rezultati!BA72)/(Rezultati!BB66+Rezultati!BB67+Rezultati!BB68+Rezultati!BB69+Rezultati!BB70+Rezultati!BB71+Rezultati!BB72))</f>
        <v>208.27777777777777</v>
      </c>
      <c r="BD66" s="300" t="e">
        <f>Rezultati!BA66/Rezultati!BB66</f>
        <v>#DIV/0!</v>
      </c>
      <c r="BE66" s="371" t="str">
        <f>AI2</f>
        <v>Deep Purple</v>
      </c>
      <c r="BF66" s="124">
        <f t="shared" si="1"/>
        <v>0</v>
      </c>
      <c r="BG66" s="125"/>
      <c r="BH66" s="125"/>
      <c r="BI66" s="125"/>
      <c r="BJ66" s="125"/>
      <c r="BK66" s="125"/>
      <c r="BL66" s="125"/>
      <c r="BM66" s="125"/>
      <c r="BN66" s="125"/>
      <c r="BO66" s="141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</row>
    <row r="67" spans="1:78" ht="15.75" customHeight="1">
      <c r="A67" s="131" t="s">
        <v>57</v>
      </c>
      <c r="B67" s="142" t="s">
        <v>105</v>
      </c>
      <c r="C67" s="285">
        <v>0</v>
      </c>
      <c r="D67" s="265">
        <f>Rezultati!C67*Rezultati!BB67</f>
        <v>0</v>
      </c>
      <c r="E67" s="226"/>
      <c r="F67" s="227"/>
      <c r="G67" s="227"/>
      <c r="H67" s="226"/>
      <c r="I67" s="227"/>
      <c r="J67" s="227"/>
      <c r="K67" s="226"/>
      <c r="L67" s="227"/>
      <c r="M67" s="227"/>
      <c r="N67" s="226"/>
      <c r="O67" s="227"/>
      <c r="P67" s="227"/>
      <c r="Q67" s="226"/>
      <c r="R67" s="227"/>
      <c r="S67" s="227"/>
      <c r="T67" s="226"/>
      <c r="U67" s="227"/>
      <c r="V67" s="227"/>
      <c r="W67" s="226"/>
      <c r="X67" s="227"/>
      <c r="Y67" s="227"/>
      <c r="Z67" s="226"/>
      <c r="AA67" s="227"/>
      <c r="AB67" s="227"/>
      <c r="AC67" s="228">
        <v>149</v>
      </c>
      <c r="AD67" s="229">
        <v>180</v>
      </c>
      <c r="AE67" s="229">
        <v>200</v>
      </c>
      <c r="AF67" s="228">
        <v>221</v>
      </c>
      <c r="AG67" s="229">
        <v>196</v>
      </c>
      <c r="AH67" s="229">
        <v>183</v>
      </c>
      <c r="AI67" s="222"/>
      <c r="AJ67" s="223"/>
      <c r="AK67" s="223"/>
      <c r="AL67" s="228">
        <v>256</v>
      </c>
      <c r="AM67" s="229">
        <v>259</v>
      </c>
      <c r="AN67" s="229">
        <v>182</v>
      </c>
      <c r="AO67" s="228">
        <v>179</v>
      </c>
      <c r="AP67" s="229">
        <v>199</v>
      </c>
      <c r="AQ67" s="229">
        <v>191</v>
      </c>
      <c r="AR67" s="228"/>
      <c r="AS67" s="229"/>
      <c r="AT67" s="229"/>
      <c r="AU67" s="228"/>
      <c r="AV67" s="229"/>
      <c r="AW67" s="229"/>
      <c r="AX67" s="228"/>
      <c r="AY67" s="229"/>
      <c r="AZ67" s="229"/>
      <c r="BA67" s="276">
        <f>SUM(Rezultati!E67:AZ67)</f>
        <v>2395</v>
      </c>
      <c r="BB67" s="277">
        <f>COUNT(Rezultati!E67:AZ67)</f>
        <v>12</v>
      </c>
      <c r="BC67" s="378"/>
      <c r="BD67" s="300">
        <f>Rezultati!BA67/Rezultati!BB67</f>
        <v>199.58333333333334</v>
      </c>
      <c r="BE67" s="371"/>
      <c r="BF67" s="124" t="str">
        <f t="shared" si="1"/>
        <v>Aleksandrs Tjulins</v>
      </c>
      <c r="BG67" s="125"/>
      <c r="BH67" s="125"/>
      <c r="BI67" s="125"/>
      <c r="BJ67" s="125"/>
      <c r="BK67" s="125"/>
      <c r="BL67" s="125"/>
      <c r="BM67" s="125"/>
      <c r="BN67" s="125"/>
      <c r="BO67" s="141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</row>
    <row r="68" spans="1:78" ht="15.75" customHeight="1">
      <c r="A68" s="131" t="s">
        <v>57</v>
      </c>
      <c r="B68" s="142" t="s">
        <v>106</v>
      </c>
      <c r="C68" s="285">
        <v>0</v>
      </c>
      <c r="D68" s="265">
        <f>Rezultati!C68*Rezultati!BB68</f>
        <v>0</v>
      </c>
      <c r="E68" s="226"/>
      <c r="F68" s="227"/>
      <c r="G68" s="227"/>
      <c r="H68" s="226"/>
      <c r="I68" s="227"/>
      <c r="J68" s="227"/>
      <c r="K68" s="226"/>
      <c r="L68" s="227"/>
      <c r="M68" s="227"/>
      <c r="N68" s="226"/>
      <c r="O68" s="227"/>
      <c r="P68" s="227"/>
      <c r="Q68" s="226"/>
      <c r="R68" s="227"/>
      <c r="S68" s="227"/>
      <c r="T68" s="226"/>
      <c r="U68" s="227"/>
      <c r="V68" s="227"/>
      <c r="W68" s="226"/>
      <c r="X68" s="227"/>
      <c r="Y68" s="227"/>
      <c r="Z68" s="226"/>
      <c r="AA68" s="227"/>
      <c r="AB68" s="227"/>
      <c r="AC68" s="230">
        <v>182</v>
      </c>
      <c r="AD68" s="231">
        <v>171</v>
      </c>
      <c r="AE68" s="231">
        <v>224</v>
      </c>
      <c r="AF68" s="230">
        <v>185</v>
      </c>
      <c r="AG68" s="231">
        <v>236</v>
      </c>
      <c r="AH68" s="231">
        <v>214</v>
      </c>
      <c r="AI68" s="222"/>
      <c r="AJ68" s="223"/>
      <c r="AK68" s="223"/>
      <c r="AL68" s="230">
        <v>176</v>
      </c>
      <c r="AM68" s="231">
        <v>299</v>
      </c>
      <c r="AN68" s="231">
        <v>236</v>
      </c>
      <c r="AO68" s="230">
        <v>189</v>
      </c>
      <c r="AP68" s="231">
        <v>158</v>
      </c>
      <c r="AQ68" s="231">
        <v>159</v>
      </c>
      <c r="AR68" s="230"/>
      <c r="AS68" s="231"/>
      <c r="AT68" s="231"/>
      <c r="AU68" s="230"/>
      <c r="AV68" s="231"/>
      <c r="AW68" s="231"/>
      <c r="AX68" s="230"/>
      <c r="AY68" s="231"/>
      <c r="AZ68" s="231"/>
      <c r="BA68" s="276">
        <f>SUM(Rezultati!E68:AZ68)</f>
        <v>2429</v>
      </c>
      <c r="BB68" s="277">
        <f>COUNT(Rezultati!E68:AZ68)</f>
        <v>12</v>
      </c>
      <c r="BC68" s="378"/>
      <c r="BD68" s="300">
        <f>Rezultati!BA68/Rezultati!BB68</f>
        <v>202.41666666666666</v>
      </c>
      <c r="BE68" s="371"/>
      <c r="BF68" s="124" t="str">
        <f t="shared" ref="BF68:BF93" si="2">B68</f>
        <v>Toms Burkovskis</v>
      </c>
      <c r="BG68" s="125"/>
      <c r="BH68" s="125"/>
      <c r="BI68" s="125"/>
      <c r="BJ68" s="125"/>
      <c r="BK68" s="125"/>
      <c r="BL68" s="125"/>
      <c r="BM68" s="125"/>
      <c r="BN68" s="125"/>
      <c r="BO68" s="141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</row>
    <row r="69" spans="1:78" ht="15.75" customHeight="1">
      <c r="A69" s="131" t="s">
        <v>57</v>
      </c>
      <c r="B69" s="142" t="s">
        <v>136</v>
      </c>
      <c r="C69" s="285">
        <v>0</v>
      </c>
      <c r="D69" s="265">
        <f>Rezultati!C69*Rezultati!BB69</f>
        <v>0</v>
      </c>
      <c r="E69" s="226"/>
      <c r="F69" s="227"/>
      <c r="G69" s="227"/>
      <c r="H69" s="226"/>
      <c r="I69" s="227"/>
      <c r="J69" s="227"/>
      <c r="K69" s="226"/>
      <c r="L69" s="227"/>
      <c r="M69" s="227"/>
      <c r="N69" s="226"/>
      <c r="O69" s="227"/>
      <c r="P69" s="227"/>
      <c r="Q69" s="226"/>
      <c r="R69" s="227"/>
      <c r="S69" s="227"/>
      <c r="T69" s="226"/>
      <c r="U69" s="227"/>
      <c r="V69" s="227"/>
      <c r="W69" s="226"/>
      <c r="X69" s="227"/>
      <c r="Y69" s="227"/>
      <c r="Z69" s="226"/>
      <c r="AA69" s="227"/>
      <c r="AB69" s="227"/>
      <c r="AC69" s="230">
        <v>257</v>
      </c>
      <c r="AD69" s="231">
        <v>246</v>
      </c>
      <c r="AE69" s="231">
        <v>204</v>
      </c>
      <c r="AF69" s="230">
        <v>257</v>
      </c>
      <c r="AG69" s="231">
        <v>233</v>
      </c>
      <c r="AH69" s="231">
        <v>190</v>
      </c>
      <c r="AI69" s="222"/>
      <c r="AJ69" s="223"/>
      <c r="AK69" s="223"/>
      <c r="AL69" s="230">
        <v>189</v>
      </c>
      <c r="AM69" s="231">
        <v>277</v>
      </c>
      <c r="AN69" s="231">
        <v>223</v>
      </c>
      <c r="AO69" s="230">
        <v>208</v>
      </c>
      <c r="AP69" s="231">
        <v>199</v>
      </c>
      <c r="AQ69" s="231">
        <v>191</v>
      </c>
      <c r="AR69" s="230"/>
      <c r="AS69" s="231"/>
      <c r="AT69" s="231"/>
      <c r="AU69" s="230"/>
      <c r="AV69" s="231"/>
      <c r="AW69" s="231"/>
      <c r="AX69" s="230"/>
      <c r="AY69" s="231"/>
      <c r="AZ69" s="231"/>
      <c r="BA69" s="276">
        <f>SUM(Rezultati!E69:AZ69)</f>
        <v>2674</v>
      </c>
      <c r="BB69" s="277">
        <f>COUNT(Rezultati!E69:AZ69)</f>
        <v>12</v>
      </c>
      <c r="BC69" s="378"/>
      <c r="BD69" s="300">
        <f>Rezultati!BA69/Rezultati!BB69</f>
        <v>222.83333333333334</v>
      </c>
      <c r="BE69" s="371"/>
      <c r="BF69" s="124" t="str">
        <f t="shared" si="2"/>
        <v>Pēteris Cimdiņš</v>
      </c>
      <c r="BG69" s="125"/>
      <c r="BH69" s="125"/>
      <c r="BI69" s="125"/>
      <c r="BJ69" s="125"/>
      <c r="BK69" s="125"/>
      <c r="BL69" s="125"/>
      <c r="BM69" s="125"/>
      <c r="BN69" s="125"/>
      <c r="BO69" s="141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</row>
    <row r="70" spans="1:78" ht="15.75" customHeight="1">
      <c r="A70" s="232" t="s">
        <v>57</v>
      </c>
      <c r="B70" s="245"/>
      <c r="C70" s="323">
        <v>8</v>
      </c>
      <c r="D70" s="319">
        <f>Rezultati!C70*Rezultati!BB70</f>
        <v>0</v>
      </c>
      <c r="E70" s="234"/>
      <c r="F70" s="235"/>
      <c r="G70" s="235"/>
      <c r="H70" s="234"/>
      <c r="I70" s="235"/>
      <c r="J70" s="235"/>
      <c r="K70" s="234"/>
      <c r="L70" s="235"/>
      <c r="M70" s="235"/>
      <c r="N70" s="234"/>
      <c r="O70" s="235"/>
      <c r="P70" s="235"/>
      <c r="Q70" s="234"/>
      <c r="R70" s="235"/>
      <c r="S70" s="235"/>
      <c r="T70" s="234"/>
      <c r="U70" s="235"/>
      <c r="V70" s="235"/>
      <c r="W70" s="234"/>
      <c r="X70" s="235"/>
      <c r="Y70" s="235"/>
      <c r="Z70" s="234"/>
      <c r="AA70" s="235"/>
      <c r="AB70" s="235"/>
      <c r="AC70" s="230"/>
      <c r="AD70" s="231"/>
      <c r="AE70" s="231"/>
      <c r="AF70" s="230"/>
      <c r="AG70" s="231"/>
      <c r="AH70" s="231"/>
      <c r="AI70" s="222"/>
      <c r="AJ70" s="223"/>
      <c r="AK70" s="223"/>
      <c r="AL70" s="230"/>
      <c r="AM70" s="231"/>
      <c r="AN70" s="231"/>
      <c r="AO70" s="230"/>
      <c r="AP70" s="231"/>
      <c r="AQ70" s="231"/>
      <c r="AR70" s="230"/>
      <c r="AS70" s="231"/>
      <c r="AT70" s="231"/>
      <c r="AU70" s="230"/>
      <c r="AV70" s="231"/>
      <c r="AW70" s="231"/>
      <c r="AX70" s="230"/>
      <c r="AY70" s="231"/>
      <c r="AZ70" s="231"/>
      <c r="BA70" s="276">
        <f>SUM(Rezultati!E70:AZ70)</f>
        <v>0</v>
      </c>
      <c r="BB70" s="277">
        <f>COUNT(Rezultati!E70:AZ70)</f>
        <v>0</v>
      </c>
      <c r="BC70" s="378"/>
      <c r="BD70" s="300" t="e">
        <f>Rezultati!BA70/Rezultati!BB70</f>
        <v>#DIV/0!</v>
      </c>
      <c r="BE70" s="371"/>
      <c r="BF70" s="124">
        <f t="shared" si="2"/>
        <v>0</v>
      </c>
      <c r="BG70" s="125"/>
      <c r="BH70" s="125"/>
      <c r="BI70" s="125"/>
      <c r="BJ70" s="125"/>
      <c r="BK70" s="125"/>
      <c r="BL70" s="125"/>
      <c r="BM70" s="125"/>
      <c r="BN70" s="125"/>
      <c r="BO70" s="141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</row>
    <row r="71" spans="1:78" ht="16.5" customHeight="1">
      <c r="A71" s="180" t="s">
        <v>57</v>
      </c>
      <c r="B71" s="158"/>
      <c r="C71" s="290">
        <v>0</v>
      </c>
      <c r="D71" s="265">
        <f>Rezultati!C71*Rezultati!BB71</f>
        <v>0</v>
      </c>
      <c r="E71" s="234"/>
      <c r="F71" s="235"/>
      <c r="G71" s="235"/>
      <c r="H71" s="234"/>
      <c r="I71" s="235"/>
      <c r="J71" s="235"/>
      <c r="K71" s="234"/>
      <c r="L71" s="235"/>
      <c r="M71" s="235"/>
      <c r="N71" s="234"/>
      <c r="O71" s="235"/>
      <c r="P71" s="235"/>
      <c r="Q71" s="234"/>
      <c r="R71" s="235"/>
      <c r="S71" s="235"/>
      <c r="T71" s="234"/>
      <c r="U71" s="235"/>
      <c r="V71" s="235"/>
      <c r="W71" s="234"/>
      <c r="X71" s="235"/>
      <c r="Y71" s="235"/>
      <c r="Z71" s="234"/>
      <c r="AA71" s="235"/>
      <c r="AB71" s="235"/>
      <c r="AC71" s="230"/>
      <c r="AD71" s="231"/>
      <c r="AE71" s="231"/>
      <c r="AF71" s="230"/>
      <c r="AG71" s="231"/>
      <c r="AH71" s="231"/>
      <c r="AI71" s="222"/>
      <c r="AJ71" s="223"/>
      <c r="AK71" s="223"/>
      <c r="AL71" s="230"/>
      <c r="AM71" s="231"/>
      <c r="AN71" s="231"/>
      <c r="AO71" s="230"/>
      <c r="AP71" s="231"/>
      <c r="AQ71" s="231"/>
      <c r="AR71" s="230"/>
      <c r="AS71" s="231"/>
      <c r="AT71" s="231"/>
      <c r="AU71" s="230"/>
      <c r="AV71" s="231"/>
      <c r="AW71" s="231"/>
      <c r="AX71" s="230"/>
      <c r="AY71" s="231"/>
      <c r="AZ71" s="231"/>
      <c r="BA71" s="276">
        <f>SUM(Rezultati!E71:AZ71)</f>
        <v>0</v>
      </c>
      <c r="BB71" s="277">
        <f>COUNT(Rezultati!E71:AZ71)</f>
        <v>0</v>
      </c>
      <c r="BC71" s="378"/>
      <c r="BD71" s="300" t="e">
        <f>Rezultati!BA71/Rezultati!BB71</f>
        <v>#DIV/0!</v>
      </c>
      <c r="BE71" s="371"/>
      <c r="BF71" s="124">
        <f t="shared" si="2"/>
        <v>0</v>
      </c>
      <c r="BG71" s="125"/>
      <c r="BH71" s="125"/>
      <c r="BI71" s="125"/>
      <c r="BJ71" s="125"/>
      <c r="BK71" s="125"/>
      <c r="BL71" s="125"/>
      <c r="BM71" s="125"/>
      <c r="BN71" s="125"/>
      <c r="BO71" s="141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</row>
    <row r="72" spans="1:78" ht="16.5" customHeight="1">
      <c r="A72" s="190" t="s">
        <v>57</v>
      </c>
      <c r="B72" s="191"/>
      <c r="C72" s="291">
        <v>0</v>
      </c>
      <c r="D72" s="292">
        <f>Rezultati!C72*Rezultati!BB72</f>
        <v>0</v>
      </c>
      <c r="E72" s="161"/>
      <c r="F72" s="162"/>
      <c r="G72" s="162"/>
      <c r="H72" s="161"/>
      <c r="I72" s="162"/>
      <c r="J72" s="162"/>
      <c r="K72" s="161"/>
      <c r="L72" s="162"/>
      <c r="M72" s="162"/>
      <c r="N72" s="161"/>
      <c r="O72" s="162"/>
      <c r="P72" s="162"/>
      <c r="Q72" s="161"/>
      <c r="R72" s="162"/>
      <c r="S72" s="162"/>
      <c r="T72" s="161"/>
      <c r="U72" s="162"/>
      <c r="V72" s="162"/>
      <c r="W72" s="161"/>
      <c r="X72" s="162"/>
      <c r="Y72" s="162"/>
      <c r="Z72" s="161"/>
      <c r="AA72" s="162"/>
      <c r="AB72" s="162"/>
      <c r="AC72" s="238"/>
      <c r="AD72" s="239"/>
      <c r="AE72" s="239"/>
      <c r="AF72" s="238"/>
      <c r="AG72" s="239"/>
      <c r="AH72" s="239"/>
      <c r="AI72" s="236"/>
      <c r="AJ72" s="237"/>
      <c r="AK72" s="237"/>
      <c r="AL72" s="238"/>
      <c r="AM72" s="239"/>
      <c r="AN72" s="239"/>
      <c r="AO72" s="238"/>
      <c r="AP72" s="239"/>
      <c r="AQ72" s="239"/>
      <c r="AR72" s="238"/>
      <c r="AS72" s="239"/>
      <c r="AT72" s="239"/>
      <c r="AU72" s="241"/>
      <c r="AV72" s="242"/>
      <c r="AW72" s="242"/>
      <c r="AX72" s="238"/>
      <c r="AY72" s="239"/>
      <c r="AZ72" s="239"/>
      <c r="BA72" s="295">
        <f>SUM(Rezultati!E72:AZ72)</f>
        <v>0</v>
      </c>
      <c r="BB72" s="296">
        <f>COUNT(Rezultati!E72:AZ72)</f>
        <v>0</v>
      </c>
      <c r="BC72" s="378"/>
      <c r="BD72" s="300" t="e">
        <f>Rezultati!BA72/Rezultati!BB72</f>
        <v>#DIV/0!</v>
      </c>
      <c r="BE72" s="371"/>
      <c r="BF72" s="124">
        <f t="shared" si="2"/>
        <v>0</v>
      </c>
      <c r="BG72" s="125"/>
      <c r="BH72" s="125"/>
      <c r="BI72" s="125"/>
      <c r="BJ72" s="125"/>
      <c r="BK72" s="125"/>
      <c r="BL72" s="125"/>
      <c r="BM72" s="125"/>
      <c r="BN72" s="125"/>
      <c r="BO72" s="141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</row>
    <row r="73" spans="1:78" ht="16.5" customHeight="1">
      <c r="A73" s="202" t="str">
        <f>Punkti!A32</f>
        <v>Rags</v>
      </c>
      <c r="B73" s="142" t="s">
        <v>108</v>
      </c>
      <c r="C73" s="271">
        <v>0</v>
      </c>
      <c r="D73" s="326">
        <f>Rezultati!C73*Rezultati!BB73</f>
        <v>0</v>
      </c>
      <c r="E73" s="220"/>
      <c r="F73" s="221"/>
      <c r="G73" s="221"/>
      <c r="H73" s="220"/>
      <c r="I73" s="221"/>
      <c r="J73" s="221"/>
      <c r="K73" s="220"/>
      <c r="L73" s="221"/>
      <c r="M73" s="221"/>
      <c r="N73" s="220"/>
      <c r="O73" s="221"/>
      <c r="P73" s="221"/>
      <c r="Q73" s="220"/>
      <c r="R73" s="221"/>
      <c r="S73" s="221"/>
      <c r="T73" s="220"/>
      <c r="U73" s="221"/>
      <c r="V73" s="221"/>
      <c r="W73" s="220"/>
      <c r="X73" s="221"/>
      <c r="Y73" s="221"/>
      <c r="Z73" s="220"/>
      <c r="AA73" s="221"/>
      <c r="AB73" s="221"/>
      <c r="AC73" s="224"/>
      <c r="AD73" s="225"/>
      <c r="AE73" s="225"/>
      <c r="AF73" s="224">
        <v>183</v>
      </c>
      <c r="AG73" s="225">
        <v>232</v>
      </c>
      <c r="AH73" s="225">
        <v>173</v>
      </c>
      <c r="AI73" s="224"/>
      <c r="AJ73" s="225"/>
      <c r="AK73" s="225"/>
      <c r="AL73" s="222"/>
      <c r="AM73" s="223"/>
      <c r="AN73" s="223"/>
      <c r="AO73" s="224"/>
      <c r="AP73" s="225"/>
      <c r="AQ73" s="225"/>
      <c r="AR73" s="224"/>
      <c r="AS73" s="225"/>
      <c r="AT73" s="225"/>
      <c r="AU73" s="224"/>
      <c r="AV73" s="225"/>
      <c r="AW73" s="225"/>
      <c r="AX73" s="224"/>
      <c r="AY73" s="225"/>
      <c r="AZ73" s="225"/>
      <c r="BA73" s="139">
        <f>SUM(Rezultati!E73:AZ73)</f>
        <v>588</v>
      </c>
      <c r="BB73" s="140">
        <f>COUNT(Rezultati!E73:AZ73)</f>
        <v>3</v>
      </c>
      <c r="BC73" s="378">
        <f>SUM((Rezultati!BA73+Rezultati!BA74+Rezultati!BA75+Rezultati!BA76+Rezultati!BA77+Rezultati!BA78+Rezultati!BA79)/(Rezultati!BB73+Rezultati!BB74+Rezultati!BB75+Rezultati!BB76+Rezultati!BB77+Rezultati!BB78+Rezultati!BB79))</f>
        <v>188.11111111111111</v>
      </c>
      <c r="BD73" s="300">
        <f>Rezultati!BA73/Rezultati!BB73</f>
        <v>196</v>
      </c>
      <c r="BE73" s="371" t="str">
        <f>AL2</f>
        <v>Rags</v>
      </c>
      <c r="BF73" s="124" t="str">
        <f t="shared" si="2"/>
        <v>Jānis Štokmanis</v>
      </c>
      <c r="BG73" s="125"/>
      <c r="BH73" s="125"/>
      <c r="BI73" s="125"/>
      <c r="BJ73" s="125"/>
      <c r="BK73" s="125"/>
      <c r="BL73" s="125"/>
      <c r="BM73" s="125"/>
      <c r="BN73" s="125"/>
      <c r="BO73" s="141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</row>
    <row r="74" spans="1:78" ht="16.5" customHeight="1">
      <c r="A74" s="131" t="s">
        <v>58</v>
      </c>
      <c r="B74" s="175" t="s">
        <v>109</v>
      </c>
      <c r="C74" s="285">
        <v>0</v>
      </c>
      <c r="D74" s="265">
        <f>Rezultati!C74*Rezultati!BB74</f>
        <v>0</v>
      </c>
      <c r="E74" s="226"/>
      <c r="F74" s="227"/>
      <c r="G74" s="227"/>
      <c r="H74" s="226"/>
      <c r="I74" s="227"/>
      <c r="J74" s="227"/>
      <c r="K74" s="226"/>
      <c r="L74" s="227"/>
      <c r="M74" s="227"/>
      <c r="N74" s="226"/>
      <c r="O74" s="227"/>
      <c r="P74" s="227"/>
      <c r="Q74" s="226"/>
      <c r="R74" s="227"/>
      <c r="S74" s="227"/>
      <c r="T74" s="226"/>
      <c r="U74" s="227"/>
      <c r="V74" s="227"/>
      <c r="W74" s="226"/>
      <c r="X74" s="227"/>
      <c r="Y74" s="227"/>
      <c r="Z74" s="226"/>
      <c r="AA74" s="227"/>
      <c r="AB74" s="227"/>
      <c r="AC74" s="228"/>
      <c r="AD74" s="229"/>
      <c r="AE74" s="229"/>
      <c r="AF74" s="228">
        <v>189</v>
      </c>
      <c r="AG74" s="229">
        <v>194</v>
      </c>
      <c r="AH74" s="229">
        <v>198</v>
      </c>
      <c r="AI74" s="228">
        <v>201</v>
      </c>
      <c r="AJ74" s="229">
        <v>185</v>
      </c>
      <c r="AK74" s="229">
        <v>173</v>
      </c>
      <c r="AL74" s="222"/>
      <c r="AM74" s="223"/>
      <c r="AN74" s="223"/>
      <c r="AO74" s="228">
        <v>226</v>
      </c>
      <c r="AP74" s="229">
        <v>202</v>
      </c>
      <c r="AQ74" s="229">
        <v>202</v>
      </c>
      <c r="AR74" s="228">
        <v>166</v>
      </c>
      <c r="AS74" s="229">
        <v>149</v>
      </c>
      <c r="AT74" s="229">
        <v>146</v>
      </c>
      <c r="AU74" s="228"/>
      <c r="AV74" s="229"/>
      <c r="AW74" s="229"/>
      <c r="AX74" s="228"/>
      <c r="AY74" s="229"/>
      <c r="AZ74" s="229"/>
      <c r="BA74" s="276">
        <f>SUM(Rezultati!E74:AZ74)</f>
        <v>2231</v>
      </c>
      <c r="BB74" s="277">
        <f>COUNT(Rezultati!E74:AZ74)</f>
        <v>12</v>
      </c>
      <c r="BC74" s="378"/>
      <c r="BD74" s="300">
        <f>Rezultati!BA74/Rezultati!BB74</f>
        <v>185.91666666666666</v>
      </c>
      <c r="BE74" s="371"/>
      <c r="BF74" s="124" t="str">
        <f t="shared" si="2"/>
        <v>Aleksis Štokmanis</v>
      </c>
      <c r="BG74" s="125"/>
      <c r="BH74" s="126"/>
      <c r="BI74" s="126"/>
      <c r="BJ74" s="126"/>
      <c r="BK74" s="126"/>
      <c r="BL74" s="126"/>
      <c r="BM74" s="126"/>
      <c r="BN74" s="126"/>
      <c r="BO74" s="125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</row>
    <row r="75" spans="1:78" ht="16.5" customHeight="1">
      <c r="A75" s="131" t="s">
        <v>58</v>
      </c>
      <c r="B75" s="175" t="s">
        <v>110</v>
      </c>
      <c r="C75" s="285">
        <v>0</v>
      </c>
      <c r="D75" s="265">
        <f>Rezultati!C75*Rezultati!BB75</f>
        <v>0</v>
      </c>
      <c r="E75" s="226"/>
      <c r="F75" s="227"/>
      <c r="G75" s="227"/>
      <c r="H75" s="226"/>
      <c r="I75" s="227"/>
      <c r="J75" s="227"/>
      <c r="K75" s="226"/>
      <c r="L75" s="227"/>
      <c r="M75" s="227"/>
      <c r="N75" s="226"/>
      <c r="O75" s="227"/>
      <c r="P75" s="227"/>
      <c r="Q75" s="226"/>
      <c r="R75" s="227"/>
      <c r="S75" s="227"/>
      <c r="T75" s="226"/>
      <c r="U75" s="227"/>
      <c r="V75" s="227"/>
      <c r="W75" s="226"/>
      <c r="X75" s="227"/>
      <c r="Y75" s="227"/>
      <c r="Z75" s="226"/>
      <c r="AA75" s="227"/>
      <c r="AB75" s="227"/>
      <c r="AC75" s="230"/>
      <c r="AD75" s="231"/>
      <c r="AE75" s="231"/>
      <c r="AF75" s="230">
        <v>226</v>
      </c>
      <c r="AG75" s="231">
        <v>215</v>
      </c>
      <c r="AH75" s="231">
        <v>222</v>
      </c>
      <c r="AI75" s="230">
        <v>217</v>
      </c>
      <c r="AJ75" s="231">
        <v>195</v>
      </c>
      <c r="AK75" s="231">
        <v>233</v>
      </c>
      <c r="AL75" s="222"/>
      <c r="AM75" s="223"/>
      <c r="AN75" s="223"/>
      <c r="AO75" s="230">
        <v>168</v>
      </c>
      <c r="AP75" s="231">
        <v>203</v>
      </c>
      <c r="AQ75" s="231">
        <v>182</v>
      </c>
      <c r="AR75" s="230">
        <v>208</v>
      </c>
      <c r="AS75" s="231">
        <v>153</v>
      </c>
      <c r="AT75" s="231">
        <v>192</v>
      </c>
      <c r="AU75" s="230"/>
      <c r="AV75" s="231"/>
      <c r="AW75" s="231"/>
      <c r="AX75" s="230"/>
      <c r="AY75" s="231"/>
      <c r="AZ75" s="231"/>
      <c r="BA75" s="276">
        <f>SUM(Rezultati!E75:AZ75)</f>
        <v>2414</v>
      </c>
      <c r="BB75" s="277">
        <f>COUNT(Rezultati!E75:AZ75)</f>
        <v>12</v>
      </c>
      <c r="BC75" s="378"/>
      <c r="BD75" s="300">
        <f>Rezultati!BA75/Rezultati!BB75</f>
        <v>201.16666666666666</v>
      </c>
      <c r="BE75" s="371"/>
      <c r="BF75" s="124" t="str">
        <f t="shared" si="2"/>
        <v>Dāvis Šipkevičs</v>
      </c>
      <c r="BG75" s="125"/>
      <c r="BH75" s="126"/>
      <c r="BI75" s="126"/>
      <c r="BJ75" s="126"/>
      <c r="BK75" s="126"/>
      <c r="BL75" s="126"/>
      <c r="BM75" s="126"/>
      <c r="BN75" s="126"/>
      <c r="BO75" s="125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</row>
    <row r="76" spans="1:78" ht="16.5" customHeight="1">
      <c r="A76" s="131" t="s">
        <v>58</v>
      </c>
      <c r="B76" s="175" t="s">
        <v>92</v>
      </c>
      <c r="C76" s="285">
        <v>0</v>
      </c>
      <c r="D76" s="265">
        <f>Rezultati!C76*Rezultati!BB76</f>
        <v>0</v>
      </c>
      <c r="E76" s="226"/>
      <c r="F76" s="227"/>
      <c r="G76" s="227"/>
      <c r="H76" s="226"/>
      <c r="I76" s="227"/>
      <c r="J76" s="227"/>
      <c r="K76" s="226"/>
      <c r="L76" s="227"/>
      <c r="M76" s="227"/>
      <c r="N76" s="226"/>
      <c r="O76" s="227"/>
      <c r="P76" s="227"/>
      <c r="Q76" s="226"/>
      <c r="R76" s="227"/>
      <c r="S76" s="227"/>
      <c r="T76" s="226"/>
      <c r="U76" s="227"/>
      <c r="V76" s="227"/>
      <c r="W76" s="226"/>
      <c r="X76" s="227"/>
      <c r="Y76" s="227"/>
      <c r="Z76" s="226"/>
      <c r="AA76" s="227"/>
      <c r="AB76" s="227"/>
      <c r="AC76" s="230"/>
      <c r="AD76" s="231"/>
      <c r="AE76" s="231"/>
      <c r="AF76" s="230"/>
      <c r="AG76" s="231"/>
      <c r="AH76" s="231"/>
      <c r="AI76" s="230"/>
      <c r="AJ76" s="231"/>
      <c r="AK76" s="231"/>
      <c r="AL76" s="222"/>
      <c r="AM76" s="223"/>
      <c r="AN76" s="223"/>
      <c r="AO76" s="230">
        <v>220</v>
      </c>
      <c r="AP76" s="231">
        <v>198</v>
      </c>
      <c r="AQ76" s="231">
        <v>165</v>
      </c>
      <c r="AR76" s="230"/>
      <c r="AS76" s="243"/>
      <c r="AT76" s="231"/>
      <c r="AU76" s="230"/>
      <c r="AV76" s="243"/>
      <c r="AW76" s="231"/>
      <c r="AX76" s="230"/>
      <c r="AY76" s="243"/>
      <c r="AZ76" s="231"/>
      <c r="BA76" s="276">
        <f>SUM(Rezultati!E76:AZ76)</f>
        <v>583</v>
      </c>
      <c r="BB76" s="277">
        <f>COUNT(Rezultati!E76:AZ76)</f>
        <v>3</v>
      </c>
      <c r="BC76" s="378"/>
      <c r="BD76" s="300">
        <f>Rezultati!BA76/Rezultati!BB76</f>
        <v>194.33333333333334</v>
      </c>
      <c r="BE76" s="371"/>
      <c r="BF76" s="124" t="str">
        <f t="shared" si="2"/>
        <v>Aleksandrs Titkovs</v>
      </c>
      <c r="BG76" s="125"/>
      <c r="BH76" s="126"/>
      <c r="BI76" s="126"/>
      <c r="BJ76" s="126"/>
      <c r="BK76" s="126"/>
      <c r="BL76" s="126"/>
      <c r="BM76" s="126"/>
      <c r="BN76" s="126"/>
      <c r="BO76" s="125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</row>
    <row r="77" spans="1:78" ht="16.5" customHeight="1">
      <c r="A77" s="131" t="s">
        <v>58</v>
      </c>
      <c r="B77" s="175" t="s">
        <v>111</v>
      </c>
      <c r="C77" s="285">
        <v>0</v>
      </c>
      <c r="D77" s="265">
        <f>Rezultati!C77*Rezultati!BB77</f>
        <v>0</v>
      </c>
      <c r="E77" s="234"/>
      <c r="F77" s="235"/>
      <c r="G77" s="235"/>
      <c r="H77" s="234"/>
      <c r="I77" s="235"/>
      <c r="J77" s="235"/>
      <c r="K77" s="234"/>
      <c r="L77" s="235"/>
      <c r="M77" s="235"/>
      <c r="N77" s="234"/>
      <c r="O77" s="235"/>
      <c r="P77" s="235"/>
      <c r="Q77" s="234"/>
      <c r="R77" s="235"/>
      <c r="S77" s="235"/>
      <c r="T77" s="234"/>
      <c r="U77" s="235"/>
      <c r="V77" s="235"/>
      <c r="W77" s="234"/>
      <c r="X77" s="235"/>
      <c r="Y77" s="235"/>
      <c r="Z77" s="234"/>
      <c r="AA77" s="235"/>
      <c r="AB77" s="235"/>
      <c r="AC77" s="230"/>
      <c r="AD77" s="231"/>
      <c r="AE77" s="231"/>
      <c r="AF77" s="230"/>
      <c r="AG77" s="231"/>
      <c r="AH77" s="231"/>
      <c r="AI77" s="230"/>
      <c r="AJ77" s="231"/>
      <c r="AK77" s="231"/>
      <c r="AL77" s="222"/>
      <c r="AM77" s="223"/>
      <c r="AN77" s="223"/>
      <c r="AO77" s="230"/>
      <c r="AP77" s="231"/>
      <c r="AQ77" s="231"/>
      <c r="AR77" s="230">
        <v>187</v>
      </c>
      <c r="AS77" s="231">
        <v>156</v>
      </c>
      <c r="AT77" s="231">
        <v>153</v>
      </c>
      <c r="AU77" s="230"/>
      <c r="AV77" s="231"/>
      <c r="AW77" s="231"/>
      <c r="AX77" s="230"/>
      <c r="AY77" s="231"/>
      <c r="AZ77" s="231"/>
      <c r="BA77" s="276">
        <f>SUM(Rezultati!E77:AZ77)</f>
        <v>496</v>
      </c>
      <c r="BB77" s="277">
        <f>COUNT(Rezultati!E77:AZ77)</f>
        <v>3</v>
      </c>
      <c r="BC77" s="378"/>
      <c r="BD77" s="300">
        <f>Rezultati!BA77/Rezultati!BB77</f>
        <v>165.33333333333334</v>
      </c>
      <c r="BE77" s="371"/>
      <c r="BF77" s="124" t="str">
        <f t="shared" si="2"/>
        <v>Māris Štokmanis</v>
      </c>
      <c r="BG77" s="125"/>
      <c r="BH77" s="126"/>
      <c r="BI77" s="126"/>
      <c r="BJ77" s="126"/>
      <c r="BK77" s="126"/>
      <c r="BL77" s="126"/>
      <c r="BM77" s="126"/>
      <c r="BN77" s="126"/>
      <c r="BO77" s="125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</row>
    <row r="78" spans="1:78" ht="16.5" customHeight="1">
      <c r="A78" s="131" t="s">
        <v>58</v>
      </c>
      <c r="B78" s="175" t="s">
        <v>135</v>
      </c>
      <c r="C78" s="285">
        <v>0</v>
      </c>
      <c r="D78" s="265">
        <f>Rezultati!C78*Rezultati!BB78</f>
        <v>0</v>
      </c>
      <c r="E78" s="234"/>
      <c r="F78" s="235"/>
      <c r="G78" s="235"/>
      <c r="H78" s="234"/>
      <c r="I78" s="235"/>
      <c r="J78" s="235"/>
      <c r="K78" s="234"/>
      <c r="L78" s="235"/>
      <c r="M78" s="235"/>
      <c r="N78" s="234"/>
      <c r="O78" s="235"/>
      <c r="P78" s="235"/>
      <c r="Q78" s="234"/>
      <c r="R78" s="235"/>
      <c r="S78" s="235"/>
      <c r="T78" s="234"/>
      <c r="U78" s="235"/>
      <c r="V78" s="235"/>
      <c r="W78" s="234"/>
      <c r="X78" s="235"/>
      <c r="Y78" s="235"/>
      <c r="Z78" s="234"/>
      <c r="AA78" s="235"/>
      <c r="AB78" s="235"/>
      <c r="AC78" s="230"/>
      <c r="AD78" s="231"/>
      <c r="AE78" s="231"/>
      <c r="AF78" s="230"/>
      <c r="AG78" s="231"/>
      <c r="AH78" s="231"/>
      <c r="AI78" s="230">
        <v>193</v>
      </c>
      <c r="AJ78" s="231">
        <v>122</v>
      </c>
      <c r="AK78" s="231">
        <v>145</v>
      </c>
      <c r="AL78" s="222"/>
      <c r="AM78" s="223"/>
      <c r="AN78" s="223"/>
      <c r="AO78" s="230"/>
      <c r="AP78" s="231"/>
      <c r="AQ78" s="231"/>
      <c r="AR78" s="230"/>
      <c r="AS78" s="231"/>
      <c r="AT78" s="231"/>
      <c r="AU78" s="230"/>
      <c r="AV78" s="231"/>
      <c r="AW78" s="231"/>
      <c r="AX78" s="230"/>
      <c r="AY78" s="231"/>
      <c r="AZ78" s="231"/>
      <c r="BA78" s="276">
        <f>SUM(Rezultati!E78:AZ78)</f>
        <v>460</v>
      </c>
      <c r="BB78" s="277">
        <f>COUNT(Rezultati!E78:AZ78)</f>
        <v>3</v>
      </c>
      <c r="BC78" s="378"/>
      <c r="BD78" s="300">
        <f>Rezultati!BA78/Rezultati!BB78</f>
        <v>153.33333333333334</v>
      </c>
      <c r="BE78" s="371"/>
      <c r="BF78" s="124" t="str">
        <f t="shared" si="2"/>
        <v>pieaicinātais spēlētājs</v>
      </c>
      <c r="BG78" s="125"/>
      <c r="BH78" s="126"/>
      <c r="BI78" s="126"/>
      <c r="BJ78" s="126"/>
      <c r="BK78" s="126"/>
      <c r="BL78" s="126"/>
      <c r="BM78" s="126"/>
      <c r="BN78" s="126"/>
      <c r="BO78" s="125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</row>
    <row r="79" spans="1:78" ht="16.5" customHeight="1">
      <c r="A79" s="180" t="s">
        <v>58</v>
      </c>
      <c r="B79" s="158"/>
      <c r="C79" s="290">
        <v>0</v>
      </c>
      <c r="D79" s="317">
        <f>Rezultati!C79*Rezultati!BB79</f>
        <v>0</v>
      </c>
      <c r="E79" s="161"/>
      <c r="F79" s="162"/>
      <c r="G79" s="162"/>
      <c r="H79" s="161"/>
      <c r="I79" s="162"/>
      <c r="J79" s="162"/>
      <c r="K79" s="161"/>
      <c r="L79" s="162"/>
      <c r="M79" s="162"/>
      <c r="N79" s="161"/>
      <c r="O79" s="162"/>
      <c r="P79" s="162"/>
      <c r="Q79" s="161"/>
      <c r="R79" s="162"/>
      <c r="S79" s="162"/>
      <c r="T79" s="161"/>
      <c r="U79" s="162"/>
      <c r="V79" s="162"/>
      <c r="W79" s="161"/>
      <c r="X79" s="162"/>
      <c r="Y79" s="162"/>
      <c r="Z79" s="161"/>
      <c r="AA79" s="162"/>
      <c r="AB79" s="162"/>
      <c r="AC79" s="238"/>
      <c r="AD79" s="239"/>
      <c r="AE79" s="239"/>
      <c r="AF79" s="238"/>
      <c r="AG79" s="239"/>
      <c r="AH79" s="239"/>
      <c r="AI79" s="238"/>
      <c r="AJ79" s="239"/>
      <c r="AK79" s="239"/>
      <c r="AL79" s="236"/>
      <c r="AM79" s="237"/>
      <c r="AN79" s="237"/>
      <c r="AO79" s="238"/>
      <c r="AP79" s="239"/>
      <c r="AQ79" s="239"/>
      <c r="AR79" s="238"/>
      <c r="AS79" s="239"/>
      <c r="AT79" s="239"/>
      <c r="AU79" s="238"/>
      <c r="AV79" s="239"/>
      <c r="AW79" s="239"/>
      <c r="AX79" s="238"/>
      <c r="AY79" s="239"/>
      <c r="AZ79" s="239"/>
      <c r="BA79" s="295">
        <f>SUM(Rezultati!E79:AZ79)</f>
        <v>0</v>
      </c>
      <c r="BB79" s="296">
        <f>COUNT(Rezultati!E79:AZ79)</f>
        <v>0</v>
      </c>
      <c r="BC79" s="378"/>
      <c r="BD79" s="300" t="e">
        <f>Rezultati!BA79/Rezultati!BB79</f>
        <v>#DIV/0!</v>
      </c>
      <c r="BE79" s="371"/>
      <c r="BF79" s="124">
        <f t="shared" si="2"/>
        <v>0</v>
      </c>
      <c r="BG79" s="125"/>
      <c r="BH79" s="126"/>
      <c r="BI79" s="126"/>
      <c r="BJ79" s="126"/>
      <c r="BK79" s="126"/>
      <c r="BL79" s="126"/>
      <c r="BM79" s="126"/>
      <c r="BN79" s="126"/>
      <c r="BO79" s="125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</row>
    <row r="80" spans="1:78" ht="16.5" customHeight="1">
      <c r="A80" s="240" t="str">
        <f>Punkti!A35</f>
        <v>Korness</v>
      </c>
      <c r="B80" s="244" t="s">
        <v>116</v>
      </c>
      <c r="C80" s="324">
        <v>8</v>
      </c>
      <c r="D80" s="325">
        <f>Rezultati!C80*Rezultati!BB80</f>
        <v>96</v>
      </c>
      <c r="E80" s="220"/>
      <c r="F80" s="221"/>
      <c r="G80" s="221"/>
      <c r="H80" s="220"/>
      <c r="I80" s="221"/>
      <c r="J80" s="221"/>
      <c r="K80" s="220"/>
      <c r="L80" s="221"/>
      <c r="M80" s="221"/>
      <c r="N80" s="220"/>
      <c r="O80" s="221"/>
      <c r="P80" s="221"/>
      <c r="Q80" s="220"/>
      <c r="R80" s="221"/>
      <c r="S80" s="221"/>
      <c r="T80" s="220"/>
      <c r="U80" s="221"/>
      <c r="V80" s="221"/>
      <c r="W80" s="220"/>
      <c r="X80" s="221"/>
      <c r="Y80" s="221"/>
      <c r="Z80" s="220"/>
      <c r="AA80" s="221"/>
      <c r="AB80" s="221"/>
      <c r="AC80" s="224">
        <v>157</v>
      </c>
      <c r="AD80" s="225">
        <v>199</v>
      </c>
      <c r="AE80" s="225">
        <v>177</v>
      </c>
      <c r="AF80" s="224"/>
      <c r="AG80" s="225"/>
      <c r="AH80" s="225"/>
      <c r="AI80" s="224">
        <v>157</v>
      </c>
      <c r="AJ80" s="225">
        <v>225</v>
      </c>
      <c r="AK80" s="225">
        <v>185</v>
      </c>
      <c r="AL80" s="224">
        <v>187</v>
      </c>
      <c r="AM80" s="225">
        <v>189</v>
      </c>
      <c r="AN80" s="225">
        <v>181</v>
      </c>
      <c r="AO80" s="222"/>
      <c r="AP80" s="223"/>
      <c r="AQ80" s="223"/>
      <c r="AR80" s="224"/>
      <c r="AS80" s="225"/>
      <c r="AT80" s="225"/>
      <c r="AU80" s="228">
        <v>194</v>
      </c>
      <c r="AV80" s="229">
        <v>201</v>
      </c>
      <c r="AW80" s="229">
        <v>208</v>
      </c>
      <c r="AX80" s="224"/>
      <c r="AY80" s="225"/>
      <c r="AZ80" s="225"/>
      <c r="BA80" s="139">
        <f>SUM(Rezultati!E80:AZ80)</f>
        <v>2260</v>
      </c>
      <c r="BB80" s="140">
        <f>COUNT(Rezultati!E80:AZ80)</f>
        <v>12</v>
      </c>
      <c r="BC80" s="378">
        <f>SUM((Rezultati!BA80+Rezultati!BA81+Rezultati!BA82+Rezultati!BA83+Rezultati!BA84+Rezultati!BA85+Rezultati!BA86)/(Rezultati!BB80+Rezultati!BB81+Rezultati!BB82+Rezultati!BB83+Rezultati!BB84+Rezultati!BB85+Rezultati!BB86))</f>
        <v>177.69444444444446</v>
      </c>
      <c r="BD80" s="300">
        <f>Rezultati!BA80/Rezultati!BB80</f>
        <v>188.33333333333334</v>
      </c>
      <c r="BE80" s="371" t="str">
        <f>AO2</f>
        <v>Korness</v>
      </c>
      <c r="BF80" s="124" t="str">
        <f t="shared" si="2"/>
        <v>Haralds Zeidmanis</v>
      </c>
      <c r="BG80" s="125"/>
      <c r="BH80" s="126"/>
      <c r="BI80" s="126"/>
      <c r="BJ80" s="126"/>
      <c r="BK80" s="126"/>
      <c r="BL80" s="126"/>
      <c r="BM80" s="126"/>
      <c r="BN80" s="126"/>
      <c r="BO80" s="125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</row>
    <row r="81" spans="1:78" ht="16.5" customHeight="1">
      <c r="A81" s="232" t="s">
        <v>59</v>
      </c>
      <c r="B81" s="245" t="s">
        <v>112</v>
      </c>
      <c r="C81" s="323">
        <v>8</v>
      </c>
      <c r="D81" s="319">
        <f>Rezultati!C81*Rezultati!BB81</f>
        <v>96</v>
      </c>
      <c r="E81" s="226"/>
      <c r="F81" s="227"/>
      <c r="G81" s="227"/>
      <c r="H81" s="226"/>
      <c r="I81" s="227"/>
      <c r="J81" s="227"/>
      <c r="K81" s="226"/>
      <c r="L81" s="227"/>
      <c r="M81" s="227"/>
      <c r="N81" s="226"/>
      <c r="O81" s="227"/>
      <c r="P81" s="227"/>
      <c r="Q81" s="226"/>
      <c r="R81" s="227"/>
      <c r="S81" s="227"/>
      <c r="T81" s="226"/>
      <c r="U81" s="227"/>
      <c r="V81" s="227"/>
      <c r="W81" s="226"/>
      <c r="X81" s="227"/>
      <c r="Y81" s="227"/>
      <c r="Z81" s="226"/>
      <c r="AA81" s="227"/>
      <c r="AB81" s="227"/>
      <c r="AC81" s="228">
        <v>152</v>
      </c>
      <c r="AD81" s="229">
        <v>141</v>
      </c>
      <c r="AE81" s="229">
        <v>178</v>
      </c>
      <c r="AF81" s="228"/>
      <c r="AG81" s="229"/>
      <c r="AH81" s="229"/>
      <c r="AI81" s="228">
        <v>145</v>
      </c>
      <c r="AJ81" s="229">
        <v>181</v>
      </c>
      <c r="AK81" s="229">
        <v>171</v>
      </c>
      <c r="AL81" s="228">
        <v>216</v>
      </c>
      <c r="AM81" s="229">
        <v>165</v>
      </c>
      <c r="AN81" s="229">
        <v>172</v>
      </c>
      <c r="AO81" s="222"/>
      <c r="AP81" s="223"/>
      <c r="AQ81" s="223"/>
      <c r="AR81" s="228"/>
      <c r="AS81" s="229"/>
      <c r="AT81" s="229"/>
      <c r="AU81" s="228">
        <v>176</v>
      </c>
      <c r="AV81" s="229">
        <v>169</v>
      </c>
      <c r="AW81" s="229">
        <v>198</v>
      </c>
      <c r="AX81" s="228"/>
      <c r="AY81" s="229"/>
      <c r="AZ81" s="229"/>
      <c r="BA81" s="276">
        <f>SUM(Rezultati!E81:AZ81)</f>
        <v>2064</v>
      </c>
      <c r="BB81" s="277">
        <f>COUNT(Rezultati!E81:AZ81)</f>
        <v>12</v>
      </c>
      <c r="BC81" s="378"/>
      <c r="BD81" s="300">
        <f>Rezultati!BA81/Rezultati!BB81</f>
        <v>172</v>
      </c>
      <c r="BE81" s="371"/>
      <c r="BF81" s="124" t="str">
        <f t="shared" si="2"/>
        <v>Valdis Skudra</v>
      </c>
      <c r="BG81" s="125"/>
      <c r="BH81" s="126"/>
      <c r="BI81" s="126"/>
      <c r="BJ81" s="126"/>
      <c r="BK81" s="126"/>
      <c r="BL81" s="126"/>
      <c r="BM81" s="126"/>
      <c r="BN81" s="126"/>
      <c r="BO81" s="125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</row>
    <row r="82" spans="1:78" ht="15.75" customHeight="1">
      <c r="A82" s="131" t="s">
        <v>59</v>
      </c>
      <c r="B82" s="175" t="s">
        <v>114</v>
      </c>
      <c r="C82" s="290">
        <v>0</v>
      </c>
      <c r="D82" s="265">
        <f>Rezultati!C82*Rezultati!BB82</f>
        <v>0</v>
      </c>
      <c r="E82" s="226"/>
      <c r="F82" s="227"/>
      <c r="G82" s="227"/>
      <c r="H82" s="226"/>
      <c r="I82" s="227"/>
      <c r="J82" s="227"/>
      <c r="K82" s="226"/>
      <c r="L82" s="227"/>
      <c r="M82" s="227"/>
      <c r="N82" s="226"/>
      <c r="O82" s="227"/>
      <c r="P82" s="227"/>
      <c r="Q82" s="226"/>
      <c r="R82" s="227"/>
      <c r="S82" s="227"/>
      <c r="T82" s="226"/>
      <c r="U82" s="227"/>
      <c r="V82" s="227"/>
      <c r="W82" s="226"/>
      <c r="X82" s="227"/>
      <c r="Y82" s="227"/>
      <c r="Z82" s="226"/>
      <c r="AA82" s="227"/>
      <c r="AB82" s="227"/>
      <c r="AC82" s="230">
        <v>157</v>
      </c>
      <c r="AD82" s="231">
        <v>160</v>
      </c>
      <c r="AE82" s="231">
        <v>170</v>
      </c>
      <c r="AF82" s="230"/>
      <c r="AG82" s="231"/>
      <c r="AH82" s="231"/>
      <c r="AI82" s="230">
        <v>181</v>
      </c>
      <c r="AJ82" s="231">
        <v>143</v>
      </c>
      <c r="AK82" s="231">
        <v>122</v>
      </c>
      <c r="AL82" s="230">
        <v>151</v>
      </c>
      <c r="AM82" s="231">
        <v>179</v>
      </c>
      <c r="AN82" s="231">
        <v>226</v>
      </c>
      <c r="AO82" s="222"/>
      <c r="AP82" s="223"/>
      <c r="AQ82" s="223"/>
      <c r="AR82" s="230"/>
      <c r="AS82" s="231"/>
      <c r="AT82" s="231"/>
      <c r="AU82" s="228"/>
      <c r="AV82" s="229"/>
      <c r="AW82" s="229"/>
      <c r="AX82" s="230"/>
      <c r="AY82" s="231"/>
      <c r="AZ82" s="231"/>
      <c r="BA82" s="276">
        <f>SUM(Rezultati!E82:AZ82)</f>
        <v>1489</v>
      </c>
      <c r="BB82" s="277">
        <f>COUNT(Rezultati!E82:AZ82)</f>
        <v>9</v>
      </c>
      <c r="BC82" s="378"/>
      <c r="BD82" s="300">
        <f>Rezultati!BA82/Rezultati!BB82</f>
        <v>165.44444444444446</v>
      </c>
      <c r="BE82" s="371"/>
      <c r="BF82" s="124" t="str">
        <f t="shared" si="2"/>
        <v>Sigutis Briedis</v>
      </c>
      <c r="BG82" s="125"/>
      <c r="BH82" s="126"/>
      <c r="BI82" s="126"/>
      <c r="BJ82" s="126"/>
      <c r="BK82" s="126"/>
      <c r="BL82" s="126"/>
      <c r="BM82" s="126"/>
      <c r="BN82" s="126"/>
      <c r="BO82" s="125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</row>
    <row r="83" spans="1:78" ht="15.75" customHeight="1">
      <c r="A83" s="131" t="s">
        <v>59</v>
      </c>
      <c r="B83" s="175"/>
      <c r="C83" s="290">
        <v>0</v>
      </c>
      <c r="D83" s="265">
        <f>Rezultati!C83*Rezultati!BB83</f>
        <v>0</v>
      </c>
      <c r="E83" s="226"/>
      <c r="F83" s="227"/>
      <c r="G83" s="227"/>
      <c r="H83" s="226"/>
      <c r="I83" s="227"/>
      <c r="J83" s="227"/>
      <c r="K83" s="226"/>
      <c r="L83" s="227"/>
      <c r="M83" s="227"/>
      <c r="N83" s="226"/>
      <c r="O83" s="227"/>
      <c r="P83" s="227"/>
      <c r="Q83" s="226"/>
      <c r="R83" s="227"/>
      <c r="S83" s="227"/>
      <c r="T83" s="226"/>
      <c r="U83" s="227"/>
      <c r="V83" s="227"/>
      <c r="W83" s="226"/>
      <c r="X83" s="227"/>
      <c r="Y83" s="227"/>
      <c r="Z83" s="226"/>
      <c r="AA83" s="227"/>
      <c r="AB83" s="227"/>
      <c r="AC83" s="230"/>
      <c r="AD83" s="231"/>
      <c r="AE83" s="231"/>
      <c r="AF83" s="230"/>
      <c r="AG83" s="231"/>
      <c r="AH83" s="231"/>
      <c r="AI83" s="230"/>
      <c r="AJ83" s="231"/>
      <c r="AK83" s="231"/>
      <c r="AL83" s="230"/>
      <c r="AM83" s="231"/>
      <c r="AN83" s="231"/>
      <c r="AO83" s="222"/>
      <c r="AP83" s="223"/>
      <c r="AQ83" s="223"/>
      <c r="AR83" s="230"/>
      <c r="AS83" s="231"/>
      <c r="AT83" s="231"/>
      <c r="AU83" s="230">
        <v>193</v>
      </c>
      <c r="AV83" s="231">
        <v>204</v>
      </c>
      <c r="AW83" s="231">
        <v>187</v>
      </c>
      <c r="AX83" s="230"/>
      <c r="AY83" s="231"/>
      <c r="AZ83" s="231"/>
      <c r="BA83" s="276">
        <f>SUM(Rezultati!E83:AZ83)</f>
        <v>584</v>
      </c>
      <c r="BB83" s="277">
        <f>COUNT(Rezultati!E83:AZ83)</f>
        <v>3</v>
      </c>
      <c r="BC83" s="378"/>
      <c r="BD83" s="300">
        <f>Rezultati!BA83/Rezultati!BB83</f>
        <v>194.66666666666666</v>
      </c>
      <c r="BE83" s="371"/>
      <c r="BF83" s="124">
        <f t="shared" si="2"/>
        <v>0</v>
      </c>
      <c r="BG83" s="125"/>
      <c r="BH83" s="126"/>
      <c r="BI83" s="126"/>
      <c r="BJ83" s="126"/>
      <c r="BK83" s="126"/>
      <c r="BL83" s="126"/>
      <c r="BM83" s="126"/>
      <c r="BN83" s="126"/>
      <c r="BO83" s="125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</row>
    <row r="84" spans="1:78" ht="15.75" customHeight="1">
      <c r="A84" s="131" t="s">
        <v>59</v>
      </c>
      <c r="B84" s="158"/>
      <c r="C84" s="290">
        <v>0</v>
      </c>
      <c r="D84" s="265">
        <f>Rezultati!C84*Rezultati!BB84</f>
        <v>0</v>
      </c>
      <c r="E84" s="234"/>
      <c r="F84" s="235"/>
      <c r="G84" s="235"/>
      <c r="H84" s="234"/>
      <c r="I84" s="235"/>
      <c r="J84" s="235"/>
      <c r="K84" s="234"/>
      <c r="L84" s="235"/>
      <c r="M84" s="235"/>
      <c r="N84" s="234"/>
      <c r="O84" s="235"/>
      <c r="P84" s="235"/>
      <c r="Q84" s="234"/>
      <c r="R84" s="235"/>
      <c r="S84" s="235"/>
      <c r="T84" s="234"/>
      <c r="U84" s="235"/>
      <c r="V84" s="235"/>
      <c r="W84" s="234"/>
      <c r="X84" s="235"/>
      <c r="Y84" s="235"/>
      <c r="Z84" s="234"/>
      <c r="AA84" s="235"/>
      <c r="AB84" s="235"/>
      <c r="AC84" s="230"/>
      <c r="AD84" s="231"/>
      <c r="AE84" s="231"/>
      <c r="AF84" s="230"/>
      <c r="AG84" s="231"/>
      <c r="AH84" s="231"/>
      <c r="AI84" s="230"/>
      <c r="AJ84" s="231"/>
      <c r="AK84" s="231"/>
      <c r="AL84" s="230"/>
      <c r="AM84" s="231"/>
      <c r="AN84" s="231"/>
      <c r="AO84" s="222"/>
      <c r="AP84" s="223"/>
      <c r="AQ84" s="223"/>
      <c r="AR84" s="230"/>
      <c r="AS84" s="231"/>
      <c r="AT84" s="231"/>
      <c r="AU84" s="230"/>
      <c r="AV84" s="231"/>
      <c r="AW84" s="231"/>
      <c r="AX84" s="230"/>
      <c r="AY84" s="231"/>
      <c r="AZ84" s="231"/>
      <c r="BA84" s="276">
        <f>SUM(Rezultati!E84:AZ84)</f>
        <v>0</v>
      </c>
      <c r="BB84" s="277">
        <f>COUNT(Rezultati!E84:AZ84)</f>
        <v>0</v>
      </c>
      <c r="BC84" s="378"/>
      <c r="BD84" s="300" t="e">
        <f>Rezultati!BA84/Rezultati!BB84</f>
        <v>#DIV/0!</v>
      </c>
      <c r="BE84" s="371"/>
      <c r="BF84" s="124">
        <f t="shared" si="2"/>
        <v>0</v>
      </c>
      <c r="BG84" s="125"/>
      <c r="BH84" s="126"/>
      <c r="BI84" s="126"/>
      <c r="BJ84" s="126"/>
      <c r="BK84" s="126"/>
      <c r="BL84" s="126"/>
      <c r="BM84" s="126"/>
      <c r="BN84" s="126"/>
      <c r="BO84" s="125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</row>
    <row r="85" spans="1:78" ht="15.75" customHeight="1">
      <c r="A85" s="131" t="s">
        <v>59</v>
      </c>
      <c r="B85" s="175"/>
      <c r="C85" s="290">
        <v>0</v>
      </c>
      <c r="D85" s="265">
        <f>Rezultati!C85*Rezultati!BB85</f>
        <v>0</v>
      </c>
      <c r="E85" s="234"/>
      <c r="F85" s="235"/>
      <c r="G85" s="235"/>
      <c r="H85" s="234"/>
      <c r="I85" s="235"/>
      <c r="J85" s="235"/>
      <c r="K85" s="234"/>
      <c r="L85" s="235"/>
      <c r="M85" s="235"/>
      <c r="N85" s="234"/>
      <c r="O85" s="235"/>
      <c r="P85" s="235"/>
      <c r="Q85" s="234"/>
      <c r="R85" s="235"/>
      <c r="S85" s="235"/>
      <c r="T85" s="234"/>
      <c r="U85" s="235"/>
      <c r="V85" s="235"/>
      <c r="W85" s="234"/>
      <c r="X85" s="235"/>
      <c r="Y85" s="235"/>
      <c r="Z85" s="234"/>
      <c r="AA85" s="235"/>
      <c r="AB85" s="235"/>
      <c r="AC85" s="230"/>
      <c r="AD85" s="231"/>
      <c r="AE85" s="231"/>
      <c r="AF85" s="230"/>
      <c r="AG85" s="231"/>
      <c r="AH85" s="231"/>
      <c r="AI85" s="230"/>
      <c r="AJ85" s="231"/>
      <c r="AK85" s="231"/>
      <c r="AL85" s="230"/>
      <c r="AM85" s="231"/>
      <c r="AN85" s="231"/>
      <c r="AO85" s="222"/>
      <c r="AP85" s="223"/>
      <c r="AQ85" s="223"/>
      <c r="AR85" s="230"/>
      <c r="AS85" s="231"/>
      <c r="AT85" s="231"/>
      <c r="AU85" s="230"/>
      <c r="AV85" s="231"/>
      <c r="AW85" s="231"/>
      <c r="AX85" s="230"/>
      <c r="AY85" s="231"/>
      <c r="AZ85" s="231"/>
      <c r="BA85" s="276">
        <f>SUM(Rezultati!E85:AZ85)</f>
        <v>0</v>
      </c>
      <c r="BB85" s="277">
        <f>COUNT(Rezultati!E85:AZ85)</f>
        <v>0</v>
      </c>
      <c r="BC85" s="378"/>
      <c r="BD85" s="300" t="e">
        <f>Rezultati!BA85/Rezultati!BB85</f>
        <v>#DIV/0!</v>
      </c>
      <c r="BE85" s="371"/>
      <c r="BF85" s="124">
        <f t="shared" si="2"/>
        <v>0</v>
      </c>
      <c r="BG85" s="125"/>
      <c r="BH85" s="126"/>
      <c r="BI85" s="126"/>
      <c r="BJ85" s="126"/>
      <c r="BK85" s="126"/>
      <c r="BL85" s="126"/>
      <c r="BM85" s="126"/>
      <c r="BN85" s="126"/>
      <c r="BO85" s="125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</row>
    <row r="86" spans="1:78" ht="15.75" customHeight="1">
      <c r="A86" s="180" t="s">
        <v>59</v>
      </c>
      <c r="B86" s="181"/>
      <c r="C86" s="291">
        <v>0</v>
      </c>
      <c r="D86" s="292">
        <f>Rezultati!C86*Rezultati!BB86</f>
        <v>0</v>
      </c>
      <c r="E86" s="161"/>
      <c r="F86" s="162"/>
      <c r="G86" s="162"/>
      <c r="H86" s="161"/>
      <c r="I86" s="162"/>
      <c r="J86" s="162"/>
      <c r="K86" s="161"/>
      <c r="L86" s="162"/>
      <c r="M86" s="162"/>
      <c r="N86" s="161"/>
      <c r="O86" s="162"/>
      <c r="P86" s="162"/>
      <c r="Q86" s="161"/>
      <c r="R86" s="162"/>
      <c r="S86" s="162"/>
      <c r="T86" s="161"/>
      <c r="U86" s="162"/>
      <c r="V86" s="162"/>
      <c r="W86" s="161"/>
      <c r="X86" s="162"/>
      <c r="Y86" s="162"/>
      <c r="Z86" s="161"/>
      <c r="AA86" s="162"/>
      <c r="AB86" s="162"/>
      <c r="AC86" s="238"/>
      <c r="AD86" s="239"/>
      <c r="AE86" s="239"/>
      <c r="AF86" s="238"/>
      <c r="AG86" s="239"/>
      <c r="AH86" s="239"/>
      <c r="AI86" s="238"/>
      <c r="AJ86" s="239"/>
      <c r="AK86" s="239"/>
      <c r="AL86" s="238"/>
      <c r="AM86" s="239"/>
      <c r="AN86" s="239"/>
      <c r="AO86" s="236"/>
      <c r="AP86" s="237"/>
      <c r="AQ86" s="237"/>
      <c r="AR86" s="238"/>
      <c r="AS86" s="239"/>
      <c r="AT86" s="239"/>
      <c r="AU86" s="238"/>
      <c r="AV86" s="239"/>
      <c r="AW86" s="239"/>
      <c r="AX86" s="238"/>
      <c r="AY86" s="239"/>
      <c r="AZ86" s="239"/>
      <c r="BA86" s="295">
        <f>SUM(Rezultati!E86:AZ86)</f>
        <v>0</v>
      </c>
      <c r="BB86" s="296">
        <f>COUNT(Rezultati!E86:AZ86)</f>
        <v>0</v>
      </c>
      <c r="BC86" s="378"/>
      <c r="BD86" s="300" t="e">
        <f>Rezultati!BA86/Rezultati!BB86</f>
        <v>#DIV/0!</v>
      </c>
      <c r="BE86" s="371"/>
      <c r="BF86" s="124">
        <f t="shared" si="2"/>
        <v>0</v>
      </c>
      <c r="BG86" s="125"/>
      <c r="BH86" s="126"/>
      <c r="BI86" s="126"/>
      <c r="BJ86" s="126"/>
      <c r="BK86" s="126"/>
      <c r="BL86" s="126"/>
      <c r="BM86" s="126"/>
      <c r="BN86" s="126"/>
      <c r="BO86" s="125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</row>
    <row r="87" spans="1:78" ht="15.75" customHeight="1">
      <c r="A87" s="163" t="str">
        <f>Punkti!A38</f>
        <v>Šarmageddon</v>
      </c>
      <c r="B87" s="142"/>
      <c r="C87" s="271">
        <v>0</v>
      </c>
      <c r="D87" s="326">
        <f>Rezultati!C87*Rezultati!BB87</f>
        <v>0</v>
      </c>
      <c r="E87" s="220"/>
      <c r="F87" s="221"/>
      <c r="G87" s="221"/>
      <c r="H87" s="220"/>
      <c r="I87" s="221"/>
      <c r="J87" s="221"/>
      <c r="K87" s="220"/>
      <c r="L87" s="221"/>
      <c r="M87" s="221"/>
      <c r="N87" s="220"/>
      <c r="O87" s="221"/>
      <c r="P87" s="221"/>
      <c r="Q87" s="220"/>
      <c r="R87" s="221"/>
      <c r="S87" s="221"/>
      <c r="T87" s="220"/>
      <c r="U87" s="221"/>
      <c r="V87" s="221"/>
      <c r="W87" s="220"/>
      <c r="X87" s="221"/>
      <c r="Y87" s="221"/>
      <c r="Z87" s="220"/>
      <c r="AA87" s="221"/>
      <c r="AB87" s="221"/>
      <c r="AC87" s="224"/>
      <c r="AD87" s="225"/>
      <c r="AE87" s="225"/>
      <c r="AF87" s="224"/>
      <c r="AG87" s="225"/>
      <c r="AH87" s="225"/>
      <c r="AI87" s="224"/>
      <c r="AJ87" s="225"/>
      <c r="AK87" s="225"/>
      <c r="AL87" s="224"/>
      <c r="AM87" s="225"/>
      <c r="AN87" s="225"/>
      <c r="AO87" s="224"/>
      <c r="AP87" s="225"/>
      <c r="AQ87" s="225"/>
      <c r="AR87" s="222"/>
      <c r="AS87" s="223"/>
      <c r="AT87" s="223"/>
      <c r="AU87" s="224"/>
      <c r="AV87" s="225"/>
      <c r="AW87" s="225"/>
      <c r="AX87" s="224"/>
      <c r="AY87" s="225"/>
      <c r="AZ87" s="225"/>
      <c r="BA87" s="139">
        <f>SUM(Rezultati!E87:AZ87)</f>
        <v>0</v>
      </c>
      <c r="BB87" s="140">
        <f>COUNT(Rezultati!E87:AZ87)</f>
        <v>0</v>
      </c>
      <c r="BC87" s="378">
        <f>SUM((Rezultati!BA87+Rezultati!BA88+Rezultati!BA89+Rezultati!BA90+BA94+BA93+Rezultati!BA91+Rezultati!BA92+Rezultati!BA95)/(Rezultati!BB87+BB94+BB93+Rezultati!BB88+Rezultati!BB89+Rezultati!BB90+Rezultati!BB91+Rezultati!BB92+Rezultati!BB95))</f>
        <v>184.75</v>
      </c>
      <c r="BD87" s="300" t="e">
        <f>Rezultati!BA87/Rezultati!BB87</f>
        <v>#DIV/0!</v>
      </c>
      <c r="BE87" s="371" t="str">
        <f>AR2</f>
        <v>Šarmageddon</v>
      </c>
      <c r="BF87" s="124">
        <f t="shared" si="2"/>
        <v>0</v>
      </c>
      <c r="BG87" s="125"/>
      <c r="BH87" s="126"/>
      <c r="BI87" s="126"/>
      <c r="BJ87" s="126"/>
      <c r="BK87" s="126"/>
      <c r="BL87" s="126"/>
      <c r="BM87" s="126"/>
      <c r="BN87" s="126"/>
      <c r="BO87" s="125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</row>
    <row r="88" spans="1:78" ht="15.75" customHeight="1">
      <c r="A88" s="202" t="s">
        <v>117</v>
      </c>
      <c r="B88" s="142"/>
      <c r="C88" s="271">
        <v>0</v>
      </c>
      <c r="D88" s="265">
        <f>Rezultati!C88*Rezultati!BB88</f>
        <v>0</v>
      </c>
      <c r="E88" s="226"/>
      <c r="F88" s="227"/>
      <c r="G88" s="227"/>
      <c r="H88" s="226"/>
      <c r="I88" s="227"/>
      <c r="J88" s="227"/>
      <c r="K88" s="226"/>
      <c r="L88" s="227"/>
      <c r="M88" s="227"/>
      <c r="N88" s="226"/>
      <c r="O88" s="227"/>
      <c r="P88" s="227"/>
      <c r="Q88" s="226"/>
      <c r="R88" s="227"/>
      <c r="S88" s="227"/>
      <c r="T88" s="226"/>
      <c r="U88" s="227"/>
      <c r="V88" s="227"/>
      <c r="W88" s="226"/>
      <c r="X88" s="227"/>
      <c r="Y88" s="227"/>
      <c r="Z88" s="226"/>
      <c r="AA88" s="227"/>
      <c r="AB88" s="227"/>
      <c r="AC88" s="228"/>
      <c r="AD88" s="229"/>
      <c r="AE88" s="229"/>
      <c r="AF88" s="228"/>
      <c r="AG88" s="229"/>
      <c r="AH88" s="229"/>
      <c r="AI88" s="228"/>
      <c r="AJ88" s="229"/>
      <c r="AK88" s="229"/>
      <c r="AL88" s="228"/>
      <c r="AM88" s="229"/>
      <c r="AN88" s="229"/>
      <c r="AO88" s="228"/>
      <c r="AP88" s="229"/>
      <c r="AQ88" s="229"/>
      <c r="AR88" s="222"/>
      <c r="AS88" s="223"/>
      <c r="AT88" s="223"/>
      <c r="AU88" s="228"/>
      <c r="AV88" s="229"/>
      <c r="AW88" s="229"/>
      <c r="AX88" s="228"/>
      <c r="AY88" s="229"/>
      <c r="AZ88" s="229"/>
      <c r="BA88" s="276">
        <f>SUM(Rezultati!E88:AZ88)</f>
        <v>0</v>
      </c>
      <c r="BB88" s="277">
        <f>COUNT(Rezultati!E88:AZ88)</f>
        <v>0</v>
      </c>
      <c r="BC88" s="378"/>
      <c r="BD88" s="300" t="e">
        <f>Rezultati!BA88/Rezultati!BB88</f>
        <v>#DIV/0!</v>
      </c>
      <c r="BE88" s="371"/>
      <c r="BF88" s="124">
        <f t="shared" si="2"/>
        <v>0</v>
      </c>
      <c r="BG88" s="125"/>
      <c r="BH88" s="126"/>
      <c r="BI88" s="126"/>
      <c r="BJ88" s="126"/>
      <c r="BK88" s="126"/>
      <c r="BL88" s="126"/>
      <c r="BM88" s="126"/>
      <c r="BN88" s="126"/>
      <c r="BO88" s="125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</row>
    <row r="89" spans="1:78" ht="15.75" customHeight="1">
      <c r="A89" s="202" t="s">
        <v>117</v>
      </c>
      <c r="B89" s="142" t="s">
        <v>118</v>
      </c>
      <c r="C89" s="271">
        <v>0</v>
      </c>
      <c r="D89" s="265">
        <f>Rezultati!C89*Rezultati!BB89</f>
        <v>0</v>
      </c>
      <c r="E89" s="226"/>
      <c r="F89" s="227"/>
      <c r="G89" s="227"/>
      <c r="H89" s="226"/>
      <c r="I89" s="227"/>
      <c r="J89" s="227"/>
      <c r="K89" s="226"/>
      <c r="L89" s="227"/>
      <c r="M89" s="227"/>
      <c r="N89" s="226"/>
      <c r="O89" s="227"/>
      <c r="P89" s="227"/>
      <c r="Q89" s="226"/>
      <c r="R89" s="227"/>
      <c r="S89" s="227"/>
      <c r="T89" s="226"/>
      <c r="U89" s="227"/>
      <c r="V89" s="227"/>
      <c r="W89" s="226"/>
      <c r="X89" s="227"/>
      <c r="Y89" s="227"/>
      <c r="Z89" s="226"/>
      <c r="AA89" s="227"/>
      <c r="AB89" s="227"/>
      <c r="AC89" s="230">
        <v>153</v>
      </c>
      <c r="AD89" s="231">
        <v>163</v>
      </c>
      <c r="AE89" s="231">
        <v>168</v>
      </c>
      <c r="AF89" s="230">
        <v>133</v>
      </c>
      <c r="AG89" s="231">
        <v>182</v>
      </c>
      <c r="AH89" s="231">
        <v>162</v>
      </c>
      <c r="AI89" s="230"/>
      <c r="AJ89" s="231"/>
      <c r="AK89" s="231"/>
      <c r="AL89" s="230">
        <v>190</v>
      </c>
      <c r="AM89" s="231">
        <v>150</v>
      </c>
      <c r="AN89" s="231">
        <v>180</v>
      </c>
      <c r="AO89" s="230"/>
      <c r="AP89" s="231"/>
      <c r="AQ89" s="231"/>
      <c r="AR89" s="222"/>
      <c r="AS89" s="223"/>
      <c r="AT89" s="223"/>
      <c r="AU89" s="230">
        <v>159</v>
      </c>
      <c r="AV89" s="231">
        <v>220</v>
      </c>
      <c r="AW89" s="231">
        <v>155</v>
      </c>
      <c r="AX89" s="230"/>
      <c r="AY89" s="231"/>
      <c r="AZ89" s="231"/>
      <c r="BA89" s="276">
        <f>SUM(Rezultati!E89:AZ89)</f>
        <v>2015</v>
      </c>
      <c r="BB89" s="277">
        <f>COUNT(Rezultati!E89:AZ89)</f>
        <v>12</v>
      </c>
      <c r="BC89" s="378"/>
      <c r="BD89" s="300">
        <f>Rezultati!BA89/Rezultati!BB89</f>
        <v>167.91666666666666</v>
      </c>
      <c r="BE89" s="371"/>
      <c r="BF89" s="124" t="str">
        <f t="shared" si="2"/>
        <v>Eduards Ručevics</v>
      </c>
      <c r="BG89" s="125"/>
      <c r="BH89" s="126"/>
      <c r="BI89" s="126"/>
      <c r="BJ89" s="126"/>
      <c r="BK89" s="126"/>
      <c r="BL89" s="126"/>
      <c r="BM89" s="126"/>
      <c r="BN89" s="126"/>
      <c r="BO89" s="125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</row>
    <row r="90" spans="1:78" ht="15.75" customHeight="1">
      <c r="A90" s="232" t="s">
        <v>117</v>
      </c>
      <c r="B90" s="245"/>
      <c r="C90" s="323">
        <v>8</v>
      </c>
      <c r="D90" s="319">
        <f>Rezultati!C90*Rezultati!BB90</f>
        <v>0</v>
      </c>
      <c r="E90" s="226"/>
      <c r="F90" s="227"/>
      <c r="G90" s="227"/>
      <c r="H90" s="226"/>
      <c r="I90" s="227"/>
      <c r="J90" s="227"/>
      <c r="K90" s="226"/>
      <c r="L90" s="227"/>
      <c r="M90" s="227"/>
      <c r="N90" s="226"/>
      <c r="O90" s="227"/>
      <c r="P90" s="227"/>
      <c r="Q90" s="226"/>
      <c r="R90" s="227"/>
      <c r="S90" s="227"/>
      <c r="T90" s="226"/>
      <c r="U90" s="227"/>
      <c r="V90" s="227"/>
      <c r="W90" s="226"/>
      <c r="X90" s="227"/>
      <c r="Y90" s="227"/>
      <c r="Z90" s="226"/>
      <c r="AA90" s="227"/>
      <c r="AB90" s="227"/>
      <c r="AC90" s="230"/>
      <c r="AD90" s="231"/>
      <c r="AE90" s="231"/>
      <c r="AF90" s="230"/>
      <c r="AG90" s="231"/>
      <c r="AH90" s="231"/>
      <c r="AI90" s="230"/>
      <c r="AJ90" s="231"/>
      <c r="AK90" s="231"/>
      <c r="AL90" s="230"/>
      <c r="AM90" s="231"/>
      <c r="AN90" s="231"/>
      <c r="AO90" s="230"/>
      <c r="AP90" s="231"/>
      <c r="AQ90" s="231"/>
      <c r="AR90" s="222"/>
      <c r="AS90" s="223"/>
      <c r="AT90" s="223"/>
      <c r="AU90" s="230"/>
      <c r="AV90" s="231"/>
      <c r="AW90" s="231"/>
      <c r="AX90" s="230"/>
      <c r="AY90" s="231"/>
      <c r="AZ90" s="231"/>
      <c r="BA90" s="276">
        <f>SUM(Rezultati!E90:AZ90)</f>
        <v>0</v>
      </c>
      <c r="BB90" s="277">
        <f>COUNT(Rezultati!E90:AZ90)</f>
        <v>0</v>
      </c>
      <c r="BC90" s="378"/>
      <c r="BD90" s="300" t="e">
        <f>Rezultati!BA90/Rezultati!BB90</f>
        <v>#DIV/0!</v>
      </c>
      <c r="BE90" s="371"/>
      <c r="BF90" s="124">
        <f t="shared" si="2"/>
        <v>0</v>
      </c>
      <c r="BG90" s="125"/>
      <c r="BH90" s="126"/>
      <c r="BI90" s="126"/>
      <c r="BJ90" s="126"/>
      <c r="BK90" s="126"/>
      <c r="BL90" s="126"/>
      <c r="BM90" s="126"/>
      <c r="BN90" s="126"/>
      <c r="BO90" s="125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</row>
    <row r="91" spans="1:78" ht="15.75" customHeight="1">
      <c r="A91" s="232" t="s">
        <v>117</v>
      </c>
      <c r="B91" s="245" t="s">
        <v>119</v>
      </c>
      <c r="C91" s="323">
        <v>8</v>
      </c>
      <c r="D91" s="319">
        <f>Rezultati!C91*Rezultati!BB91</f>
        <v>96</v>
      </c>
      <c r="E91" s="234"/>
      <c r="F91" s="235"/>
      <c r="G91" s="235"/>
      <c r="H91" s="234"/>
      <c r="I91" s="235"/>
      <c r="J91" s="235"/>
      <c r="K91" s="234"/>
      <c r="L91" s="235"/>
      <c r="M91" s="235"/>
      <c r="N91" s="234"/>
      <c r="O91" s="235"/>
      <c r="P91" s="235"/>
      <c r="Q91" s="234"/>
      <c r="R91" s="235"/>
      <c r="S91" s="235"/>
      <c r="T91" s="234"/>
      <c r="U91" s="235"/>
      <c r="V91" s="235"/>
      <c r="W91" s="234"/>
      <c r="X91" s="235"/>
      <c r="Y91" s="235"/>
      <c r="Z91" s="234"/>
      <c r="AA91" s="235"/>
      <c r="AB91" s="235"/>
      <c r="AC91" s="230">
        <v>160</v>
      </c>
      <c r="AD91" s="231">
        <v>177</v>
      </c>
      <c r="AE91" s="231">
        <v>214</v>
      </c>
      <c r="AF91" s="230">
        <v>221</v>
      </c>
      <c r="AG91" s="231">
        <v>207</v>
      </c>
      <c r="AH91" s="231">
        <v>188</v>
      </c>
      <c r="AI91" s="230"/>
      <c r="AJ91" s="231"/>
      <c r="AK91" s="231"/>
      <c r="AL91" s="230">
        <v>155</v>
      </c>
      <c r="AM91" s="231">
        <v>188</v>
      </c>
      <c r="AN91" s="231">
        <v>211</v>
      </c>
      <c r="AO91" s="230"/>
      <c r="AP91" s="231"/>
      <c r="AQ91" s="231"/>
      <c r="AR91" s="222"/>
      <c r="AS91" s="223"/>
      <c r="AT91" s="223"/>
      <c r="AU91" s="230">
        <v>186</v>
      </c>
      <c r="AV91" s="231">
        <v>188</v>
      </c>
      <c r="AW91" s="231">
        <v>186</v>
      </c>
      <c r="AX91" s="230"/>
      <c r="AY91" s="231"/>
      <c r="AZ91" s="231"/>
      <c r="BA91" s="276">
        <f>SUM(Rezultati!E91:AZ91)</f>
        <v>2281</v>
      </c>
      <c r="BB91" s="277">
        <f>COUNT(Rezultati!E91:AZ91)</f>
        <v>12</v>
      </c>
      <c r="BC91" s="378"/>
      <c r="BD91" s="300">
        <f>Rezultati!BA91/Rezultati!BB91</f>
        <v>190.08333333333334</v>
      </c>
      <c r="BE91" s="371"/>
      <c r="BF91" s="124" t="str">
        <f t="shared" si="2"/>
        <v>Aleksandrs Ručevics</v>
      </c>
      <c r="BG91" s="125"/>
      <c r="BH91" s="126"/>
      <c r="BI91" s="126"/>
      <c r="BJ91" s="126"/>
      <c r="BK91" s="126"/>
      <c r="BL91" s="126"/>
      <c r="BM91" s="126"/>
      <c r="BN91" s="126"/>
      <c r="BO91" s="125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</row>
    <row r="92" spans="1:78" ht="16.5" customHeight="1">
      <c r="A92" s="232" t="s">
        <v>117</v>
      </c>
      <c r="B92" s="245" t="s">
        <v>120</v>
      </c>
      <c r="C92" s="323">
        <v>8</v>
      </c>
      <c r="D92" s="319">
        <v>0</v>
      </c>
      <c r="E92" s="234"/>
      <c r="F92" s="235"/>
      <c r="G92" s="235"/>
      <c r="H92" s="234"/>
      <c r="I92" s="235"/>
      <c r="J92" s="235"/>
      <c r="K92" s="234"/>
      <c r="L92" s="235"/>
      <c r="M92" s="235"/>
      <c r="N92" s="234"/>
      <c r="O92" s="235"/>
      <c r="P92" s="235"/>
      <c r="Q92" s="234"/>
      <c r="R92" s="235"/>
      <c r="S92" s="235"/>
      <c r="T92" s="234"/>
      <c r="U92" s="235"/>
      <c r="V92" s="235"/>
      <c r="W92" s="234"/>
      <c r="X92" s="235"/>
      <c r="Y92" s="235"/>
      <c r="Z92" s="234"/>
      <c r="AA92" s="235"/>
      <c r="AB92" s="235"/>
      <c r="AC92" s="230">
        <v>211</v>
      </c>
      <c r="AD92" s="231">
        <v>204</v>
      </c>
      <c r="AE92" s="231">
        <v>178</v>
      </c>
      <c r="AF92" s="230">
        <v>175</v>
      </c>
      <c r="AG92" s="231">
        <v>187</v>
      </c>
      <c r="AH92" s="231">
        <v>206</v>
      </c>
      <c r="AI92" s="230"/>
      <c r="AJ92" s="231"/>
      <c r="AK92" s="231"/>
      <c r="AL92" s="230">
        <v>221</v>
      </c>
      <c r="AM92" s="231">
        <v>173</v>
      </c>
      <c r="AN92" s="231">
        <v>181</v>
      </c>
      <c r="AO92" s="230"/>
      <c r="AP92" s="231"/>
      <c r="AQ92" s="231"/>
      <c r="AR92" s="222"/>
      <c r="AS92" s="223"/>
      <c r="AT92" s="223"/>
      <c r="AU92" s="230">
        <v>181</v>
      </c>
      <c r="AV92" s="231">
        <v>234</v>
      </c>
      <c r="AW92" s="231">
        <v>204</v>
      </c>
      <c r="AX92" s="230"/>
      <c r="AY92" s="231"/>
      <c r="AZ92" s="231"/>
      <c r="BA92" s="276">
        <f>SUM(Rezultati!E92:AZ92)</f>
        <v>2355</v>
      </c>
      <c r="BB92" s="277">
        <f>COUNT(Rezultati!E92:AZ92)</f>
        <v>12</v>
      </c>
      <c r="BC92" s="378"/>
      <c r="BD92" s="300">
        <f>Rezultati!BA92/Rezultati!BB92</f>
        <v>196.25</v>
      </c>
      <c r="BE92" s="371"/>
      <c r="BF92" s="124" t="str">
        <f t="shared" si="2"/>
        <v>Jānis Zalītis</v>
      </c>
      <c r="BG92" s="125"/>
      <c r="BH92" s="126"/>
      <c r="BI92" s="126"/>
      <c r="BJ92" s="126"/>
      <c r="BK92" s="126"/>
      <c r="BL92" s="126"/>
      <c r="BM92" s="126"/>
      <c r="BN92" s="126"/>
      <c r="BO92" s="125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</row>
    <row r="93" spans="1:78" ht="16.5" customHeight="1">
      <c r="A93" s="180" t="s">
        <v>117</v>
      </c>
      <c r="B93" s="204"/>
      <c r="C93" s="290">
        <v>0</v>
      </c>
      <c r="D93" s="265">
        <v>0</v>
      </c>
      <c r="E93" s="246"/>
      <c r="F93" s="247"/>
      <c r="G93" s="247"/>
      <c r="H93" s="246"/>
      <c r="I93" s="247"/>
      <c r="J93" s="247"/>
      <c r="K93" s="246"/>
      <c r="L93" s="247"/>
      <c r="M93" s="247"/>
      <c r="N93" s="246"/>
      <c r="O93" s="247"/>
      <c r="P93" s="247"/>
      <c r="Q93" s="246"/>
      <c r="R93" s="247"/>
      <c r="S93" s="247"/>
      <c r="T93" s="246"/>
      <c r="U93" s="247"/>
      <c r="V93" s="247"/>
      <c r="W93" s="246"/>
      <c r="X93" s="247"/>
      <c r="Y93" s="247"/>
      <c r="Z93" s="246"/>
      <c r="AA93" s="247"/>
      <c r="AB93" s="247"/>
      <c r="AC93" s="241"/>
      <c r="AD93" s="242"/>
      <c r="AE93" s="242"/>
      <c r="AF93" s="241"/>
      <c r="AG93" s="242"/>
      <c r="AH93" s="242"/>
      <c r="AI93" s="241"/>
      <c r="AJ93" s="242"/>
      <c r="AK93" s="242"/>
      <c r="AL93" s="241"/>
      <c r="AM93" s="242"/>
      <c r="AN93" s="242"/>
      <c r="AO93" s="241"/>
      <c r="AP93" s="242"/>
      <c r="AQ93" s="242"/>
      <c r="AR93" s="222"/>
      <c r="AS93" s="223"/>
      <c r="AT93" s="223"/>
      <c r="AU93" s="241"/>
      <c r="AV93" s="242"/>
      <c r="AW93" s="242"/>
      <c r="AX93" s="241"/>
      <c r="AY93" s="242"/>
      <c r="AZ93" s="242"/>
      <c r="BA93" s="276">
        <f>SUM(Rezultati!E93:AZ93)</f>
        <v>0</v>
      </c>
      <c r="BB93" s="277">
        <f>COUNT(Rezultati!E93:AZ93)</f>
        <v>0</v>
      </c>
      <c r="BC93" s="378"/>
      <c r="BD93" s="300" t="e">
        <f>Rezultati!BA93/Rezultati!BB93</f>
        <v>#DIV/0!</v>
      </c>
      <c r="BE93" s="371"/>
      <c r="BF93" s="124">
        <f t="shared" si="2"/>
        <v>0</v>
      </c>
      <c r="BG93" s="125"/>
      <c r="BH93" s="126"/>
      <c r="BI93" s="126"/>
      <c r="BJ93" s="126"/>
      <c r="BK93" s="126"/>
      <c r="BL93" s="126"/>
      <c r="BM93" s="126"/>
      <c r="BN93" s="126"/>
      <c r="BO93" s="125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</row>
    <row r="94" spans="1:78" ht="16.5" customHeight="1">
      <c r="A94" s="180" t="s">
        <v>117</v>
      </c>
      <c r="B94" s="327"/>
      <c r="C94" s="328">
        <v>8</v>
      </c>
      <c r="D94" s="280">
        <v>0</v>
      </c>
      <c r="E94" s="246"/>
      <c r="F94" s="247"/>
      <c r="G94" s="247"/>
      <c r="H94" s="246"/>
      <c r="I94" s="247"/>
      <c r="J94" s="247"/>
      <c r="K94" s="246"/>
      <c r="L94" s="247"/>
      <c r="M94" s="247"/>
      <c r="N94" s="246"/>
      <c r="O94" s="247"/>
      <c r="P94" s="247"/>
      <c r="Q94" s="246"/>
      <c r="R94" s="247"/>
      <c r="S94" s="247"/>
      <c r="T94" s="246"/>
      <c r="U94" s="247"/>
      <c r="V94" s="247"/>
      <c r="W94" s="246"/>
      <c r="X94" s="247"/>
      <c r="Y94" s="247"/>
      <c r="Z94" s="246"/>
      <c r="AA94" s="247"/>
      <c r="AB94" s="247"/>
      <c r="AC94" s="241"/>
      <c r="AD94" s="242"/>
      <c r="AE94" s="242"/>
      <c r="AF94" s="241"/>
      <c r="AG94" s="242"/>
      <c r="AH94" s="242"/>
      <c r="AI94" s="241"/>
      <c r="AJ94" s="242"/>
      <c r="AK94" s="242"/>
      <c r="AL94" s="241"/>
      <c r="AM94" s="242"/>
      <c r="AN94" s="242"/>
      <c r="AO94" s="241"/>
      <c r="AP94" s="242"/>
      <c r="AQ94" s="242"/>
      <c r="AR94" s="222"/>
      <c r="AS94" s="223"/>
      <c r="AT94" s="223"/>
      <c r="AU94" s="241"/>
      <c r="AV94" s="242"/>
      <c r="AW94" s="242"/>
      <c r="AX94" s="241"/>
      <c r="AY94" s="242"/>
      <c r="AZ94" s="242"/>
      <c r="BA94" s="276">
        <f>SUM(Rezultati!E94:AZ94)</f>
        <v>0</v>
      </c>
      <c r="BB94" s="277">
        <f>COUNT(Rezultati!E94:AZ94)</f>
        <v>0</v>
      </c>
      <c r="BC94" s="378"/>
      <c r="BD94" s="300" t="e">
        <f>Rezultati!BA94/Rezultati!BB94</f>
        <v>#DIV/0!</v>
      </c>
      <c r="BE94" s="371"/>
      <c r="BF94" s="124"/>
      <c r="BG94" s="125"/>
      <c r="BH94" s="126"/>
      <c r="BI94" s="126"/>
      <c r="BJ94" s="126"/>
      <c r="BK94" s="126"/>
      <c r="BL94" s="126"/>
      <c r="BM94" s="126"/>
      <c r="BN94" s="126"/>
      <c r="BO94" s="125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</row>
    <row r="95" spans="1:78" ht="16.5" customHeight="1">
      <c r="A95" s="190" t="s">
        <v>117</v>
      </c>
      <c r="B95" s="191"/>
      <c r="C95" s="290">
        <v>0</v>
      </c>
      <c r="D95" s="317">
        <f>Rezultati!C95*Rezultati!BB95</f>
        <v>0</v>
      </c>
      <c r="E95" s="161"/>
      <c r="F95" s="162"/>
      <c r="G95" s="162"/>
      <c r="H95" s="161"/>
      <c r="I95" s="162"/>
      <c r="J95" s="162"/>
      <c r="K95" s="161"/>
      <c r="L95" s="162"/>
      <c r="M95" s="162"/>
      <c r="N95" s="161"/>
      <c r="O95" s="162"/>
      <c r="P95" s="162"/>
      <c r="Q95" s="161"/>
      <c r="R95" s="162"/>
      <c r="S95" s="162"/>
      <c r="T95" s="161"/>
      <c r="U95" s="162"/>
      <c r="V95" s="162"/>
      <c r="W95" s="161"/>
      <c r="X95" s="162"/>
      <c r="Y95" s="162"/>
      <c r="Z95" s="161"/>
      <c r="AA95" s="162"/>
      <c r="AB95" s="162"/>
      <c r="AC95" s="238"/>
      <c r="AD95" s="239"/>
      <c r="AE95" s="239"/>
      <c r="AF95" s="238"/>
      <c r="AG95" s="239"/>
      <c r="AH95" s="239"/>
      <c r="AI95" s="238"/>
      <c r="AJ95" s="239"/>
      <c r="AK95" s="239"/>
      <c r="AL95" s="238"/>
      <c r="AM95" s="239"/>
      <c r="AN95" s="239"/>
      <c r="AO95" s="238"/>
      <c r="AP95" s="239"/>
      <c r="AQ95" s="239"/>
      <c r="AR95" s="236"/>
      <c r="AS95" s="237"/>
      <c r="AT95" s="237"/>
      <c r="AU95" s="238"/>
      <c r="AV95" s="239"/>
      <c r="AW95" s="239"/>
      <c r="AX95" s="238"/>
      <c r="AY95" s="239"/>
      <c r="AZ95" s="239"/>
      <c r="BA95" s="295">
        <f>SUM(Rezultati!E95:AZ95)</f>
        <v>0</v>
      </c>
      <c r="BB95" s="296">
        <f>COUNT(Rezultati!E95:AZ95)</f>
        <v>0</v>
      </c>
      <c r="BC95" s="378"/>
      <c r="BD95" s="300" t="e">
        <f>Rezultati!BA95/Rezultati!BB95</f>
        <v>#DIV/0!</v>
      </c>
      <c r="BE95" s="371"/>
      <c r="BF95" s="124">
        <f t="shared" ref="BF95:BF112" si="3">B95</f>
        <v>0</v>
      </c>
      <c r="BG95" s="125"/>
      <c r="BH95" s="126"/>
      <c r="BI95" s="126"/>
      <c r="BJ95" s="126"/>
      <c r="BK95" s="126"/>
      <c r="BL95" s="126"/>
      <c r="BM95" s="126"/>
      <c r="BN95" s="126"/>
      <c r="BO95" s="125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</row>
    <row r="96" spans="1:78" ht="15.75" customHeight="1">
      <c r="A96" s="209" t="str">
        <f>Punkti!A41</f>
        <v>NB Seniors</v>
      </c>
      <c r="B96" s="217" t="s">
        <v>121</v>
      </c>
      <c r="C96" s="324">
        <v>8</v>
      </c>
      <c r="D96" s="325">
        <f>Rezultati!C96*Rezultati!BB96</f>
        <v>48</v>
      </c>
      <c r="E96" s="220"/>
      <c r="F96" s="221"/>
      <c r="G96" s="221"/>
      <c r="H96" s="220"/>
      <c r="I96" s="221"/>
      <c r="J96" s="221"/>
      <c r="K96" s="220"/>
      <c r="L96" s="221"/>
      <c r="M96" s="221"/>
      <c r="N96" s="220"/>
      <c r="O96" s="221"/>
      <c r="P96" s="221"/>
      <c r="Q96" s="220"/>
      <c r="R96" s="221"/>
      <c r="S96" s="221"/>
      <c r="T96" s="220"/>
      <c r="U96" s="221"/>
      <c r="V96" s="221"/>
      <c r="W96" s="220"/>
      <c r="X96" s="221"/>
      <c r="Y96" s="221"/>
      <c r="Z96" s="220"/>
      <c r="AA96" s="221"/>
      <c r="AB96" s="221"/>
      <c r="AC96" s="224">
        <v>220</v>
      </c>
      <c r="AD96" s="225">
        <v>195</v>
      </c>
      <c r="AE96" s="225">
        <v>186</v>
      </c>
      <c r="AF96" s="224"/>
      <c r="AG96" s="225"/>
      <c r="AH96" s="225"/>
      <c r="AI96" s="224"/>
      <c r="AJ96" s="225"/>
      <c r="AK96" s="225"/>
      <c r="AL96" s="224"/>
      <c r="AM96" s="225"/>
      <c r="AN96" s="225"/>
      <c r="AO96" s="224"/>
      <c r="AP96" s="225"/>
      <c r="AQ96" s="225"/>
      <c r="AR96" s="224">
        <v>202</v>
      </c>
      <c r="AS96" s="225">
        <v>151</v>
      </c>
      <c r="AT96" s="225">
        <v>187</v>
      </c>
      <c r="AU96" s="222"/>
      <c r="AV96" s="223"/>
      <c r="AW96" s="223"/>
      <c r="AX96" s="224"/>
      <c r="AY96" s="225"/>
      <c r="AZ96" s="225"/>
      <c r="BA96" s="139">
        <f>SUM(Rezultati!E96:AZ96)</f>
        <v>1141</v>
      </c>
      <c r="BB96" s="140">
        <f>COUNT(Rezultati!E96:AZ96)</f>
        <v>6</v>
      </c>
      <c r="BC96" s="378">
        <f>SUM((Rezultati!BA96+Rezultati!BA97+BA102+Rezultati!BA98+Rezultati!BA99+Rezultati!BA100+Rezultati!BA101+Rezultati!BA103)/(Rezultati!BB96+BB102+Rezultati!BB97+Rezultati!BB98+Rezultati!BB99+Rezultati!BB100+Rezultati!BB101+Rezultati!BB103))</f>
        <v>181.41666666666666</v>
      </c>
      <c r="BD96" s="300">
        <f>Rezultati!BA96/Rezultati!BB96</f>
        <v>190.16666666666666</v>
      </c>
      <c r="BE96" s="371" t="str">
        <f>AU2</f>
        <v>NB Seniors</v>
      </c>
      <c r="BF96" s="124" t="str">
        <f t="shared" si="3"/>
        <v>Vladimirs Lagunovs</v>
      </c>
      <c r="BG96" s="125"/>
      <c r="BH96" s="126"/>
      <c r="BI96" s="126"/>
      <c r="BJ96" s="126"/>
      <c r="BK96" s="126"/>
      <c r="BL96" s="126"/>
      <c r="BM96" s="126"/>
      <c r="BN96" s="126"/>
      <c r="BO96" s="125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</row>
    <row r="97" spans="1:78" ht="15.75" customHeight="1">
      <c r="A97" s="202" t="s">
        <v>61</v>
      </c>
      <c r="B97" s="248" t="s">
        <v>122</v>
      </c>
      <c r="C97" s="271">
        <v>0</v>
      </c>
      <c r="D97" s="265">
        <f>Rezultati!C97*Rezultati!BB97</f>
        <v>0</v>
      </c>
      <c r="E97" s="226"/>
      <c r="F97" s="227"/>
      <c r="G97" s="227"/>
      <c r="H97" s="226"/>
      <c r="I97" s="227"/>
      <c r="J97" s="227"/>
      <c r="K97" s="226"/>
      <c r="L97" s="227"/>
      <c r="M97" s="227"/>
      <c r="N97" s="226"/>
      <c r="O97" s="227"/>
      <c r="P97" s="227"/>
      <c r="Q97" s="226"/>
      <c r="R97" s="227"/>
      <c r="S97" s="227"/>
      <c r="T97" s="226"/>
      <c r="U97" s="227"/>
      <c r="V97" s="227"/>
      <c r="W97" s="226"/>
      <c r="X97" s="227"/>
      <c r="Y97" s="227"/>
      <c r="Z97" s="226"/>
      <c r="AA97" s="227"/>
      <c r="AB97" s="227"/>
      <c r="AC97" s="228"/>
      <c r="AD97" s="229"/>
      <c r="AE97" s="229"/>
      <c r="AF97" s="228"/>
      <c r="AG97" s="229"/>
      <c r="AH97" s="229"/>
      <c r="AI97" s="228"/>
      <c r="AJ97" s="229"/>
      <c r="AK97" s="229"/>
      <c r="AL97" s="228"/>
      <c r="AM97" s="229"/>
      <c r="AN97" s="229"/>
      <c r="AO97" s="228"/>
      <c r="AP97" s="229"/>
      <c r="AQ97" s="229"/>
      <c r="AR97" s="228"/>
      <c r="AS97" s="229"/>
      <c r="AT97" s="229"/>
      <c r="AU97" s="222"/>
      <c r="AV97" s="223"/>
      <c r="AW97" s="223"/>
      <c r="AX97" s="228"/>
      <c r="AY97" s="229"/>
      <c r="AZ97" s="229"/>
      <c r="BA97" s="276">
        <f>SUM(Rezultati!E97:AZ97)</f>
        <v>0</v>
      </c>
      <c r="BB97" s="277">
        <f>COUNT(Rezultati!E97:AZ97)</f>
        <v>0</v>
      </c>
      <c r="BC97" s="378"/>
      <c r="BD97" s="300" t="e">
        <f>Rezultati!BA97/Rezultati!BB97</f>
        <v>#DIV/0!</v>
      </c>
      <c r="BE97" s="371"/>
      <c r="BF97" s="124" t="str">
        <f t="shared" si="3"/>
        <v>Guntars Beisons</v>
      </c>
      <c r="BG97" s="125"/>
      <c r="BH97" s="126"/>
      <c r="BI97" s="126"/>
      <c r="BJ97" s="126"/>
      <c r="BK97" s="126"/>
      <c r="BL97" s="126"/>
      <c r="BM97" s="126"/>
      <c r="BN97" s="126"/>
      <c r="BO97" s="125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</row>
    <row r="98" spans="1:78" ht="15.75" customHeight="1">
      <c r="A98" s="202" t="s">
        <v>61</v>
      </c>
      <c r="B98" s="175" t="s">
        <v>125</v>
      </c>
      <c r="C98" s="271">
        <v>0</v>
      </c>
      <c r="D98" s="265">
        <f>Rezultati!C98*Rezultati!BB98</f>
        <v>0</v>
      </c>
      <c r="E98" s="226"/>
      <c r="F98" s="227"/>
      <c r="G98" s="227"/>
      <c r="H98" s="226"/>
      <c r="I98" s="227"/>
      <c r="J98" s="227"/>
      <c r="K98" s="226"/>
      <c r="L98" s="227"/>
      <c r="M98" s="227"/>
      <c r="N98" s="226"/>
      <c r="O98" s="227"/>
      <c r="P98" s="227"/>
      <c r="Q98" s="226"/>
      <c r="R98" s="227"/>
      <c r="S98" s="227"/>
      <c r="T98" s="226"/>
      <c r="U98" s="227"/>
      <c r="V98" s="227"/>
      <c r="W98" s="226"/>
      <c r="X98" s="227"/>
      <c r="Y98" s="227"/>
      <c r="Z98" s="226"/>
      <c r="AA98" s="227"/>
      <c r="AB98" s="227"/>
      <c r="AC98" s="230">
        <v>204</v>
      </c>
      <c r="AD98" s="231">
        <v>223</v>
      </c>
      <c r="AE98" s="231">
        <v>223</v>
      </c>
      <c r="AF98" s="230">
        <v>183</v>
      </c>
      <c r="AG98" s="231">
        <v>194</v>
      </c>
      <c r="AH98" s="231">
        <v>171</v>
      </c>
      <c r="AI98" s="230"/>
      <c r="AJ98" s="231"/>
      <c r="AK98" s="231"/>
      <c r="AL98" s="230"/>
      <c r="AM98" s="231"/>
      <c r="AN98" s="231"/>
      <c r="AO98" s="230">
        <v>153</v>
      </c>
      <c r="AP98" s="231">
        <v>210</v>
      </c>
      <c r="AQ98" s="231">
        <v>227</v>
      </c>
      <c r="AR98" s="230">
        <v>168</v>
      </c>
      <c r="AS98" s="231">
        <v>212</v>
      </c>
      <c r="AT98" s="231">
        <v>214</v>
      </c>
      <c r="AU98" s="222"/>
      <c r="AV98" s="223"/>
      <c r="AW98" s="223"/>
      <c r="AX98" s="230"/>
      <c r="AY98" s="231"/>
      <c r="AZ98" s="231"/>
      <c r="BA98" s="276">
        <f>SUM(Rezultati!E98:AZ98)</f>
        <v>2382</v>
      </c>
      <c r="BB98" s="277">
        <f>COUNT(Rezultati!E98:AZ98)</f>
        <v>12</v>
      </c>
      <c r="BC98" s="378"/>
      <c r="BD98" s="300">
        <f>Rezultati!BA98/Rezultati!BB98</f>
        <v>198.5</v>
      </c>
      <c r="BE98" s="371"/>
      <c r="BF98" s="124" t="str">
        <f t="shared" si="3"/>
        <v>Ģirts Gabrāns</v>
      </c>
      <c r="BG98" s="125"/>
      <c r="BH98" s="126"/>
      <c r="BI98" s="126"/>
      <c r="BJ98" s="126"/>
      <c r="BK98" s="126"/>
      <c r="BL98" s="126"/>
      <c r="BM98" s="126"/>
      <c r="BN98" s="126"/>
      <c r="BO98" s="125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</row>
    <row r="99" spans="1:78" ht="15.75" customHeight="1">
      <c r="A99" s="202" t="s">
        <v>61</v>
      </c>
      <c r="B99" s="142" t="s">
        <v>124</v>
      </c>
      <c r="C99" s="271">
        <v>0</v>
      </c>
      <c r="D99" s="265">
        <f>Rezultati!C99*Rezultati!BB99</f>
        <v>0</v>
      </c>
      <c r="E99" s="226"/>
      <c r="F99" s="227"/>
      <c r="G99" s="227"/>
      <c r="H99" s="226"/>
      <c r="I99" s="227"/>
      <c r="J99" s="227"/>
      <c r="K99" s="226"/>
      <c r="L99" s="227"/>
      <c r="M99" s="227"/>
      <c r="N99" s="226"/>
      <c r="O99" s="227"/>
      <c r="P99" s="227"/>
      <c r="Q99" s="226"/>
      <c r="R99" s="227"/>
      <c r="S99" s="227"/>
      <c r="T99" s="226"/>
      <c r="U99" s="227"/>
      <c r="V99" s="227"/>
      <c r="W99" s="226"/>
      <c r="X99" s="227"/>
      <c r="Y99" s="227"/>
      <c r="Z99" s="226"/>
      <c r="AA99" s="227"/>
      <c r="AB99" s="227"/>
      <c r="AC99" s="230"/>
      <c r="AD99" s="231"/>
      <c r="AE99" s="231"/>
      <c r="AF99" s="230">
        <v>150</v>
      </c>
      <c r="AG99" s="231">
        <v>140</v>
      </c>
      <c r="AH99" s="231">
        <v>137</v>
      </c>
      <c r="AI99" s="230"/>
      <c r="AJ99" s="231"/>
      <c r="AK99" s="231"/>
      <c r="AL99" s="230"/>
      <c r="AM99" s="231"/>
      <c r="AN99" s="231"/>
      <c r="AO99" s="230">
        <v>167</v>
      </c>
      <c r="AP99" s="231">
        <v>167</v>
      </c>
      <c r="AQ99" s="231">
        <v>145</v>
      </c>
      <c r="AR99" s="230"/>
      <c r="AS99" s="231"/>
      <c r="AT99" s="231"/>
      <c r="AU99" s="222"/>
      <c r="AV99" s="223"/>
      <c r="AW99" s="223"/>
      <c r="AX99" s="230"/>
      <c r="AY99" s="231"/>
      <c r="AZ99" s="231"/>
      <c r="BA99" s="276">
        <f>SUM(Rezultati!E99:AZ99)</f>
        <v>906</v>
      </c>
      <c r="BB99" s="277">
        <f>COUNT(Rezultati!E99:AZ99)</f>
        <v>6</v>
      </c>
      <c r="BC99" s="378"/>
      <c r="BD99" s="300">
        <f>Rezultati!BA99/Rezultati!BB99</f>
        <v>151</v>
      </c>
      <c r="BE99" s="371"/>
      <c r="BF99" s="124" t="str">
        <f t="shared" si="3"/>
        <v>Aleksandrs Liniņš</v>
      </c>
      <c r="BG99" s="125"/>
      <c r="BH99" s="126"/>
      <c r="BI99" s="126"/>
      <c r="BJ99" s="126"/>
      <c r="BK99" s="126"/>
      <c r="BL99" s="126"/>
      <c r="BM99" s="126"/>
      <c r="BN99" s="126"/>
      <c r="BO99" s="125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</row>
    <row r="100" spans="1:78" ht="15.75" customHeight="1">
      <c r="A100" s="249" t="s">
        <v>61</v>
      </c>
      <c r="B100" s="250"/>
      <c r="C100" s="329">
        <v>8</v>
      </c>
      <c r="D100" s="280">
        <f>Rezultati!C100*Rezultati!BB100</f>
        <v>0</v>
      </c>
      <c r="E100" s="234"/>
      <c r="F100" s="235"/>
      <c r="G100" s="235"/>
      <c r="H100" s="234"/>
      <c r="I100" s="235"/>
      <c r="J100" s="235"/>
      <c r="K100" s="234"/>
      <c r="L100" s="235"/>
      <c r="M100" s="235"/>
      <c r="N100" s="234"/>
      <c r="O100" s="235"/>
      <c r="P100" s="235"/>
      <c r="Q100" s="234"/>
      <c r="R100" s="235"/>
      <c r="S100" s="235"/>
      <c r="T100" s="234"/>
      <c r="U100" s="235"/>
      <c r="V100" s="235"/>
      <c r="W100" s="234"/>
      <c r="X100" s="235"/>
      <c r="Y100" s="235"/>
      <c r="Z100" s="234"/>
      <c r="AA100" s="235"/>
      <c r="AB100" s="235"/>
      <c r="AC100" s="230"/>
      <c r="AD100" s="231"/>
      <c r="AE100" s="231"/>
      <c r="AF100" s="230"/>
      <c r="AG100" s="231"/>
      <c r="AH100" s="231"/>
      <c r="AI100" s="230"/>
      <c r="AJ100" s="231"/>
      <c r="AK100" s="231"/>
      <c r="AL100" s="230"/>
      <c r="AM100" s="231"/>
      <c r="AN100" s="231"/>
      <c r="AO100" s="230"/>
      <c r="AP100" s="231"/>
      <c r="AQ100" s="231"/>
      <c r="AR100" s="230"/>
      <c r="AS100" s="231"/>
      <c r="AT100" s="231"/>
      <c r="AU100" s="222"/>
      <c r="AV100" s="223"/>
      <c r="AW100" s="223"/>
      <c r="AX100" s="230"/>
      <c r="AY100" s="231"/>
      <c r="AZ100" s="231"/>
      <c r="BA100" s="276">
        <f>SUM(Rezultati!E100:AZ100)</f>
        <v>0</v>
      </c>
      <c r="BB100" s="277">
        <f>COUNT(Rezultati!E100:AZ100)</f>
        <v>0</v>
      </c>
      <c r="BC100" s="378"/>
      <c r="BD100" s="300" t="e">
        <f>Rezultati!BA100/Rezultati!BB100</f>
        <v>#DIV/0!</v>
      </c>
      <c r="BE100" s="371"/>
      <c r="BF100" s="124">
        <f t="shared" si="3"/>
        <v>0</v>
      </c>
      <c r="BG100" s="125"/>
      <c r="BH100" s="126"/>
      <c r="BI100" s="126"/>
      <c r="BJ100" s="126"/>
      <c r="BK100" s="126"/>
      <c r="BL100" s="126"/>
      <c r="BM100" s="126"/>
      <c r="BN100" s="126"/>
      <c r="BO100" s="125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</row>
    <row r="101" spans="1:78" ht="16.5" customHeight="1">
      <c r="A101" s="251" t="s">
        <v>61</v>
      </c>
      <c r="B101" s="252" t="s">
        <v>123</v>
      </c>
      <c r="C101" s="271">
        <v>0</v>
      </c>
      <c r="D101" s="265">
        <f>Rezultati!C101*Rezultati!BB101</f>
        <v>0</v>
      </c>
      <c r="E101" s="234"/>
      <c r="F101" s="235"/>
      <c r="G101" s="235"/>
      <c r="H101" s="234"/>
      <c r="I101" s="235"/>
      <c r="J101" s="235"/>
      <c r="K101" s="234"/>
      <c r="L101" s="235"/>
      <c r="M101" s="235"/>
      <c r="N101" s="234"/>
      <c r="O101" s="235"/>
      <c r="P101" s="235"/>
      <c r="Q101" s="234"/>
      <c r="R101" s="235"/>
      <c r="S101" s="235"/>
      <c r="T101" s="234"/>
      <c r="U101" s="235"/>
      <c r="V101" s="235"/>
      <c r="W101" s="234"/>
      <c r="X101" s="235"/>
      <c r="Y101" s="235"/>
      <c r="Z101" s="234"/>
      <c r="AA101" s="235"/>
      <c r="AB101" s="235"/>
      <c r="AC101" s="230">
        <v>189</v>
      </c>
      <c r="AD101" s="231">
        <v>154</v>
      </c>
      <c r="AE101" s="231">
        <v>161</v>
      </c>
      <c r="AF101" s="230">
        <v>180</v>
      </c>
      <c r="AG101" s="231">
        <v>178</v>
      </c>
      <c r="AH101" s="231">
        <v>183</v>
      </c>
      <c r="AI101" s="230"/>
      <c r="AJ101" s="231"/>
      <c r="AK101" s="231"/>
      <c r="AL101" s="230"/>
      <c r="AM101" s="231"/>
      <c r="AN101" s="231"/>
      <c r="AO101" s="230">
        <v>187</v>
      </c>
      <c r="AP101" s="231">
        <v>160</v>
      </c>
      <c r="AQ101" s="231">
        <v>197</v>
      </c>
      <c r="AR101" s="230">
        <v>167</v>
      </c>
      <c r="AS101" s="231">
        <v>157</v>
      </c>
      <c r="AT101" s="231">
        <v>189</v>
      </c>
      <c r="AU101" s="222"/>
      <c r="AV101" s="223"/>
      <c r="AW101" s="223"/>
      <c r="AX101" s="230"/>
      <c r="AY101" s="231"/>
      <c r="AZ101" s="231"/>
      <c r="BA101" s="276">
        <f>SUM(Rezultati!E101:AZ101)</f>
        <v>2102</v>
      </c>
      <c r="BB101" s="277">
        <f>COUNT(Rezultati!E101:AZ101)</f>
        <v>12</v>
      </c>
      <c r="BC101" s="378"/>
      <c r="BD101" s="300">
        <f>Rezultati!BA101/Rezultati!BB101</f>
        <v>175.16666666666666</v>
      </c>
      <c r="BE101" s="371"/>
      <c r="BF101" s="124" t="str">
        <f t="shared" si="3"/>
        <v>Dainis Mauriņš</v>
      </c>
      <c r="BG101" s="125"/>
      <c r="BH101" s="126"/>
      <c r="BI101" s="126"/>
      <c r="BJ101" s="126"/>
      <c r="BK101" s="126"/>
      <c r="BL101" s="126"/>
      <c r="BM101" s="126"/>
      <c r="BN101" s="126"/>
      <c r="BO101" s="125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</row>
    <row r="102" spans="1:78" ht="16.5" customHeight="1">
      <c r="A102" s="253" t="s">
        <v>61</v>
      </c>
      <c r="B102" s="253"/>
      <c r="C102" s="271">
        <v>0</v>
      </c>
      <c r="D102" s="265">
        <f>Rezultati!C102*Rezultati!BB102</f>
        <v>0</v>
      </c>
      <c r="E102" s="246"/>
      <c r="F102" s="247"/>
      <c r="G102" s="247"/>
      <c r="H102" s="246"/>
      <c r="I102" s="247"/>
      <c r="J102" s="247"/>
      <c r="K102" s="246"/>
      <c r="L102" s="247"/>
      <c r="M102" s="247"/>
      <c r="N102" s="246"/>
      <c r="O102" s="247"/>
      <c r="P102" s="247"/>
      <c r="Q102" s="246"/>
      <c r="R102" s="247"/>
      <c r="S102" s="247"/>
      <c r="T102" s="246"/>
      <c r="U102" s="247"/>
      <c r="V102" s="247"/>
      <c r="W102" s="246"/>
      <c r="X102" s="247"/>
      <c r="Y102" s="247"/>
      <c r="Z102" s="246"/>
      <c r="AA102" s="247"/>
      <c r="AB102" s="247"/>
      <c r="AC102" s="241"/>
      <c r="AD102" s="242"/>
      <c r="AE102" s="242"/>
      <c r="AF102" s="241"/>
      <c r="AG102" s="242"/>
      <c r="AH102" s="242"/>
      <c r="AI102" s="241"/>
      <c r="AJ102" s="242"/>
      <c r="AK102" s="242"/>
      <c r="AL102" s="241"/>
      <c r="AM102" s="242"/>
      <c r="AN102" s="242"/>
      <c r="AO102" s="241"/>
      <c r="AP102" s="242"/>
      <c r="AQ102" s="242"/>
      <c r="AR102" s="241"/>
      <c r="AS102" s="242"/>
      <c r="AT102" s="242"/>
      <c r="AU102" s="222"/>
      <c r="AV102" s="223"/>
      <c r="AW102" s="223"/>
      <c r="AX102" s="241"/>
      <c r="AY102" s="242"/>
      <c r="AZ102" s="242"/>
      <c r="BA102" s="276">
        <f>SUM(Rezultati!E102:AZ102)</f>
        <v>0</v>
      </c>
      <c r="BB102" s="277">
        <f>COUNT(Rezultati!E102:AZ102)</f>
        <v>0</v>
      </c>
      <c r="BC102" s="378"/>
      <c r="BD102" s="300" t="e">
        <f>Rezultati!BA102/Rezultati!BB102</f>
        <v>#DIV/0!</v>
      </c>
      <c r="BE102" s="371"/>
      <c r="BF102" s="124">
        <f t="shared" si="3"/>
        <v>0</v>
      </c>
      <c r="BG102" s="125"/>
      <c r="BH102" s="126"/>
      <c r="BI102" s="126"/>
      <c r="BJ102" s="126"/>
      <c r="BK102" s="126"/>
      <c r="BL102" s="126"/>
      <c r="BM102" s="126"/>
      <c r="BN102" s="126"/>
      <c r="BO102" s="125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</row>
    <row r="103" spans="1:78" ht="16.5" customHeight="1">
      <c r="A103" s="213" t="s">
        <v>61</v>
      </c>
      <c r="B103" s="254"/>
      <c r="C103" s="291">
        <v>0</v>
      </c>
      <c r="D103" s="292">
        <f>Rezultati!C103*Rezultati!BB103</f>
        <v>0</v>
      </c>
      <c r="E103" s="161"/>
      <c r="F103" s="162"/>
      <c r="G103" s="162"/>
      <c r="H103" s="161"/>
      <c r="I103" s="162"/>
      <c r="J103" s="162"/>
      <c r="K103" s="161"/>
      <c r="L103" s="162"/>
      <c r="M103" s="162"/>
      <c r="N103" s="161"/>
      <c r="O103" s="162"/>
      <c r="P103" s="162"/>
      <c r="Q103" s="161"/>
      <c r="R103" s="162"/>
      <c r="S103" s="162"/>
      <c r="T103" s="161"/>
      <c r="U103" s="162"/>
      <c r="V103" s="162"/>
      <c r="W103" s="161"/>
      <c r="X103" s="162"/>
      <c r="Y103" s="162"/>
      <c r="Z103" s="161"/>
      <c r="AA103" s="162"/>
      <c r="AB103" s="162"/>
      <c r="AC103" s="238"/>
      <c r="AD103" s="239"/>
      <c r="AE103" s="239"/>
      <c r="AF103" s="238"/>
      <c r="AG103" s="239"/>
      <c r="AH103" s="239"/>
      <c r="AI103" s="238"/>
      <c r="AJ103" s="239"/>
      <c r="AK103" s="239"/>
      <c r="AL103" s="238"/>
      <c r="AM103" s="239"/>
      <c r="AN103" s="239"/>
      <c r="AO103" s="238"/>
      <c r="AP103" s="239"/>
      <c r="AQ103" s="239"/>
      <c r="AR103" s="238"/>
      <c r="AS103" s="239"/>
      <c r="AT103" s="239"/>
      <c r="AU103" s="236"/>
      <c r="AV103" s="237"/>
      <c r="AW103" s="237"/>
      <c r="AX103" s="238"/>
      <c r="AY103" s="239"/>
      <c r="AZ103" s="239"/>
      <c r="BA103" s="330">
        <f>SUM(Rezultati!E103:AZ103)</f>
        <v>0</v>
      </c>
      <c r="BB103" s="331">
        <f>COUNT(Rezultati!E103:AZ103)</f>
        <v>0</v>
      </c>
      <c r="BC103" s="378"/>
      <c r="BD103" s="300" t="e">
        <f>Rezultati!BA103/Rezultati!BB103</f>
        <v>#DIV/0!</v>
      </c>
      <c r="BE103" s="371"/>
      <c r="BF103" s="124">
        <f t="shared" si="3"/>
        <v>0</v>
      </c>
      <c r="BG103" s="125"/>
      <c r="BH103" s="126"/>
      <c r="BI103" s="126"/>
      <c r="BJ103" s="126"/>
      <c r="BK103" s="126"/>
      <c r="BL103" s="126"/>
      <c r="BM103" s="126"/>
      <c r="BN103" s="126"/>
      <c r="BO103" s="125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</row>
    <row r="104" spans="1:78" ht="16.5" hidden="1" customHeight="1">
      <c r="A104" s="218">
        <f>Punkti!A44</f>
        <v>0</v>
      </c>
      <c r="B104" s="132"/>
      <c r="C104" s="271">
        <v>0</v>
      </c>
      <c r="D104" s="326">
        <f>Rezultati!C104*Rezultati!BB104</f>
        <v>0</v>
      </c>
      <c r="E104" s="220"/>
      <c r="F104" s="221"/>
      <c r="G104" s="221"/>
      <c r="H104" s="220"/>
      <c r="I104" s="221"/>
      <c r="J104" s="221"/>
      <c r="K104" s="220"/>
      <c r="L104" s="221"/>
      <c r="M104" s="221"/>
      <c r="N104" s="220"/>
      <c r="O104" s="221"/>
      <c r="P104" s="221"/>
      <c r="Q104" s="220"/>
      <c r="R104" s="221"/>
      <c r="S104" s="221"/>
      <c r="T104" s="220"/>
      <c r="U104" s="221"/>
      <c r="V104" s="221"/>
      <c r="W104" s="220"/>
      <c r="X104" s="221"/>
      <c r="Y104" s="221"/>
      <c r="Z104" s="220"/>
      <c r="AA104" s="221"/>
      <c r="AB104" s="221"/>
      <c r="AC104" s="224"/>
      <c r="AD104" s="225"/>
      <c r="AE104" s="225"/>
      <c r="AF104" s="224"/>
      <c r="AG104" s="225"/>
      <c r="AH104" s="225"/>
      <c r="AI104" s="224"/>
      <c r="AJ104" s="225"/>
      <c r="AK104" s="225"/>
      <c r="AL104" s="224"/>
      <c r="AM104" s="225"/>
      <c r="AN104" s="225"/>
      <c r="AO104" s="224"/>
      <c r="AP104" s="225"/>
      <c r="AQ104" s="225"/>
      <c r="AR104" s="224"/>
      <c r="AS104" s="225"/>
      <c r="AT104" s="225"/>
      <c r="AU104" s="224"/>
      <c r="AV104" s="225"/>
      <c r="AW104" s="225"/>
      <c r="AX104" s="222"/>
      <c r="AY104" s="223"/>
      <c r="AZ104" s="223"/>
      <c r="BA104" s="332">
        <f>SUM(Rezultati!E104:AZ104)</f>
        <v>0</v>
      </c>
      <c r="BB104" s="333">
        <f>COUNT(Rezultati!E104:AZ104)</f>
        <v>0</v>
      </c>
      <c r="BC104" s="379" t="e">
        <f>SUM((Rezultati!BA104+Rezultati!BA105+Rezultati!BA106+BA109+BA111+Rezultati!BA107+Rezultati!BA108+Rezultati!BA110+Rezultati!BA112)/(Rezultati!BB104+BB109+BB111+Rezultati!BB105+Rezultati!BB106+Rezultati!BB107+Rezultati!BB108+Rezultati!BB110+Rezultati!BB112))</f>
        <v>#DIV/0!</v>
      </c>
      <c r="BD104" s="300" t="e">
        <f>(Rezultati!BA104/Rezultati!BB104)</f>
        <v>#DIV/0!</v>
      </c>
      <c r="BE104" s="371">
        <f>AX2</f>
        <v>0</v>
      </c>
      <c r="BF104" s="124">
        <f t="shared" si="3"/>
        <v>0</v>
      </c>
      <c r="BG104" s="125"/>
      <c r="BH104" s="126"/>
      <c r="BI104" s="126"/>
      <c r="BJ104" s="126"/>
      <c r="BK104" s="126"/>
      <c r="BL104" s="126"/>
      <c r="BM104" s="126"/>
      <c r="BN104" s="126"/>
      <c r="BO104" s="125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</row>
    <row r="105" spans="1:78" ht="16.5" hidden="1" customHeight="1">
      <c r="A105" s="218" t="s">
        <v>53</v>
      </c>
      <c r="B105" s="142"/>
      <c r="C105" s="271">
        <v>0</v>
      </c>
      <c r="D105" s="265">
        <f>Rezultati!C105*Rezultati!BB105</f>
        <v>0</v>
      </c>
      <c r="E105" s="226"/>
      <c r="F105" s="227"/>
      <c r="G105" s="227"/>
      <c r="H105" s="226"/>
      <c r="I105" s="227"/>
      <c r="J105" s="227"/>
      <c r="K105" s="226"/>
      <c r="L105" s="227"/>
      <c r="M105" s="227"/>
      <c r="N105" s="226"/>
      <c r="O105" s="227"/>
      <c r="P105" s="227"/>
      <c r="Q105" s="226"/>
      <c r="R105" s="227"/>
      <c r="S105" s="227"/>
      <c r="T105" s="226"/>
      <c r="U105" s="227"/>
      <c r="V105" s="227"/>
      <c r="W105" s="226"/>
      <c r="X105" s="227"/>
      <c r="Y105" s="227"/>
      <c r="Z105" s="226"/>
      <c r="AA105" s="227"/>
      <c r="AB105" s="227"/>
      <c r="AC105" s="228"/>
      <c r="AD105" s="229"/>
      <c r="AE105" s="229"/>
      <c r="AF105" s="228"/>
      <c r="AG105" s="229"/>
      <c r="AH105" s="229"/>
      <c r="AI105" s="228"/>
      <c r="AJ105" s="229"/>
      <c r="AK105" s="229"/>
      <c r="AL105" s="228"/>
      <c r="AM105" s="229"/>
      <c r="AN105" s="229"/>
      <c r="AO105" s="228"/>
      <c r="AP105" s="229"/>
      <c r="AQ105" s="229"/>
      <c r="AR105" s="228"/>
      <c r="AS105" s="229"/>
      <c r="AT105" s="229"/>
      <c r="AU105" s="228"/>
      <c r="AV105" s="229"/>
      <c r="AW105" s="229"/>
      <c r="AX105" s="222"/>
      <c r="AY105" s="223"/>
      <c r="AZ105" s="223"/>
      <c r="BA105" s="276">
        <f>SUM(Rezultati!E105:AZ105)</f>
        <v>0</v>
      </c>
      <c r="BB105" s="277">
        <f>COUNT(Rezultati!E105:AZ105)</f>
        <v>0</v>
      </c>
      <c r="BC105" s="379"/>
      <c r="BD105" s="300" t="e">
        <f>Rezultati!BA105/Rezultati!BB105</f>
        <v>#DIV/0!</v>
      </c>
      <c r="BE105" s="371"/>
      <c r="BF105" s="124">
        <f t="shared" si="3"/>
        <v>0</v>
      </c>
      <c r="BG105" s="125"/>
      <c r="BH105" s="126"/>
      <c r="BI105" s="126"/>
      <c r="BJ105" s="126"/>
      <c r="BK105" s="126"/>
      <c r="BL105" s="126"/>
      <c r="BM105" s="126"/>
      <c r="BN105" s="126"/>
      <c r="BO105" s="125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</row>
    <row r="106" spans="1:78" ht="16.5" hidden="1" customHeight="1">
      <c r="A106" s="218" t="s">
        <v>53</v>
      </c>
      <c r="B106" s="175"/>
      <c r="C106" s="271">
        <v>0</v>
      </c>
      <c r="D106" s="265">
        <f>Rezultati!C106*Rezultati!BB106</f>
        <v>0</v>
      </c>
      <c r="E106" s="226"/>
      <c r="F106" s="227"/>
      <c r="G106" s="227"/>
      <c r="H106" s="226"/>
      <c r="I106" s="227"/>
      <c r="J106" s="227"/>
      <c r="K106" s="226"/>
      <c r="L106" s="227"/>
      <c r="M106" s="227"/>
      <c r="N106" s="226"/>
      <c r="O106" s="227"/>
      <c r="P106" s="227"/>
      <c r="Q106" s="226"/>
      <c r="R106" s="227"/>
      <c r="S106" s="227"/>
      <c r="T106" s="226"/>
      <c r="U106" s="227"/>
      <c r="V106" s="227"/>
      <c r="W106" s="226"/>
      <c r="X106" s="227"/>
      <c r="Y106" s="227"/>
      <c r="Z106" s="226"/>
      <c r="AA106" s="227"/>
      <c r="AB106" s="227"/>
      <c r="AC106" s="230"/>
      <c r="AD106" s="231"/>
      <c r="AE106" s="231"/>
      <c r="AF106" s="230"/>
      <c r="AG106" s="231"/>
      <c r="AH106" s="231"/>
      <c r="AI106" s="230"/>
      <c r="AJ106" s="231"/>
      <c r="AK106" s="231"/>
      <c r="AL106" s="230"/>
      <c r="AM106" s="231"/>
      <c r="AN106" s="231"/>
      <c r="AO106" s="230"/>
      <c r="AP106" s="231"/>
      <c r="AQ106" s="231"/>
      <c r="AR106" s="230"/>
      <c r="AS106" s="231"/>
      <c r="AT106" s="231"/>
      <c r="AU106" s="230"/>
      <c r="AV106" s="231"/>
      <c r="AW106" s="231"/>
      <c r="AX106" s="222"/>
      <c r="AY106" s="223"/>
      <c r="AZ106" s="223"/>
      <c r="BA106" s="276">
        <f>SUM(Rezultati!E106:AZ106)</f>
        <v>0</v>
      </c>
      <c r="BB106" s="277">
        <f>COUNT(Rezultati!E106:AZ106)</f>
        <v>0</v>
      </c>
      <c r="BC106" s="379"/>
      <c r="BD106" s="300" t="e">
        <f>Rezultati!BA106/Rezultati!BB106</f>
        <v>#DIV/0!</v>
      </c>
      <c r="BE106" s="371"/>
      <c r="BF106" s="124">
        <f t="shared" si="3"/>
        <v>0</v>
      </c>
      <c r="BG106" s="125"/>
      <c r="BH106" s="126"/>
      <c r="BI106" s="126"/>
      <c r="BJ106" s="126"/>
      <c r="BK106" s="126"/>
      <c r="BL106" s="126"/>
      <c r="BM106" s="126"/>
      <c r="BN106" s="126"/>
      <c r="BO106" s="125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</row>
    <row r="107" spans="1:78" ht="16.5" hidden="1" customHeight="1">
      <c r="A107" s="218" t="s">
        <v>53</v>
      </c>
      <c r="B107" s="175"/>
      <c r="C107" s="271">
        <v>0</v>
      </c>
      <c r="D107" s="265">
        <f>Rezultati!C107*Rezultati!BB107</f>
        <v>0</v>
      </c>
      <c r="E107" s="226"/>
      <c r="F107" s="227"/>
      <c r="G107" s="227"/>
      <c r="H107" s="226"/>
      <c r="I107" s="227"/>
      <c r="J107" s="227"/>
      <c r="K107" s="226"/>
      <c r="L107" s="227"/>
      <c r="M107" s="227"/>
      <c r="N107" s="226"/>
      <c r="O107" s="227"/>
      <c r="P107" s="227"/>
      <c r="Q107" s="226"/>
      <c r="R107" s="227"/>
      <c r="S107" s="227"/>
      <c r="T107" s="226"/>
      <c r="U107" s="227"/>
      <c r="V107" s="227"/>
      <c r="W107" s="226"/>
      <c r="X107" s="227"/>
      <c r="Y107" s="227"/>
      <c r="Z107" s="226"/>
      <c r="AA107" s="227"/>
      <c r="AB107" s="227"/>
      <c r="AC107" s="230"/>
      <c r="AD107" s="231"/>
      <c r="AE107" s="231"/>
      <c r="AF107" s="230"/>
      <c r="AG107" s="231"/>
      <c r="AH107" s="231"/>
      <c r="AI107" s="230"/>
      <c r="AJ107" s="231"/>
      <c r="AK107" s="231"/>
      <c r="AL107" s="230"/>
      <c r="AM107" s="231"/>
      <c r="AN107" s="231"/>
      <c r="AO107" s="230"/>
      <c r="AP107" s="231"/>
      <c r="AQ107" s="231"/>
      <c r="AR107" s="230"/>
      <c r="AS107" s="231"/>
      <c r="AT107" s="231"/>
      <c r="AU107" s="230"/>
      <c r="AV107" s="231"/>
      <c r="AW107" s="231"/>
      <c r="AX107" s="222"/>
      <c r="AY107" s="223"/>
      <c r="AZ107" s="223"/>
      <c r="BA107" s="276">
        <f>SUM(Rezultati!E107:AZ107)</f>
        <v>0</v>
      </c>
      <c r="BB107" s="277">
        <f>COUNT(Rezultati!E107:AZ107)</f>
        <v>0</v>
      </c>
      <c r="BC107" s="379"/>
      <c r="BD107" s="300" t="e">
        <f>Rezultati!BA107/Rezultati!BB107</f>
        <v>#DIV/0!</v>
      </c>
      <c r="BE107" s="371"/>
      <c r="BF107" s="124">
        <f t="shared" si="3"/>
        <v>0</v>
      </c>
      <c r="BG107" s="125"/>
      <c r="BH107" s="126"/>
      <c r="BI107" s="126"/>
      <c r="BJ107" s="126"/>
      <c r="BK107" s="126"/>
      <c r="BL107" s="126"/>
      <c r="BM107" s="126"/>
      <c r="BN107" s="126"/>
      <c r="BO107" s="125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</row>
    <row r="108" spans="1:78" ht="16.5" hidden="1" customHeight="1">
      <c r="A108" s="149" t="s">
        <v>53</v>
      </c>
      <c r="B108" s="278"/>
      <c r="C108" s="279">
        <v>8</v>
      </c>
      <c r="D108" s="280">
        <f>Rezultati!C108*Rezultati!BB108</f>
        <v>0</v>
      </c>
      <c r="E108" s="234"/>
      <c r="F108" s="235"/>
      <c r="G108" s="235"/>
      <c r="H108" s="234"/>
      <c r="I108" s="235"/>
      <c r="J108" s="235"/>
      <c r="K108" s="234"/>
      <c r="L108" s="235"/>
      <c r="M108" s="235"/>
      <c r="N108" s="234"/>
      <c r="O108" s="235"/>
      <c r="P108" s="235"/>
      <c r="Q108" s="234"/>
      <c r="R108" s="235"/>
      <c r="S108" s="235"/>
      <c r="T108" s="234"/>
      <c r="U108" s="235"/>
      <c r="V108" s="235"/>
      <c r="W108" s="234"/>
      <c r="X108" s="235"/>
      <c r="Y108" s="235"/>
      <c r="Z108" s="234"/>
      <c r="AA108" s="235"/>
      <c r="AB108" s="235"/>
      <c r="AC108" s="230"/>
      <c r="AD108" s="231"/>
      <c r="AE108" s="231"/>
      <c r="AF108" s="230"/>
      <c r="AG108" s="231"/>
      <c r="AH108" s="231"/>
      <c r="AI108" s="230"/>
      <c r="AJ108" s="231"/>
      <c r="AK108" s="231"/>
      <c r="AL108" s="230"/>
      <c r="AM108" s="231"/>
      <c r="AN108" s="231"/>
      <c r="AO108" s="230"/>
      <c r="AP108" s="231"/>
      <c r="AQ108" s="231"/>
      <c r="AR108" s="230"/>
      <c r="AS108" s="231"/>
      <c r="AT108" s="231"/>
      <c r="AU108" s="230"/>
      <c r="AV108" s="231"/>
      <c r="AW108" s="231"/>
      <c r="AX108" s="222"/>
      <c r="AY108" s="223"/>
      <c r="AZ108" s="223"/>
      <c r="BA108" s="276">
        <f>SUM(Rezultati!E108:AZ108)</f>
        <v>0</v>
      </c>
      <c r="BB108" s="277">
        <f>COUNT(Rezultati!E108:AZ108)</f>
        <v>0</v>
      </c>
      <c r="BC108" s="379"/>
      <c r="BD108" s="300" t="e">
        <f>Rezultati!BA108/Rezultati!BB108</f>
        <v>#DIV/0!</v>
      </c>
      <c r="BE108" s="371"/>
      <c r="BF108" s="124">
        <f t="shared" si="3"/>
        <v>0</v>
      </c>
      <c r="BG108" s="125"/>
      <c r="BH108" s="126"/>
      <c r="BI108" s="126"/>
      <c r="BJ108" s="126"/>
      <c r="BK108" s="126"/>
      <c r="BL108" s="126"/>
      <c r="BM108" s="126"/>
      <c r="BN108" s="126"/>
      <c r="BO108" s="125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</row>
    <row r="109" spans="1:78" ht="16.5" hidden="1" customHeight="1">
      <c r="A109" s="149" t="s">
        <v>53</v>
      </c>
      <c r="B109" s="278"/>
      <c r="C109" s="279">
        <v>8</v>
      </c>
      <c r="D109" s="280">
        <f>Rezultati!C109*Rezultati!BB109</f>
        <v>0</v>
      </c>
      <c r="E109" s="234"/>
      <c r="F109" s="235"/>
      <c r="G109" s="235"/>
      <c r="H109" s="234"/>
      <c r="I109" s="235"/>
      <c r="J109" s="235"/>
      <c r="K109" s="234"/>
      <c r="L109" s="235"/>
      <c r="M109" s="235"/>
      <c r="N109" s="234"/>
      <c r="O109" s="235"/>
      <c r="P109" s="235"/>
      <c r="Q109" s="234"/>
      <c r="R109" s="235"/>
      <c r="S109" s="235"/>
      <c r="T109" s="234"/>
      <c r="U109" s="235"/>
      <c r="V109" s="235"/>
      <c r="W109" s="234"/>
      <c r="X109" s="235"/>
      <c r="Y109" s="235"/>
      <c r="Z109" s="234"/>
      <c r="AA109" s="235"/>
      <c r="AB109" s="235"/>
      <c r="AC109" s="230"/>
      <c r="AD109" s="231"/>
      <c r="AE109" s="231"/>
      <c r="AF109" s="230"/>
      <c r="AG109" s="231"/>
      <c r="AH109" s="231"/>
      <c r="AI109" s="230"/>
      <c r="AJ109" s="231"/>
      <c r="AK109" s="231"/>
      <c r="AL109" s="230"/>
      <c r="AM109" s="231"/>
      <c r="AN109" s="231"/>
      <c r="AO109" s="230"/>
      <c r="AP109" s="231"/>
      <c r="AQ109" s="231"/>
      <c r="AR109" s="230"/>
      <c r="AS109" s="231"/>
      <c r="AT109" s="231"/>
      <c r="AU109" s="230"/>
      <c r="AV109" s="231"/>
      <c r="AW109" s="231"/>
      <c r="AX109" s="222"/>
      <c r="AY109" s="223"/>
      <c r="AZ109" s="223"/>
      <c r="BA109" s="276">
        <f>SUM(Rezultati!E109:AZ109)</f>
        <v>0</v>
      </c>
      <c r="BB109" s="277">
        <f>COUNT(Rezultati!E109:AZ109)</f>
        <v>0</v>
      </c>
      <c r="BC109" s="379"/>
      <c r="BD109" s="300" t="e">
        <f>Rezultati!BA109/Rezultati!BB109</f>
        <v>#DIV/0!</v>
      </c>
      <c r="BE109" s="371"/>
      <c r="BF109" s="124">
        <f t="shared" si="3"/>
        <v>0</v>
      </c>
      <c r="BG109" s="125"/>
      <c r="BH109" s="126"/>
      <c r="BI109" s="126"/>
      <c r="BJ109" s="126"/>
      <c r="BK109" s="126"/>
      <c r="BL109" s="126"/>
      <c r="BM109" s="126"/>
      <c r="BN109" s="126"/>
      <c r="BO109" s="125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</row>
    <row r="110" spans="1:78" ht="16.5" hidden="1" customHeight="1">
      <c r="A110" s="218" t="s">
        <v>53</v>
      </c>
      <c r="B110" s="142"/>
      <c r="C110" s="271">
        <v>0</v>
      </c>
      <c r="D110" s="265">
        <f>Rezultati!C110*Rezultati!BB110</f>
        <v>0</v>
      </c>
      <c r="E110" s="234"/>
      <c r="F110" s="235"/>
      <c r="G110" s="235"/>
      <c r="H110" s="234"/>
      <c r="I110" s="235"/>
      <c r="J110" s="235"/>
      <c r="K110" s="234"/>
      <c r="L110" s="235"/>
      <c r="M110" s="235"/>
      <c r="N110" s="234"/>
      <c r="O110" s="235"/>
      <c r="P110" s="235"/>
      <c r="Q110" s="234"/>
      <c r="R110" s="235"/>
      <c r="S110" s="235"/>
      <c r="T110" s="234"/>
      <c r="U110" s="235"/>
      <c r="V110" s="235"/>
      <c r="W110" s="234"/>
      <c r="X110" s="235"/>
      <c r="Y110" s="235"/>
      <c r="Z110" s="234"/>
      <c r="AA110" s="235"/>
      <c r="AB110" s="235"/>
      <c r="AC110" s="230"/>
      <c r="AD110" s="231"/>
      <c r="AE110" s="231"/>
      <c r="AF110" s="230"/>
      <c r="AG110" s="231"/>
      <c r="AH110" s="231"/>
      <c r="AI110" s="230"/>
      <c r="AJ110" s="231"/>
      <c r="AK110" s="231"/>
      <c r="AL110" s="230"/>
      <c r="AM110" s="231"/>
      <c r="AN110" s="231"/>
      <c r="AO110" s="230"/>
      <c r="AP110" s="231"/>
      <c r="AQ110" s="231"/>
      <c r="AR110" s="230"/>
      <c r="AS110" s="231"/>
      <c r="AT110" s="231"/>
      <c r="AU110" s="230"/>
      <c r="AV110" s="231"/>
      <c r="AW110" s="231"/>
      <c r="AX110" s="222"/>
      <c r="AY110" s="223"/>
      <c r="AZ110" s="223"/>
      <c r="BA110" s="276">
        <f>SUM(Rezultati!E110:AZ110)</f>
        <v>0</v>
      </c>
      <c r="BB110" s="277">
        <f>COUNT(Rezultati!E110:AZ110)</f>
        <v>0</v>
      </c>
      <c r="BC110" s="379"/>
      <c r="BD110" s="300" t="e">
        <f>Rezultati!BA110/Rezultati!BB110</f>
        <v>#DIV/0!</v>
      </c>
      <c r="BE110" s="371"/>
      <c r="BF110" s="124">
        <f t="shared" si="3"/>
        <v>0</v>
      </c>
      <c r="BG110" s="125"/>
      <c r="BH110" s="126"/>
      <c r="BI110" s="126"/>
      <c r="BJ110" s="126"/>
      <c r="BK110" s="126"/>
      <c r="BL110" s="126"/>
      <c r="BM110" s="126"/>
      <c r="BN110" s="126"/>
      <c r="BO110" s="125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</row>
    <row r="111" spans="1:78" ht="16.5" hidden="1" customHeight="1">
      <c r="A111" s="218" t="s">
        <v>53</v>
      </c>
      <c r="B111" s="204"/>
      <c r="C111" s="311">
        <v>0</v>
      </c>
      <c r="D111" s="265">
        <f>Rezultati!C111*Rezultati!BB111</f>
        <v>0</v>
      </c>
      <c r="E111" s="246"/>
      <c r="F111" s="247"/>
      <c r="G111" s="247"/>
      <c r="H111" s="246"/>
      <c r="I111" s="247"/>
      <c r="J111" s="247"/>
      <c r="K111" s="246"/>
      <c r="L111" s="247"/>
      <c r="M111" s="247"/>
      <c r="N111" s="246"/>
      <c r="O111" s="247"/>
      <c r="P111" s="247"/>
      <c r="Q111" s="246"/>
      <c r="R111" s="247"/>
      <c r="S111" s="247"/>
      <c r="T111" s="246"/>
      <c r="U111" s="247"/>
      <c r="V111" s="247"/>
      <c r="W111" s="246"/>
      <c r="X111" s="247"/>
      <c r="Y111" s="247"/>
      <c r="Z111" s="246"/>
      <c r="AA111" s="247"/>
      <c r="AB111" s="247"/>
      <c r="AC111" s="241"/>
      <c r="AD111" s="242"/>
      <c r="AE111" s="242"/>
      <c r="AF111" s="241"/>
      <c r="AG111" s="242"/>
      <c r="AH111" s="242"/>
      <c r="AI111" s="241"/>
      <c r="AJ111" s="242"/>
      <c r="AK111" s="242"/>
      <c r="AL111" s="241"/>
      <c r="AM111" s="242"/>
      <c r="AN111" s="242"/>
      <c r="AO111" s="241"/>
      <c r="AP111" s="242"/>
      <c r="AQ111" s="242"/>
      <c r="AR111" s="241"/>
      <c r="AS111" s="242"/>
      <c r="AT111" s="242"/>
      <c r="AU111" s="241"/>
      <c r="AV111" s="242"/>
      <c r="AW111" s="242"/>
      <c r="AX111" s="222"/>
      <c r="AY111" s="223"/>
      <c r="AZ111" s="223"/>
      <c r="BA111" s="276">
        <f>SUM(Rezultati!E111:AZ111)</f>
        <v>0</v>
      </c>
      <c r="BB111" s="277">
        <f>COUNT(Rezultati!E111:AZ111)</f>
        <v>0</v>
      </c>
      <c r="BC111" s="379"/>
      <c r="BD111" s="300" t="e">
        <f>Rezultati!BA111/Rezultati!BB111</f>
        <v>#DIV/0!</v>
      </c>
      <c r="BE111" s="371"/>
      <c r="BF111" s="124">
        <f t="shared" si="3"/>
        <v>0</v>
      </c>
      <c r="BG111" s="125"/>
      <c r="BH111" s="126"/>
      <c r="BI111" s="126"/>
      <c r="BJ111" s="126"/>
      <c r="BK111" s="126"/>
      <c r="BL111" s="126"/>
      <c r="BM111" s="126"/>
      <c r="BN111" s="126"/>
      <c r="BO111" s="125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</row>
    <row r="112" spans="1:78" ht="16.5" hidden="1" customHeight="1">
      <c r="A112" s="334" t="s">
        <v>53</v>
      </c>
      <c r="B112" s="191"/>
      <c r="C112" s="291">
        <v>0</v>
      </c>
      <c r="D112" s="292">
        <f>Rezultati!C112*Rezultati!BB112</f>
        <v>0</v>
      </c>
      <c r="E112" s="214"/>
      <c r="F112" s="215"/>
      <c r="G112" s="215"/>
      <c r="H112" s="214"/>
      <c r="I112" s="215"/>
      <c r="J112" s="215"/>
      <c r="K112" s="214"/>
      <c r="L112" s="215"/>
      <c r="M112" s="215"/>
      <c r="N112" s="214"/>
      <c r="O112" s="215"/>
      <c r="P112" s="215"/>
      <c r="Q112" s="214"/>
      <c r="R112" s="215"/>
      <c r="S112" s="215"/>
      <c r="T112" s="214"/>
      <c r="U112" s="215"/>
      <c r="V112" s="215"/>
      <c r="W112" s="214"/>
      <c r="X112" s="215"/>
      <c r="Y112" s="215"/>
      <c r="Z112" s="214"/>
      <c r="AA112" s="215"/>
      <c r="AB112" s="215"/>
      <c r="AC112" s="238"/>
      <c r="AD112" s="239"/>
      <c r="AE112" s="239"/>
      <c r="AF112" s="238"/>
      <c r="AG112" s="239"/>
      <c r="AH112" s="239"/>
      <c r="AI112" s="238"/>
      <c r="AJ112" s="239"/>
      <c r="AK112" s="239"/>
      <c r="AL112" s="238"/>
      <c r="AM112" s="239"/>
      <c r="AN112" s="239"/>
      <c r="AO112" s="238"/>
      <c r="AP112" s="239"/>
      <c r="AQ112" s="239"/>
      <c r="AR112" s="238"/>
      <c r="AS112" s="239"/>
      <c r="AT112" s="239"/>
      <c r="AU112" s="238"/>
      <c r="AV112" s="239"/>
      <c r="AW112" s="239"/>
      <c r="AX112" s="236"/>
      <c r="AY112" s="237"/>
      <c r="AZ112" s="237"/>
      <c r="BA112" s="295">
        <f>SUM(Rezultati!E112:AZ112)</f>
        <v>0</v>
      </c>
      <c r="BB112" s="296">
        <f>COUNT(Rezultati!E112:AZ112)</f>
        <v>0</v>
      </c>
      <c r="BC112" s="379"/>
      <c r="BD112" s="300" t="e">
        <f>Rezultati!BA112/Rezultati!BB112</f>
        <v>#DIV/0!</v>
      </c>
      <c r="BE112" s="371"/>
      <c r="BF112" s="124">
        <f t="shared" si="3"/>
        <v>0</v>
      </c>
      <c r="BG112" s="125"/>
      <c r="BH112" s="126"/>
      <c r="BI112" s="126"/>
      <c r="BJ112" s="126"/>
      <c r="BK112" s="126"/>
      <c r="BL112" s="126"/>
      <c r="BM112" s="126"/>
      <c r="BN112" s="126"/>
      <c r="BO112" s="125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</row>
    <row r="113" spans="1:58" ht="15.75" customHeight="1"/>
    <row r="114" spans="1:58" ht="15.75" customHeight="1"/>
    <row r="115" spans="1:58" ht="15.75" customHeight="1">
      <c r="A115" s="119"/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2"/>
      <c r="BC115" s="122"/>
      <c r="BD115" s="261"/>
      <c r="BE115" s="123"/>
      <c r="BF115" s="124"/>
    </row>
    <row r="116" spans="1:58" ht="15.75" customHeight="1">
      <c r="A116" s="127"/>
      <c r="B116" s="123"/>
      <c r="C116" s="374" t="s">
        <v>126</v>
      </c>
      <c r="D116" s="374"/>
      <c r="E116" s="366" t="str">
        <f>Rezultati!A118</f>
        <v>NB Lēdijas</v>
      </c>
      <c r="F116" s="366"/>
      <c r="G116" s="366"/>
      <c r="H116" s="367" t="str">
        <f>Rezultati!A129</f>
        <v>Amberfish</v>
      </c>
      <c r="I116" s="367"/>
      <c r="J116" s="367"/>
      <c r="K116" s="367" t="str">
        <f>Rezultati!A136</f>
        <v>RTU</v>
      </c>
      <c r="L116" s="367"/>
      <c r="M116" s="367"/>
      <c r="N116" s="375" t="str">
        <f>Rezultati!A144</f>
        <v>Nopietni</v>
      </c>
      <c r="O116" s="375"/>
      <c r="P116" s="375"/>
      <c r="Q116" s="367" t="str">
        <f>Rezultati!A150</f>
        <v>Lursoft</v>
      </c>
      <c r="R116" s="367"/>
      <c r="S116" s="367"/>
      <c r="T116" s="368" t="str">
        <f>Rezultati!A158</f>
        <v>NB</v>
      </c>
      <c r="U116" s="368"/>
      <c r="V116" s="368"/>
      <c r="W116" s="368" t="str">
        <f>Rezultati!A165</f>
        <v>Zaļie Pumpuri</v>
      </c>
      <c r="X116" s="368"/>
      <c r="Y116" s="368"/>
      <c r="Z116" s="369">
        <f>A172</f>
        <v>0</v>
      </c>
      <c r="AA116" s="369"/>
      <c r="AB116" s="369"/>
      <c r="AC116" s="369">
        <f>A179</f>
        <v>0</v>
      </c>
      <c r="AD116" s="369"/>
      <c r="AE116" s="369"/>
      <c r="AF116" s="369">
        <f>A186</f>
        <v>0</v>
      </c>
      <c r="AG116" s="369"/>
      <c r="AH116" s="369"/>
      <c r="AI116" s="369">
        <f>A193</f>
        <v>0</v>
      </c>
      <c r="AJ116" s="369"/>
      <c r="AK116" s="369"/>
      <c r="AL116" s="369">
        <f>A200</f>
        <v>0</v>
      </c>
      <c r="AM116" s="369"/>
      <c r="AN116" s="369"/>
      <c r="AO116" s="369">
        <f>A207</f>
        <v>0</v>
      </c>
      <c r="AP116" s="369"/>
      <c r="AQ116" s="369"/>
      <c r="AR116" s="369">
        <f>A214</f>
        <v>0</v>
      </c>
      <c r="AS116" s="369"/>
      <c r="AT116" s="369"/>
      <c r="AU116" s="369">
        <f>A222</f>
        <v>0</v>
      </c>
      <c r="AV116" s="369"/>
      <c r="AW116" s="369"/>
      <c r="AX116" s="369">
        <f>A230</f>
        <v>0</v>
      </c>
      <c r="AY116" s="369"/>
      <c r="AZ116" s="369"/>
      <c r="BA116" s="370" t="s">
        <v>19</v>
      </c>
      <c r="BB116" s="370" t="s">
        <v>18</v>
      </c>
      <c r="BC116" s="376" t="s">
        <v>9</v>
      </c>
      <c r="BD116" s="377" t="s">
        <v>127</v>
      </c>
      <c r="BE116" s="123"/>
      <c r="BF116" s="124"/>
    </row>
    <row r="117" spans="1:58" ht="15.75" customHeight="1">
      <c r="A117" s="129" t="s">
        <v>3</v>
      </c>
      <c r="B117" s="129" t="s">
        <v>16</v>
      </c>
      <c r="C117" s="262" t="s">
        <v>128</v>
      </c>
      <c r="D117" s="263" t="s">
        <v>129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370"/>
      <c r="BB117" s="370"/>
      <c r="BC117" s="376"/>
      <c r="BD117" s="377"/>
      <c r="BE117" s="123"/>
      <c r="BF117" s="124"/>
    </row>
    <row r="118" spans="1:58" ht="15.75" customHeight="1">
      <c r="A118" s="149" t="str">
        <f>Punkti!A49</f>
        <v>NB Lēdijas</v>
      </c>
      <c r="B118" s="197" t="s">
        <v>137</v>
      </c>
      <c r="C118" s="307">
        <v>8</v>
      </c>
      <c r="D118" s="280">
        <f>Rezultati!C118*Rezultati!BB118</f>
        <v>96</v>
      </c>
      <c r="E118" s="133"/>
      <c r="F118" s="133"/>
      <c r="G118" s="134"/>
      <c r="H118" s="135">
        <v>152</v>
      </c>
      <c r="I118" s="136">
        <v>176</v>
      </c>
      <c r="J118" s="136">
        <v>153</v>
      </c>
      <c r="K118" s="135"/>
      <c r="L118" s="136"/>
      <c r="M118" s="136"/>
      <c r="N118" s="269"/>
      <c r="O118" s="136"/>
      <c r="P118" s="136"/>
      <c r="Q118" s="135">
        <v>175</v>
      </c>
      <c r="R118" s="136">
        <v>187</v>
      </c>
      <c r="S118" s="335">
        <v>177</v>
      </c>
      <c r="T118" s="269">
        <v>189</v>
      </c>
      <c r="U118" s="136">
        <v>146</v>
      </c>
      <c r="V118" s="136">
        <v>165</v>
      </c>
      <c r="W118" s="135">
        <v>159</v>
      </c>
      <c r="X118" s="136">
        <v>193</v>
      </c>
      <c r="Y118" s="136">
        <v>164</v>
      </c>
      <c r="Z118" s="135"/>
      <c r="AA118" s="136"/>
      <c r="AB118" s="136"/>
      <c r="AC118" s="137"/>
      <c r="AD118" s="138"/>
      <c r="AE118" s="138"/>
      <c r="AF118" s="137"/>
      <c r="AG118" s="138"/>
      <c r="AH118" s="138"/>
      <c r="AI118" s="137"/>
      <c r="AJ118" s="138"/>
      <c r="AK118" s="138"/>
      <c r="AL118" s="137"/>
      <c r="AM118" s="138"/>
      <c r="AN118" s="138"/>
      <c r="AO118" s="137"/>
      <c r="AP118" s="138"/>
      <c r="AQ118" s="138"/>
      <c r="AR118" s="137"/>
      <c r="AS118" s="138"/>
      <c r="AT118" s="138"/>
      <c r="AU118" s="137"/>
      <c r="AV118" s="138"/>
      <c r="AW118" s="138"/>
      <c r="AX118" s="137"/>
      <c r="AY118" s="138"/>
      <c r="AZ118" s="138"/>
      <c r="BA118" s="139">
        <f>SUM(Rezultati!E118:AZ118)</f>
        <v>2036</v>
      </c>
      <c r="BB118" s="140">
        <f>COUNT(Rezultati!E118:AZ118)</f>
        <v>12</v>
      </c>
      <c r="BC118" s="378">
        <f>SUM((Rezultati!BA118+Rezultati!BA119+Rezultati!BA120+BA126+BA125+BA127+BA124+Rezultati!BA121+Rezultati!BA122+Rezultati!BA123+Rezultati!BA128)/(Rezultati!BB118+BB125+BB127+Rezultati!BB119+Rezultati!BB120+Rezultati!BB121+Rezultati!BB122+Rezultati!BB123+BB124+BB126+Rezultati!BB128))</f>
        <v>179.83333333333334</v>
      </c>
      <c r="BD118" s="270">
        <f>Rezultati!BA118/Rezultati!BB118</f>
        <v>169.66666666666666</v>
      </c>
      <c r="BE118" s="371" t="str">
        <f>E116</f>
        <v>NB Lēdijas</v>
      </c>
      <c r="BF118" s="124" t="str">
        <f t="shared" ref="BF118:BF149" si="4">B118</f>
        <v>Ilona Ozola</v>
      </c>
    </row>
    <row r="119" spans="1:58" ht="15.75" customHeight="1">
      <c r="A119" s="149" t="s">
        <v>62</v>
      </c>
      <c r="B119" s="169" t="s">
        <v>138</v>
      </c>
      <c r="C119" s="329">
        <v>8</v>
      </c>
      <c r="D119" s="280">
        <f>Rezultati!C119*Rezultati!BB119</f>
        <v>0</v>
      </c>
      <c r="E119" s="143"/>
      <c r="F119" s="143"/>
      <c r="G119" s="144"/>
      <c r="H119" s="145"/>
      <c r="I119" s="146"/>
      <c r="J119" s="146"/>
      <c r="K119" s="145"/>
      <c r="L119" s="146"/>
      <c r="M119" s="146"/>
      <c r="N119" s="275"/>
      <c r="O119" s="146"/>
      <c r="P119" s="146"/>
      <c r="Q119" s="145"/>
      <c r="R119" s="146"/>
      <c r="S119" s="336"/>
      <c r="T119" s="275"/>
      <c r="U119" s="146"/>
      <c r="V119" s="146"/>
      <c r="W119" s="145"/>
      <c r="X119" s="146"/>
      <c r="Y119" s="146"/>
      <c r="Z119" s="145"/>
      <c r="AA119" s="146"/>
      <c r="AB119" s="146"/>
      <c r="AC119" s="147"/>
      <c r="AD119" s="148"/>
      <c r="AE119" s="148"/>
      <c r="AF119" s="147"/>
      <c r="AG119" s="148"/>
      <c r="AH119" s="148"/>
      <c r="AI119" s="147"/>
      <c r="AJ119" s="148"/>
      <c r="AK119" s="148"/>
      <c r="AL119" s="147"/>
      <c r="AM119" s="148"/>
      <c r="AN119" s="148"/>
      <c r="AO119" s="147"/>
      <c r="AP119" s="148"/>
      <c r="AQ119" s="148"/>
      <c r="AR119" s="147"/>
      <c r="AS119" s="148"/>
      <c r="AT119" s="148"/>
      <c r="AU119" s="147"/>
      <c r="AV119" s="148"/>
      <c r="AW119" s="148"/>
      <c r="AX119" s="147"/>
      <c r="AY119" s="148"/>
      <c r="AZ119" s="148"/>
      <c r="BA119" s="276">
        <f>SUM(Rezultati!E119:AZ119)</f>
        <v>0</v>
      </c>
      <c r="BB119" s="277">
        <f>COUNT(Rezultati!E119:AZ119)</f>
        <v>0</v>
      </c>
      <c r="BC119" s="378"/>
      <c r="BD119" s="270" t="e">
        <f>Rezultati!BA119/Rezultati!BB119</f>
        <v>#DIV/0!</v>
      </c>
      <c r="BE119" s="371"/>
      <c r="BF119" s="124" t="str">
        <f t="shared" si="4"/>
        <v>Ilona Liņina</v>
      </c>
    </row>
    <row r="120" spans="1:58" ht="15.75" customHeight="1">
      <c r="A120" s="149" t="s">
        <v>62</v>
      </c>
      <c r="B120" s="169" t="s">
        <v>139</v>
      </c>
      <c r="C120" s="329">
        <v>8</v>
      </c>
      <c r="D120" s="280">
        <f>Rezultati!C120*Rezultati!BB120</f>
        <v>96</v>
      </c>
      <c r="E120" s="143"/>
      <c r="F120" s="143"/>
      <c r="G120" s="144"/>
      <c r="H120" s="145">
        <v>145</v>
      </c>
      <c r="I120" s="146">
        <v>196</v>
      </c>
      <c r="J120" s="146">
        <v>180</v>
      </c>
      <c r="K120" s="145"/>
      <c r="L120" s="146"/>
      <c r="M120" s="146"/>
      <c r="N120" s="275"/>
      <c r="O120" s="146"/>
      <c r="P120" s="146"/>
      <c r="Q120" s="145">
        <v>252</v>
      </c>
      <c r="R120" s="146">
        <v>165</v>
      </c>
      <c r="S120" s="336">
        <v>213</v>
      </c>
      <c r="T120" s="275">
        <v>177</v>
      </c>
      <c r="U120" s="146">
        <v>189</v>
      </c>
      <c r="V120" s="146">
        <v>215</v>
      </c>
      <c r="W120" s="145">
        <v>167</v>
      </c>
      <c r="X120" s="146">
        <v>145</v>
      </c>
      <c r="Y120" s="146">
        <v>176</v>
      </c>
      <c r="Z120" s="145"/>
      <c r="AA120" s="146"/>
      <c r="AB120" s="146"/>
      <c r="AC120" s="147"/>
      <c r="AD120" s="148"/>
      <c r="AE120" s="148"/>
      <c r="AF120" s="147"/>
      <c r="AG120" s="148"/>
      <c r="AH120" s="148"/>
      <c r="AI120" s="147"/>
      <c r="AJ120" s="148"/>
      <c r="AK120" s="148"/>
      <c r="AL120" s="147"/>
      <c r="AM120" s="148"/>
      <c r="AN120" s="148"/>
      <c r="AO120" s="147"/>
      <c r="AP120" s="148"/>
      <c r="AQ120" s="148"/>
      <c r="AR120" s="147"/>
      <c r="AS120" s="148"/>
      <c r="AT120" s="148"/>
      <c r="AU120" s="147"/>
      <c r="AV120" s="148"/>
      <c r="AW120" s="148"/>
      <c r="AX120" s="147"/>
      <c r="AY120" s="148"/>
      <c r="AZ120" s="148"/>
      <c r="BA120" s="276">
        <f>SUM(Rezultati!E120:AZ120)</f>
        <v>2220</v>
      </c>
      <c r="BB120" s="277">
        <f>COUNT(Rezultati!E120:AZ120)</f>
        <v>12</v>
      </c>
      <c r="BC120" s="378"/>
      <c r="BD120" s="270">
        <f>Rezultati!BA120/Rezultati!BB120</f>
        <v>185</v>
      </c>
      <c r="BE120" s="371"/>
      <c r="BF120" s="124" t="str">
        <f t="shared" si="4"/>
        <v>Anita Valdmane</v>
      </c>
    </row>
    <row r="121" spans="1:58" ht="15.75" customHeight="1">
      <c r="A121" s="131" t="s">
        <v>62</v>
      </c>
      <c r="B121" s="175"/>
      <c r="C121" s="271">
        <v>0</v>
      </c>
      <c r="D121" s="265">
        <f>Rezultati!C121*Rezultati!BB121</f>
        <v>0</v>
      </c>
      <c r="E121" s="143"/>
      <c r="F121" s="143"/>
      <c r="G121" s="144"/>
      <c r="H121" s="145"/>
      <c r="I121" s="146"/>
      <c r="J121" s="146"/>
      <c r="K121" s="145"/>
      <c r="L121" s="146"/>
      <c r="M121" s="146"/>
      <c r="N121" s="275"/>
      <c r="O121" s="146"/>
      <c r="P121" s="146"/>
      <c r="Q121" s="145"/>
      <c r="R121" s="146"/>
      <c r="S121" s="336"/>
      <c r="T121" s="275"/>
      <c r="U121" s="146"/>
      <c r="V121" s="146"/>
      <c r="W121" s="145"/>
      <c r="X121" s="146"/>
      <c r="Y121" s="146"/>
      <c r="Z121" s="145"/>
      <c r="AA121" s="146"/>
      <c r="AB121" s="146"/>
      <c r="AC121" s="147"/>
      <c r="AD121" s="148"/>
      <c r="AE121" s="148"/>
      <c r="AF121" s="147"/>
      <c r="AG121" s="148"/>
      <c r="AH121" s="148"/>
      <c r="AI121" s="147"/>
      <c r="AJ121" s="148"/>
      <c r="AK121" s="148"/>
      <c r="AL121" s="147"/>
      <c r="AM121" s="148"/>
      <c r="AN121" s="148"/>
      <c r="AO121" s="147"/>
      <c r="AP121" s="148"/>
      <c r="AQ121" s="148"/>
      <c r="AR121" s="147"/>
      <c r="AS121" s="148"/>
      <c r="AT121" s="148"/>
      <c r="AU121" s="147"/>
      <c r="AV121" s="148"/>
      <c r="AW121" s="148"/>
      <c r="AX121" s="147"/>
      <c r="AY121" s="148"/>
      <c r="AZ121" s="148"/>
      <c r="BA121" s="276">
        <f>SUM(Rezultati!E121:AZ121)</f>
        <v>0</v>
      </c>
      <c r="BB121" s="277">
        <f>COUNT(Rezultati!E121:AZ121)</f>
        <v>0</v>
      </c>
      <c r="BC121" s="378"/>
      <c r="BD121" s="270" t="e">
        <f>Rezultati!BA121/Rezultati!BB121</f>
        <v>#DIV/0!</v>
      </c>
      <c r="BE121" s="371"/>
      <c r="BF121" s="124">
        <f t="shared" si="4"/>
        <v>0</v>
      </c>
    </row>
    <row r="122" spans="1:58" ht="15.75" customHeight="1">
      <c r="A122" s="149" t="s">
        <v>62</v>
      </c>
      <c r="B122" s="278" t="s">
        <v>140</v>
      </c>
      <c r="C122" s="279">
        <v>8</v>
      </c>
      <c r="D122" s="280">
        <f>Rezultati!C122*Rezultati!BB122</f>
        <v>0</v>
      </c>
      <c r="E122" s="143"/>
      <c r="F122" s="143"/>
      <c r="G122" s="144"/>
      <c r="H122" s="150"/>
      <c r="I122" s="151"/>
      <c r="J122" s="151"/>
      <c r="K122" s="150"/>
      <c r="L122" s="151"/>
      <c r="M122" s="151"/>
      <c r="N122" s="284"/>
      <c r="O122" s="151"/>
      <c r="P122" s="151"/>
      <c r="Q122" s="150"/>
      <c r="R122" s="151"/>
      <c r="S122" s="337"/>
      <c r="T122" s="284"/>
      <c r="U122" s="151"/>
      <c r="V122" s="151"/>
      <c r="W122" s="150"/>
      <c r="X122" s="151"/>
      <c r="Y122" s="151"/>
      <c r="Z122" s="150"/>
      <c r="AA122" s="151"/>
      <c r="AB122" s="151"/>
      <c r="AC122" s="152"/>
      <c r="AD122" s="153"/>
      <c r="AE122" s="153"/>
      <c r="AF122" s="152"/>
      <c r="AG122" s="153"/>
      <c r="AH122" s="153"/>
      <c r="AI122" s="152"/>
      <c r="AJ122" s="153"/>
      <c r="AK122" s="153"/>
      <c r="AL122" s="152"/>
      <c r="AM122" s="153"/>
      <c r="AN122" s="153"/>
      <c r="AO122" s="152"/>
      <c r="AP122" s="153"/>
      <c r="AQ122" s="153"/>
      <c r="AR122" s="152"/>
      <c r="AS122" s="153"/>
      <c r="AT122" s="153"/>
      <c r="AU122" s="152"/>
      <c r="AV122" s="153"/>
      <c r="AW122" s="153"/>
      <c r="AX122" s="152"/>
      <c r="AY122" s="153"/>
      <c r="AZ122" s="153"/>
      <c r="BA122" s="276">
        <f>SUM(Rezultati!E122:AZ122)</f>
        <v>0</v>
      </c>
      <c r="BB122" s="277">
        <f>COUNT(Rezultati!E122:AZ122)</f>
        <v>0</v>
      </c>
      <c r="BC122" s="378"/>
      <c r="BD122" s="270" t="e">
        <f>Rezultati!BA122/Rezultati!BB122</f>
        <v>#DIV/0!</v>
      </c>
      <c r="BE122" s="371"/>
      <c r="BF122" s="124" t="str">
        <f t="shared" si="4"/>
        <v>Rasma Mauriņa</v>
      </c>
    </row>
    <row r="123" spans="1:58" ht="15.75" customHeight="1">
      <c r="A123" s="149" t="s">
        <v>62</v>
      </c>
      <c r="B123" s="278" t="s">
        <v>141</v>
      </c>
      <c r="C123" s="279">
        <v>8</v>
      </c>
      <c r="D123" s="280">
        <f>Rezultati!C123*Rezultati!BB123</f>
        <v>96</v>
      </c>
      <c r="E123" s="143"/>
      <c r="F123" s="143"/>
      <c r="G123" s="144"/>
      <c r="H123" s="150">
        <v>158</v>
      </c>
      <c r="I123" s="151">
        <v>156</v>
      </c>
      <c r="J123" s="151">
        <v>220</v>
      </c>
      <c r="K123" s="150"/>
      <c r="L123" s="151"/>
      <c r="M123" s="151"/>
      <c r="N123" s="284"/>
      <c r="O123" s="151"/>
      <c r="P123" s="151"/>
      <c r="Q123" s="150">
        <v>190</v>
      </c>
      <c r="R123" s="151">
        <v>140</v>
      </c>
      <c r="S123" s="337">
        <v>220</v>
      </c>
      <c r="T123" s="284">
        <v>170</v>
      </c>
      <c r="U123" s="151">
        <v>146</v>
      </c>
      <c r="V123" s="151">
        <v>183</v>
      </c>
      <c r="W123" s="150">
        <v>235</v>
      </c>
      <c r="X123" s="151">
        <v>199</v>
      </c>
      <c r="Y123" s="151">
        <v>201</v>
      </c>
      <c r="Z123" s="150"/>
      <c r="AA123" s="151"/>
      <c r="AB123" s="151"/>
      <c r="AC123" s="152"/>
      <c r="AD123" s="153"/>
      <c r="AE123" s="153"/>
      <c r="AF123" s="152"/>
      <c r="AG123" s="153"/>
      <c r="AH123" s="153"/>
      <c r="AI123" s="152"/>
      <c r="AJ123" s="153"/>
      <c r="AK123" s="153"/>
      <c r="AL123" s="152"/>
      <c r="AM123" s="153"/>
      <c r="AN123" s="153"/>
      <c r="AO123" s="152"/>
      <c r="AP123" s="153"/>
      <c r="AQ123" s="153"/>
      <c r="AR123" s="152"/>
      <c r="AS123" s="153"/>
      <c r="AT123" s="153"/>
      <c r="AU123" s="152"/>
      <c r="AV123" s="153"/>
      <c r="AW123" s="153"/>
      <c r="AX123" s="152"/>
      <c r="AY123" s="153"/>
      <c r="AZ123" s="153"/>
      <c r="BA123" s="276">
        <f>SUM(Rezultati!E123:AZ123)</f>
        <v>2218</v>
      </c>
      <c r="BB123" s="277">
        <f>COUNT(Rezultati!E123:AZ123)</f>
        <v>12</v>
      </c>
      <c r="BC123" s="378"/>
      <c r="BD123" s="270">
        <f>Rezultati!BA123/Rezultati!BB123</f>
        <v>184.83333333333334</v>
      </c>
      <c r="BE123" s="371"/>
      <c r="BF123" s="124" t="str">
        <f t="shared" si="4"/>
        <v>Natālija Rizņika</v>
      </c>
    </row>
    <row r="124" spans="1:58" ht="15.75" customHeight="1">
      <c r="A124" s="131" t="s">
        <v>62</v>
      </c>
      <c r="B124" s="158"/>
      <c r="C124" s="285">
        <v>0</v>
      </c>
      <c r="D124" s="265">
        <f>Rezultati!C124*Rezultati!BB124</f>
        <v>0</v>
      </c>
      <c r="E124" s="143"/>
      <c r="F124" s="143"/>
      <c r="G124" s="144"/>
      <c r="H124" s="154"/>
      <c r="I124" s="155"/>
      <c r="J124" s="155"/>
      <c r="K124" s="154"/>
      <c r="L124" s="155"/>
      <c r="M124" s="155"/>
      <c r="N124" s="289"/>
      <c r="O124" s="155"/>
      <c r="P124" s="155"/>
      <c r="Q124" s="154"/>
      <c r="R124" s="155"/>
      <c r="S124" s="338"/>
      <c r="T124" s="289"/>
      <c r="U124" s="155"/>
      <c r="V124" s="155"/>
      <c r="W124" s="154"/>
      <c r="X124" s="155"/>
      <c r="Y124" s="155"/>
      <c r="Z124" s="154"/>
      <c r="AA124" s="155"/>
      <c r="AB124" s="155"/>
      <c r="AC124" s="156"/>
      <c r="AD124" s="157"/>
      <c r="AE124" s="157"/>
      <c r="AF124" s="156"/>
      <c r="AG124" s="157"/>
      <c r="AH124" s="157"/>
      <c r="AI124" s="156"/>
      <c r="AJ124" s="157"/>
      <c r="AK124" s="157"/>
      <c r="AL124" s="156"/>
      <c r="AM124" s="157"/>
      <c r="AN124" s="157"/>
      <c r="AO124" s="156"/>
      <c r="AP124" s="157"/>
      <c r="AQ124" s="157"/>
      <c r="AR124" s="156"/>
      <c r="AS124" s="157"/>
      <c r="AT124" s="157"/>
      <c r="AU124" s="156"/>
      <c r="AV124" s="157"/>
      <c r="AW124" s="157"/>
      <c r="AX124" s="156"/>
      <c r="AY124" s="157"/>
      <c r="AZ124" s="157"/>
      <c r="BA124" s="276">
        <f>SUM(Rezultati!E124:AZ124)</f>
        <v>0</v>
      </c>
      <c r="BB124" s="277">
        <f>COUNT(Rezultati!E124:AZ124)</f>
        <v>0</v>
      </c>
      <c r="BC124" s="378"/>
      <c r="BD124" s="270" t="e">
        <f>Rezultati!BA124/Rezultati!BB124</f>
        <v>#DIV/0!</v>
      </c>
      <c r="BE124" s="371"/>
      <c r="BF124" s="124">
        <f t="shared" si="4"/>
        <v>0</v>
      </c>
    </row>
    <row r="125" spans="1:58" ht="15.75" customHeight="1">
      <c r="A125" s="131" t="s">
        <v>62</v>
      </c>
      <c r="B125" s="158"/>
      <c r="C125" s="285">
        <v>0</v>
      </c>
      <c r="D125" s="265">
        <f>Rezultati!C125*Rezultati!BB125</f>
        <v>0</v>
      </c>
      <c r="E125" s="143"/>
      <c r="F125" s="143"/>
      <c r="G125" s="144"/>
      <c r="H125" s="150"/>
      <c r="I125" s="151"/>
      <c r="J125" s="151"/>
      <c r="K125" s="150"/>
      <c r="L125" s="151"/>
      <c r="M125" s="151"/>
      <c r="N125" s="289"/>
      <c r="O125" s="155"/>
      <c r="P125" s="155"/>
      <c r="Q125" s="150"/>
      <c r="R125" s="151"/>
      <c r="S125" s="337"/>
      <c r="T125" s="289"/>
      <c r="U125" s="155"/>
      <c r="V125" s="155"/>
      <c r="W125" s="150"/>
      <c r="X125" s="151"/>
      <c r="Y125" s="151"/>
      <c r="Z125" s="154"/>
      <c r="AA125" s="155"/>
      <c r="AB125" s="155"/>
      <c r="AC125" s="156"/>
      <c r="AD125" s="157"/>
      <c r="AE125" s="157"/>
      <c r="AF125" s="156"/>
      <c r="AG125" s="157"/>
      <c r="AH125" s="157"/>
      <c r="AI125" s="156"/>
      <c r="AJ125" s="157"/>
      <c r="AK125" s="157"/>
      <c r="AL125" s="156"/>
      <c r="AM125" s="157"/>
      <c r="AN125" s="157"/>
      <c r="AO125" s="156"/>
      <c r="AP125" s="157"/>
      <c r="AQ125" s="157"/>
      <c r="AR125" s="156"/>
      <c r="AS125" s="157"/>
      <c r="AT125" s="157"/>
      <c r="AU125" s="156"/>
      <c r="AV125" s="157"/>
      <c r="AW125" s="157"/>
      <c r="AX125" s="156"/>
      <c r="AY125" s="157"/>
      <c r="AZ125" s="157"/>
      <c r="BA125" s="276">
        <f>SUM(Rezultati!E125:AZ125)</f>
        <v>0</v>
      </c>
      <c r="BB125" s="277">
        <f>COUNT(Rezultati!E125:AZ125)</f>
        <v>0</v>
      </c>
      <c r="BC125" s="378"/>
      <c r="BD125" s="270" t="e">
        <f>Rezultati!BA125/Rezultati!BB125</f>
        <v>#DIV/0!</v>
      </c>
      <c r="BE125" s="371"/>
      <c r="BF125" s="124">
        <f t="shared" si="4"/>
        <v>0</v>
      </c>
    </row>
    <row r="126" spans="1:58" ht="15.75" customHeight="1">
      <c r="A126" s="131" t="s">
        <v>62</v>
      </c>
      <c r="B126" s="158"/>
      <c r="C126" s="290">
        <v>0</v>
      </c>
      <c r="D126" s="265">
        <f>Rezultati!C126*Rezultati!BB126</f>
        <v>0</v>
      </c>
      <c r="E126" s="143"/>
      <c r="F126" s="143"/>
      <c r="G126" s="144"/>
      <c r="H126" s="154"/>
      <c r="I126" s="155"/>
      <c r="J126" s="155"/>
      <c r="K126" s="154"/>
      <c r="L126" s="155"/>
      <c r="M126" s="155"/>
      <c r="N126" s="289"/>
      <c r="O126" s="155"/>
      <c r="P126" s="155"/>
      <c r="Q126" s="154"/>
      <c r="R126" s="155"/>
      <c r="S126" s="338"/>
      <c r="T126" s="289"/>
      <c r="U126" s="155"/>
      <c r="V126" s="155"/>
      <c r="W126" s="154"/>
      <c r="X126" s="155"/>
      <c r="Y126" s="155"/>
      <c r="Z126" s="154"/>
      <c r="AA126" s="155"/>
      <c r="AB126" s="155"/>
      <c r="AC126" s="156"/>
      <c r="AD126" s="157"/>
      <c r="AE126" s="157"/>
      <c r="AF126" s="156"/>
      <c r="AG126" s="157"/>
      <c r="AH126" s="157"/>
      <c r="AI126" s="156"/>
      <c r="AJ126" s="157"/>
      <c r="AK126" s="157"/>
      <c r="AL126" s="156"/>
      <c r="AM126" s="157"/>
      <c r="AN126" s="157"/>
      <c r="AO126" s="156"/>
      <c r="AP126" s="157"/>
      <c r="AQ126" s="157"/>
      <c r="AR126" s="156"/>
      <c r="AS126" s="157"/>
      <c r="AT126" s="157"/>
      <c r="AU126" s="156"/>
      <c r="AV126" s="157"/>
      <c r="AW126" s="157"/>
      <c r="AX126" s="156"/>
      <c r="AY126" s="157"/>
      <c r="AZ126" s="157"/>
      <c r="BA126" s="276">
        <f>SUM(Rezultati!E126:AZ126)</f>
        <v>0</v>
      </c>
      <c r="BB126" s="277">
        <f>COUNT(Rezultati!E126:AZ126)</f>
        <v>0</v>
      </c>
      <c r="BC126" s="378"/>
      <c r="BD126" s="270" t="e">
        <f>Rezultati!BA126/Rezultati!BB126</f>
        <v>#DIV/0!</v>
      </c>
      <c r="BE126" s="371"/>
      <c r="BF126" s="124">
        <f t="shared" si="4"/>
        <v>0</v>
      </c>
    </row>
    <row r="127" spans="1:58" ht="15.75" customHeight="1">
      <c r="A127" s="131" t="s">
        <v>62</v>
      </c>
      <c r="B127" s="158"/>
      <c r="C127" s="290">
        <v>8</v>
      </c>
      <c r="D127" s="280">
        <f>Rezultati!C127*Rezultati!BB127</f>
        <v>0</v>
      </c>
      <c r="E127" s="143"/>
      <c r="F127" s="143"/>
      <c r="G127" s="144"/>
      <c r="H127" s="154"/>
      <c r="I127" s="155"/>
      <c r="J127" s="155"/>
      <c r="K127" s="154"/>
      <c r="L127" s="155"/>
      <c r="M127" s="155"/>
      <c r="N127" s="289"/>
      <c r="O127" s="155"/>
      <c r="P127" s="155"/>
      <c r="Q127" s="154"/>
      <c r="R127" s="155"/>
      <c r="S127" s="338"/>
      <c r="T127" s="289"/>
      <c r="U127" s="155"/>
      <c r="V127" s="155"/>
      <c r="W127" s="154"/>
      <c r="X127" s="155"/>
      <c r="Y127" s="155"/>
      <c r="Z127" s="154"/>
      <c r="AA127" s="155"/>
      <c r="AB127" s="155"/>
      <c r="AC127" s="156"/>
      <c r="AD127" s="157"/>
      <c r="AE127" s="157"/>
      <c r="AF127" s="156"/>
      <c r="AG127" s="157"/>
      <c r="AH127" s="157"/>
      <c r="AI127" s="156"/>
      <c r="AJ127" s="157"/>
      <c r="AK127" s="157"/>
      <c r="AL127" s="156"/>
      <c r="AM127" s="157"/>
      <c r="AN127" s="157"/>
      <c r="AO127" s="156"/>
      <c r="AP127" s="157"/>
      <c r="AQ127" s="157"/>
      <c r="AR127" s="156"/>
      <c r="AS127" s="157"/>
      <c r="AT127" s="157"/>
      <c r="AU127" s="156"/>
      <c r="AV127" s="157"/>
      <c r="AW127" s="157"/>
      <c r="AX127" s="156"/>
      <c r="AY127" s="157"/>
      <c r="AZ127" s="157"/>
      <c r="BA127" s="276">
        <f>SUM(Rezultati!E127:AZ127)</f>
        <v>0</v>
      </c>
      <c r="BB127" s="277">
        <f>COUNT(Rezultati!E127:AZ127)</f>
        <v>0</v>
      </c>
      <c r="BC127" s="378"/>
      <c r="BD127" s="270" t="e">
        <f>Rezultati!BA127/Rezultati!BB127</f>
        <v>#DIV/0!</v>
      </c>
      <c r="BE127" s="371"/>
      <c r="BF127" s="124">
        <f t="shared" si="4"/>
        <v>0</v>
      </c>
    </row>
    <row r="128" spans="1:58" ht="15.75" customHeight="1">
      <c r="A128" s="131" t="s">
        <v>62</v>
      </c>
      <c r="B128" s="158"/>
      <c r="C128" s="291">
        <v>0</v>
      </c>
      <c r="D128" s="292">
        <f>Rezultati!C128*Rezultati!BB128</f>
        <v>0</v>
      </c>
      <c r="E128" s="143"/>
      <c r="F128" s="143"/>
      <c r="G128" s="144"/>
      <c r="H128" s="159"/>
      <c r="I128" s="160"/>
      <c r="J128" s="160"/>
      <c r="K128" s="159"/>
      <c r="L128" s="160"/>
      <c r="M128" s="160"/>
      <c r="N128" s="260"/>
      <c r="O128" s="160"/>
      <c r="P128" s="160"/>
      <c r="Q128" s="182"/>
      <c r="R128" s="183"/>
      <c r="S128" s="339"/>
      <c r="T128" s="260"/>
      <c r="U128" s="160"/>
      <c r="V128" s="160"/>
      <c r="W128" s="159"/>
      <c r="X128" s="160"/>
      <c r="Y128" s="160"/>
      <c r="Z128" s="159"/>
      <c r="AA128" s="160"/>
      <c r="AB128" s="160"/>
      <c r="AC128" s="161"/>
      <c r="AD128" s="162"/>
      <c r="AE128" s="162"/>
      <c r="AF128" s="161"/>
      <c r="AG128" s="162"/>
      <c r="AH128" s="162"/>
      <c r="AI128" s="161"/>
      <c r="AJ128" s="162"/>
      <c r="AK128" s="162"/>
      <c r="AL128" s="161"/>
      <c r="AM128" s="162"/>
      <c r="AN128" s="162"/>
      <c r="AO128" s="161"/>
      <c r="AP128" s="162"/>
      <c r="AQ128" s="162"/>
      <c r="AR128" s="161"/>
      <c r="AS128" s="162"/>
      <c r="AT128" s="162"/>
      <c r="AU128" s="161"/>
      <c r="AV128" s="162"/>
      <c r="AW128" s="162"/>
      <c r="AX128" s="161"/>
      <c r="AY128" s="162"/>
      <c r="AZ128" s="162"/>
      <c r="BA128" s="295">
        <f>SUM(Rezultati!E128:AZ128)</f>
        <v>0</v>
      </c>
      <c r="BB128" s="296">
        <f>COUNT(Rezultati!E128:AZ128)</f>
        <v>0</v>
      </c>
      <c r="BC128" s="378"/>
      <c r="BD128" s="270" t="e">
        <f>Rezultati!BA128/Rezultati!BB128</f>
        <v>#DIV/0!</v>
      </c>
      <c r="BE128" s="371"/>
      <c r="BF128" s="124">
        <f t="shared" si="4"/>
        <v>0</v>
      </c>
    </row>
    <row r="129" spans="1:58" ht="15.75" customHeight="1">
      <c r="A129" s="340" t="str">
        <f>Punkti!A52</f>
        <v>Amberfish</v>
      </c>
      <c r="B129" s="341"/>
      <c r="C129" s="342">
        <v>8</v>
      </c>
      <c r="D129" s="343">
        <f>Rezultati!C129*Rezultati!BB129</f>
        <v>0</v>
      </c>
      <c r="E129" s="257"/>
      <c r="F129" s="165"/>
      <c r="G129" s="165"/>
      <c r="H129" s="166"/>
      <c r="I129" s="133"/>
      <c r="J129" s="133"/>
      <c r="K129" s="164"/>
      <c r="L129" s="165"/>
      <c r="M129" s="165"/>
      <c r="N129" s="164"/>
      <c r="O129" s="165"/>
      <c r="P129" s="165"/>
      <c r="Q129" s="164"/>
      <c r="R129" s="165"/>
      <c r="S129" s="165"/>
      <c r="T129" s="164"/>
      <c r="U129" s="165"/>
      <c r="V129" s="165"/>
      <c r="W129" s="164"/>
      <c r="X129" s="165"/>
      <c r="Y129" s="165"/>
      <c r="Z129" s="164"/>
      <c r="AA129" s="165"/>
      <c r="AB129" s="165"/>
      <c r="AC129" s="167"/>
      <c r="AD129" s="168"/>
      <c r="AE129" s="168"/>
      <c r="AF129" s="167"/>
      <c r="AG129" s="168"/>
      <c r="AH129" s="168"/>
      <c r="AI129" s="167"/>
      <c r="AJ129" s="168"/>
      <c r="AK129" s="168"/>
      <c r="AL129" s="167"/>
      <c r="AM129" s="168"/>
      <c r="AN129" s="168"/>
      <c r="AO129" s="167"/>
      <c r="AP129" s="168"/>
      <c r="AQ129" s="168"/>
      <c r="AR129" s="167"/>
      <c r="AS129" s="168"/>
      <c r="AT129" s="168"/>
      <c r="AU129" s="167"/>
      <c r="AV129" s="168"/>
      <c r="AW129" s="168"/>
      <c r="AX129" s="167"/>
      <c r="AY129" s="168"/>
      <c r="AZ129" s="168"/>
      <c r="BA129" s="139">
        <f>SUM(Rezultati!E129:AZ129)</f>
        <v>0</v>
      </c>
      <c r="BB129" s="140">
        <f>COUNT(Rezultati!E129:AZ129)</f>
        <v>0</v>
      </c>
      <c r="BC129" s="378">
        <f>SUM((Rezultati!BA129+Rezultati!BA130+Rezultati!BA131+Rezultati!BA132+Rezultati!BA133+Rezultati!BA134+Rezultati!BA135)/(Rezultati!BB129+Rezultati!BB130+Rezultati!BB131+Rezultati!BB132+Rezultati!BB133+Rezultati!BB134+Rezultati!BB135))</f>
        <v>173.0888888888889</v>
      </c>
      <c r="BD129" s="300" t="e">
        <f>Rezultati!BA129/Rezultati!BB129</f>
        <v>#DIV/0!</v>
      </c>
      <c r="BE129" s="371" t="str">
        <f>H116</f>
        <v>Amberfish</v>
      </c>
      <c r="BF129" s="124">
        <f t="shared" si="4"/>
        <v>0</v>
      </c>
    </row>
    <row r="130" spans="1:58" ht="15.75" customHeight="1">
      <c r="A130" s="149" t="s">
        <v>63</v>
      </c>
      <c r="B130" s="169" t="s">
        <v>142</v>
      </c>
      <c r="C130" s="279">
        <v>8</v>
      </c>
      <c r="D130" s="280">
        <f>Rezultati!C130*Rezultati!BB130</f>
        <v>120</v>
      </c>
      <c r="E130" s="258">
        <v>223</v>
      </c>
      <c r="F130" s="171">
        <v>170</v>
      </c>
      <c r="G130" s="171">
        <v>176</v>
      </c>
      <c r="H130" s="172"/>
      <c r="I130" s="143"/>
      <c r="J130" s="143"/>
      <c r="K130" s="170">
        <v>152</v>
      </c>
      <c r="L130" s="171">
        <v>203</v>
      </c>
      <c r="M130" s="171">
        <v>171</v>
      </c>
      <c r="N130" s="170">
        <v>174</v>
      </c>
      <c r="O130" s="171">
        <v>163</v>
      </c>
      <c r="P130" s="171">
        <v>184</v>
      </c>
      <c r="Q130" s="170"/>
      <c r="R130" s="171"/>
      <c r="S130" s="171"/>
      <c r="T130" s="170">
        <v>172</v>
      </c>
      <c r="U130" s="171">
        <v>141</v>
      </c>
      <c r="V130" s="171">
        <v>172</v>
      </c>
      <c r="W130" s="170">
        <v>180</v>
      </c>
      <c r="X130" s="171">
        <v>198</v>
      </c>
      <c r="Y130" s="171">
        <v>199</v>
      </c>
      <c r="Z130" s="170"/>
      <c r="AA130" s="171"/>
      <c r="AB130" s="171"/>
      <c r="AC130" s="173"/>
      <c r="AD130" s="174"/>
      <c r="AE130" s="174"/>
      <c r="AF130" s="173"/>
      <c r="AG130" s="174"/>
      <c r="AH130" s="174"/>
      <c r="AI130" s="173"/>
      <c r="AJ130" s="174"/>
      <c r="AK130" s="174"/>
      <c r="AL130" s="173"/>
      <c r="AM130" s="174"/>
      <c r="AN130" s="174"/>
      <c r="AO130" s="173"/>
      <c r="AP130" s="174"/>
      <c r="AQ130" s="174"/>
      <c r="AR130" s="173"/>
      <c r="AS130" s="174"/>
      <c r="AT130" s="174"/>
      <c r="AU130" s="173"/>
      <c r="AV130" s="174"/>
      <c r="AW130" s="174"/>
      <c r="AX130" s="173"/>
      <c r="AY130" s="174"/>
      <c r="AZ130" s="174"/>
      <c r="BA130" s="276">
        <f>SUM(Rezultati!E130:AZ130)</f>
        <v>2678</v>
      </c>
      <c r="BB130" s="277">
        <f>COUNT(Rezultati!E130:AZ130)</f>
        <v>15</v>
      </c>
      <c r="BC130" s="378"/>
      <c r="BD130" s="300">
        <f>Rezultati!BA130/Rezultati!BB130</f>
        <v>178.53333333333333</v>
      </c>
      <c r="BE130" s="371"/>
      <c r="BF130" s="124" t="str">
        <f t="shared" si="4"/>
        <v>Svetlana Jemeļjanova</v>
      </c>
    </row>
    <row r="131" spans="1:58" ht="15.75" customHeight="1">
      <c r="A131" s="131" t="s">
        <v>63</v>
      </c>
      <c r="B131" s="175" t="s">
        <v>143</v>
      </c>
      <c r="C131" s="271">
        <v>0</v>
      </c>
      <c r="D131" s="265">
        <f>Rezultati!C131*Rezultati!BB131</f>
        <v>0</v>
      </c>
      <c r="E131" s="258"/>
      <c r="F131" s="171"/>
      <c r="G131" s="171"/>
      <c r="H131" s="172"/>
      <c r="I131" s="143"/>
      <c r="J131" s="143"/>
      <c r="K131" s="170">
        <v>159</v>
      </c>
      <c r="L131" s="171">
        <v>151</v>
      </c>
      <c r="M131" s="171">
        <v>192</v>
      </c>
      <c r="N131" s="170">
        <v>141</v>
      </c>
      <c r="O131" s="171">
        <v>181</v>
      </c>
      <c r="P131" s="171">
        <v>168</v>
      </c>
      <c r="Q131" s="170"/>
      <c r="R131" s="171"/>
      <c r="S131" s="171"/>
      <c r="T131" s="170">
        <v>171</v>
      </c>
      <c r="U131" s="171">
        <v>146</v>
      </c>
      <c r="V131" s="171">
        <v>149</v>
      </c>
      <c r="W131" s="170">
        <v>137</v>
      </c>
      <c r="X131" s="171">
        <v>169</v>
      </c>
      <c r="Y131" s="171">
        <v>137</v>
      </c>
      <c r="Z131" s="170"/>
      <c r="AA131" s="171"/>
      <c r="AB131" s="171"/>
      <c r="AC131" s="173"/>
      <c r="AD131" s="174"/>
      <c r="AE131" s="174"/>
      <c r="AF131" s="173"/>
      <c r="AG131" s="174"/>
      <c r="AH131" s="174"/>
      <c r="AI131" s="173"/>
      <c r="AJ131" s="174"/>
      <c r="AK131" s="174"/>
      <c r="AL131" s="173"/>
      <c r="AM131" s="174"/>
      <c r="AN131" s="174"/>
      <c r="AO131" s="173"/>
      <c r="AP131" s="174"/>
      <c r="AQ131" s="174"/>
      <c r="AR131" s="173"/>
      <c r="AS131" s="174"/>
      <c r="AT131" s="174"/>
      <c r="AU131" s="173"/>
      <c r="AV131" s="174"/>
      <c r="AW131" s="174"/>
      <c r="AX131" s="173"/>
      <c r="AY131" s="174"/>
      <c r="AZ131" s="174"/>
      <c r="BA131" s="276">
        <f>SUM(Rezultati!E131:AZ131)</f>
        <v>1901</v>
      </c>
      <c r="BB131" s="277">
        <f>COUNT(Rezultati!E131:AZ131)</f>
        <v>12</v>
      </c>
      <c r="BC131" s="378"/>
      <c r="BD131" s="300">
        <f>Rezultati!BA131/Rezultati!BB131</f>
        <v>158.41666666666666</v>
      </c>
      <c r="BE131" s="371"/>
      <c r="BF131" s="124" t="str">
        <f t="shared" si="4"/>
        <v>Vladimirs Nahodkins</v>
      </c>
    </row>
    <row r="132" spans="1:58" ht="15.75" customHeight="1">
      <c r="A132" s="131" t="s">
        <v>63</v>
      </c>
      <c r="B132" s="175" t="s">
        <v>144</v>
      </c>
      <c r="C132" s="271">
        <v>0</v>
      </c>
      <c r="D132" s="265">
        <f>Rezultati!C132*Rezultati!BB132</f>
        <v>0</v>
      </c>
      <c r="E132" s="258"/>
      <c r="F132" s="171"/>
      <c r="G132" s="171"/>
      <c r="H132" s="172"/>
      <c r="I132" s="143"/>
      <c r="J132" s="143"/>
      <c r="K132" s="170"/>
      <c r="L132" s="171"/>
      <c r="M132" s="171"/>
      <c r="N132" s="170"/>
      <c r="O132" s="171"/>
      <c r="P132" s="171"/>
      <c r="Q132" s="170"/>
      <c r="R132" s="171"/>
      <c r="S132" s="171"/>
      <c r="T132" s="170"/>
      <c r="U132" s="171"/>
      <c r="V132" s="171"/>
      <c r="W132" s="170"/>
      <c r="X132" s="171"/>
      <c r="Y132" s="171"/>
      <c r="Z132" s="170"/>
      <c r="AA132" s="171"/>
      <c r="AB132" s="171"/>
      <c r="AC132" s="173"/>
      <c r="AD132" s="174"/>
      <c r="AE132" s="174"/>
      <c r="AF132" s="173"/>
      <c r="AG132" s="174"/>
      <c r="AH132" s="174"/>
      <c r="AI132" s="173"/>
      <c r="AJ132" s="174"/>
      <c r="AK132" s="174"/>
      <c r="AL132" s="173"/>
      <c r="AM132" s="174"/>
      <c r="AN132" s="174"/>
      <c r="AO132" s="173"/>
      <c r="AP132" s="174"/>
      <c r="AQ132" s="174"/>
      <c r="AR132" s="173"/>
      <c r="AS132" s="174"/>
      <c r="AT132" s="174"/>
      <c r="AU132" s="173"/>
      <c r="AV132" s="174"/>
      <c r="AW132" s="174"/>
      <c r="AX132" s="173"/>
      <c r="AY132" s="174"/>
      <c r="AZ132" s="174"/>
      <c r="BA132" s="276">
        <f>SUM(Rezultati!E132:AZ132)</f>
        <v>0</v>
      </c>
      <c r="BB132" s="277">
        <f>COUNT(Rezultati!E132:AZ132)</f>
        <v>0</v>
      </c>
      <c r="BC132" s="378"/>
      <c r="BD132" s="300" t="e">
        <f>Rezultati!BA132/Rezultati!BB132</f>
        <v>#DIV/0!</v>
      </c>
      <c r="BE132" s="371"/>
      <c r="BF132" s="124" t="str">
        <f t="shared" si="4"/>
        <v>Jurijs Kuncevičs</v>
      </c>
    </row>
    <row r="133" spans="1:58" ht="15.75" customHeight="1">
      <c r="A133" s="131" t="s">
        <v>63</v>
      </c>
      <c r="B133" s="175" t="s">
        <v>145</v>
      </c>
      <c r="C133" s="271">
        <v>8</v>
      </c>
      <c r="D133" s="265">
        <f>Rezultati!C133*Rezultati!BB133</f>
        <v>120</v>
      </c>
      <c r="E133" s="259">
        <v>187</v>
      </c>
      <c r="F133" s="177">
        <v>151</v>
      </c>
      <c r="G133" s="177">
        <v>190</v>
      </c>
      <c r="H133" s="172"/>
      <c r="I133" s="143"/>
      <c r="J133" s="143"/>
      <c r="K133" s="176">
        <v>199</v>
      </c>
      <c r="L133" s="177">
        <v>195</v>
      </c>
      <c r="M133" s="177">
        <v>173</v>
      </c>
      <c r="N133" s="176">
        <v>184</v>
      </c>
      <c r="O133" s="177">
        <v>173</v>
      </c>
      <c r="P133" s="177">
        <v>154</v>
      </c>
      <c r="Q133" s="176"/>
      <c r="R133" s="177"/>
      <c r="S133" s="177"/>
      <c r="T133" s="176">
        <v>166</v>
      </c>
      <c r="U133" s="177">
        <v>157</v>
      </c>
      <c r="V133" s="177">
        <v>181</v>
      </c>
      <c r="W133" s="176">
        <v>145</v>
      </c>
      <c r="X133" s="177">
        <v>182</v>
      </c>
      <c r="Y133" s="177">
        <v>142</v>
      </c>
      <c r="Z133" s="176"/>
      <c r="AA133" s="177"/>
      <c r="AB133" s="177"/>
      <c r="AC133" s="178"/>
      <c r="AD133" s="179"/>
      <c r="AE133" s="179"/>
      <c r="AF133" s="178"/>
      <c r="AG133" s="179"/>
      <c r="AH133" s="179"/>
      <c r="AI133" s="178"/>
      <c r="AJ133" s="179"/>
      <c r="AK133" s="179"/>
      <c r="AL133" s="178"/>
      <c r="AM133" s="179"/>
      <c r="AN133" s="179"/>
      <c r="AO133" s="178"/>
      <c r="AP133" s="179"/>
      <c r="AQ133" s="179"/>
      <c r="AR133" s="178"/>
      <c r="AS133" s="179"/>
      <c r="AT133" s="179"/>
      <c r="AU133" s="178"/>
      <c r="AV133" s="179"/>
      <c r="AW133" s="179"/>
      <c r="AX133" s="178"/>
      <c r="AY133" s="179"/>
      <c r="AZ133" s="179"/>
      <c r="BA133" s="276">
        <f>SUM(Rezultati!E133:AZ133)</f>
        <v>2579</v>
      </c>
      <c r="BB133" s="277">
        <f>COUNT(Rezultati!E133:AZ133)</f>
        <v>15</v>
      </c>
      <c r="BC133" s="378"/>
      <c r="BD133" s="300">
        <f>Rezultati!BA133/Rezultati!BB133</f>
        <v>171.93333333333334</v>
      </c>
      <c r="BE133" s="371"/>
      <c r="BF133" s="124" t="str">
        <f t="shared" si="4"/>
        <v>Nikita Bobrovs</v>
      </c>
    </row>
    <row r="134" spans="1:58" ht="15.75" customHeight="1">
      <c r="A134" s="131" t="s">
        <v>63</v>
      </c>
      <c r="B134" s="158" t="s">
        <v>146</v>
      </c>
      <c r="C134" s="285">
        <v>0</v>
      </c>
      <c r="D134" s="265">
        <f>Rezultati!C134*Rezultati!BB134</f>
        <v>0</v>
      </c>
      <c r="E134" s="259">
        <v>197</v>
      </c>
      <c r="F134" s="177">
        <v>232</v>
      </c>
      <c r="G134" s="177">
        <v>202</v>
      </c>
      <c r="H134" s="172"/>
      <c r="I134" s="143"/>
      <c r="J134" s="143"/>
      <c r="K134" s="176"/>
      <c r="L134" s="177"/>
      <c r="M134" s="177"/>
      <c r="N134" s="176"/>
      <c r="O134" s="177"/>
      <c r="P134" s="177"/>
      <c r="Q134" s="176"/>
      <c r="R134" s="177"/>
      <c r="S134" s="177"/>
      <c r="T134" s="176"/>
      <c r="U134" s="177"/>
      <c r="V134" s="177"/>
      <c r="W134" s="176"/>
      <c r="X134" s="177"/>
      <c r="Y134" s="177"/>
      <c r="Z134" s="176"/>
      <c r="AA134" s="177"/>
      <c r="AB134" s="177"/>
      <c r="AC134" s="178"/>
      <c r="AD134" s="179"/>
      <c r="AE134" s="179"/>
      <c r="AF134" s="178"/>
      <c r="AG134" s="179"/>
      <c r="AH134" s="179"/>
      <c r="AI134" s="178"/>
      <c r="AJ134" s="179"/>
      <c r="AK134" s="179"/>
      <c r="AL134" s="178"/>
      <c r="AM134" s="179"/>
      <c r="AN134" s="179"/>
      <c r="AO134" s="178"/>
      <c r="AP134" s="179"/>
      <c r="AQ134" s="179"/>
      <c r="AR134" s="178"/>
      <c r="AS134" s="179"/>
      <c r="AT134" s="179"/>
      <c r="AU134" s="178"/>
      <c r="AV134" s="179"/>
      <c r="AW134" s="179"/>
      <c r="AX134" s="178"/>
      <c r="AY134" s="179"/>
      <c r="AZ134" s="179"/>
      <c r="BA134" s="276">
        <f>SUM(Rezultati!E134:AZ134)</f>
        <v>631</v>
      </c>
      <c r="BB134" s="277">
        <f>COUNT(Rezultati!E134:AZ134)</f>
        <v>3</v>
      </c>
      <c r="BC134" s="378"/>
      <c r="BD134" s="300">
        <f>Rezultati!BA134/Rezultati!BB134</f>
        <v>210.33333333333334</v>
      </c>
      <c r="BE134" s="371"/>
      <c r="BF134" s="124" t="str">
        <f t="shared" si="4"/>
        <v>pieacinātais</v>
      </c>
    </row>
    <row r="135" spans="1:58" ht="15.75" customHeight="1">
      <c r="A135" s="180" t="s">
        <v>63</v>
      </c>
      <c r="B135" s="181"/>
      <c r="C135" s="291">
        <v>0</v>
      </c>
      <c r="D135" s="292">
        <f>Rezultati!C135*Rezultati!BB135</f>
        <v>0</v>
      </c>
      <c r="E135" s="260"/>
      <c r="F135" s="160"/>
      <c r="G135" s="160"/>
      <c r="H135" s="172"/>
      <c r="I135" s="143"/>
      <c r="J135" s="143"/>
      <c r="K135" s="182"/>
      <c r="L135" s="183"/>
      <c r="M135" s="183"/>
      <c r="N135" s="159"/>
      <c r="O135" s="160"/>
      <c r="P135" s="160"/>
      <c r="Q135" s="182"/>
      <c r="R135" s="183"/>
      <c r="S135" s="183"/>
      <c r="T135" s="159"/>
      <c r="U135" s="160"/>
      <c r="V135" s="160"/>
      <c r="W135" s="182"/>
      <c r="X135" s="160"/>
      <c r="Y135" s="160"/>
      <c r="Z135" s="159"/>
      <c r="AA135" s="160"/>
      <c r="AB135" s="160"/>
      <c r="AC135" s="184"/>
      <c r="AD135" s="185"/>
      <c r="AE135" s="185"/>
      <c r="AF135" s="184"/>
      <c r="AG135" s="185"/>
      <c r="AH135" s="185"/>
      <c r="AI135" s="184"/>
      <c r="AJ135" s="185"/>
      <c r="AK135" s="185"/>
      <c r="AL135" s="184"/>
      <c r="AM135" s="185"/>
      <c r="AN135" s="185"/>
      <c r="AO135" s="184"/>
      <c r="AP135" s="185"/>
      <c r="AQ135" s="185"/>
      <c r="AR135" s="184"/>
      <c r="AS135" s="185"/>
      <c r="AT135" s="185"/>
      <c r="AU135" s="184"/>
      <c r="AV135" s="185"/>
      <c r="AW135" s="185"/>
      <c r="AX135" s="184"/>
      <c r="AY135" s="185"/>
      <c r="AZ135" s="185"/>
      <c r="BA135" s="295">
        <f>SUM(Rezultati!E135:AZ135)</f>
        <v>0</v>
      </c>
      <c r="BB135" s="296">
        <f>COUNT(Rezultati!E135:AZ135)</f>
        <v>0</v>
      </c>
      <c r="BC135" s="378"/>
      <c r="BD135" s="300" t="e">
        <f>Rezultati!BA135/Rezultati!BB135</f>
        <v>#DIV/0!</v>
      </c>
      <c r="BE135" s="371"/>
      <c r="BF135" s="124">
        <f t="shared" si="4"/>
        <v>0</v>
      </c>
    </row>
    <row r="136" spans="1:58" ht="15.75" customHeight="1">
      <c r="A136" s="196" t="str">
        <f>Punkti!A55</f>
        <v>RTU</v>
      </c>
      <c r="B136" s="197" t="s">
        <v>147</v>
      </c>
      <c r="C136" s="307">
        <v>8</v>
      </c>
      <c r="D136" s="308">
        <f>Rezultati!C136*Rezultati!BB136</f>
        <v>72</v>
      </c>
      <c r="E136" s="257"/>
      <c r="F136" s="165"/>
      <c r="G136" s="165"/>
      <c r="H136" s="164">
        <v>137</v>
      </c>
      <c r="I136" s="165">
        <v>185</v>
      </c>
      <c r="J136" s="165">
        <v>153</v>
      </c>
      <c r="K136" s="172"/>
      <c r="L136" s="143"/>
      <c r="M136" s="143"/>
      <c r="N136" s="164"/>
      <c r="O136" s="165"/>
      <c r="P136" s="165"/>
      <c r="Q136" s="170">
        <v>134</v>
      </c>
      <c r="R136" s="171">
        <v>199</v>
      </c>
      <c r="S136" s="171">
        <v>176</v>
      </c>
      <c r="T136" s="164">
        <v>183</v>
      </c>
      <c r="U136" s="165">
        <v>162</v>
      </c>
      <c r="V136" s="165">
        <v>143</v>
      </c>
      <c r="W136" s="164"/>
      <c r="X136" s="165"/>
      <c r="Y136" s="165"/>
      <c r="Z136" s="164"/>
      <c r="AA136" s="165"/>
      <c r="AB136" s="165"/>
      <c r="AC136" s="186"/>
      <c r="AD136" s="168"/>
      <c r="AE136" s="168"/>
      <c r="AF136" s="167"/>
      <c r="AG136" s="168"/>
      <c r="AH136" s="168"/>
      <c r="AI136" s="167"/>
      <c r="AJ136" s="168"/>
      <c r="AK136" s="168"/>
      <c r="AL136" s="167"/>
      <c r="AM136" s="168"/>
      <c r="AN136" s="168"/>
      <c r="AO136" s="167"/>
      <c r="AP136" s="168"/>
      <c r="AQ136" s="168"/>
      <c r="AR136" s="167"/>
      <c r="AS136" s="168"/>
      <c r="AT136" s="168"/>
      <c r="AU136" s="167"/>
      <c r="AV136" s="168"/>
      <c r="AW136" s="168"/>
      <c r="AX136" s="167"/>
      <c r="AY136" s="168"/>
      <c r="AZ136" s="168"/>
      <c r="BA136" s="139">
        <f>SUM(Rezultati!E136:AZ136)</f>
        <v>1472</v>
      </c>
      <c r="BB136" s="140">
        <f>COUNT(Rezultati!E136:AZ136)</f>
        <v>9</v>
      </c>
      <c r="BC136" s="378">
        <f>SUM((Rezultati!BA136+Rezultati!BA137+Rezultati!BA138+Rezultati!BA139+Rezultati!BA140+Rezultati!BA141+Rezultati!BA142)/(Rezultati!BB136+Rezultati!BB137+Rezultati!BB138+Rezultati!BB139+Rezultati!BB140+Rezultati!BB141+Rezultati!BB142))</f>
        <v>167</v>
      </c>
      <c r="BD136" s="300">
        <f>Rezultati!BA136/Rezultati!BB136</f>
        <v>163.55555555555554</v>
      </c>
      <c r="BE136" s="371" t="str">
        <f>K116</f>
        <v>RTU</v>
      </c>
      <c r="BF136" s="124" t="str">
        <f t="shared" si="4"/>
        <v>Annija Celmiņa</v>
      </c>
    </row>
    <row r="137" spans="1:58" ht="15.75" customHeight="1">
      <c r="A137" s="149" t="s">
        <v>64</v>
      </c>
      <c r="B137" s="169" t="s">
        <v>148</v>
      </c>
      <c r="C137" s="279">
        <v>8</v>
      </c>
      <c r="D137" s="280">
        <f>Rezultati!C137*Rezultati!BB137</f>
        <v>96</v>
      </c>
      <c r="E137" s="258"/>
      <c r="F137" s="171"/>
      <c r="G137" s="171"/>
      <c r="H137" s="176">
        <v>131</v>
      </c>
      <c r="I137" s="177">
        <v>132</v>
      </c>
      <c r="J137" s="177">
        <v>92</v>
      </c>
      <c r="K137" s="172"/>
      <c r="L137" s="143"/>
      <c r="M137" s="143"/>
      <c r="N137" s="176">
        <v>170</v>
      </c>
      <c r="O137" s="177">
        <v>156</v>
      </c>
      <c r="P137" s="177">
        <v>149</v>
      </c>
      <c r="Q137" s="176">
        <v>155</v>
      </c>
      <c r="R137" s="177">
        <v>206</v>
      </c>
      <c r="S137" s="177">
        <v>147</v>
      </c>
      <c r="T137" s="176">
        <v>199</v>
      </c>
      <c r="U137" s="177">
        <v>208</v>
      </c>
      <c r="V137" s="177">
        <v>168</v>
      </c>
      <c r="W137" s="176"/>
      <c r="X137" s="177"/>
      <c r="Y137" s="177"/>
      <c r="Z137" s="176"/>
      <c r="AA137" s="177"/>
      <c r="AB137" s="177"/>
      <c r="AC137" s="187"/>
      <c r="AD137" s="179"/>
      <c r="AE137" s="179"/>
      <c r="AF137" s="178"/>
      <c r="AG137" s="179"/>
      <c r="AH137" s="179"/>
      <c r="AI137" s="178"/>
      <c r="AJ137" s="179"/>
      <c r="AK137" s="179"/>
      <c r="AL137" s="178"/>
      <c r="AM137" s="179"/>
      <c r="AN137" s="179"/>
      <c r="AO137" s="178"/>
      <c r="AP137" s="179"/>
      <c r="AQ137" s="179"/>
      <c r="AR137" s="178"/>
      <c r="AS137" s="179"/>
      <c r="AT137" s="179"/>
      <c r="AU137" s="178"/>
      <c r="AV137" s="179"/>
      <c r="AW137" s="179"/>
      <c r="AX137" s="178"/>
      <c r="AY137" s="179"/>
      <c r="AZ137" s="179"/>
      <c r="BA137" s="276">
        <f>SUM(Rezultati!E137:AZ137)</f>
        <v>1913</v>
      </c>
      <c r="BB137" s="277">
        <f>COUNT(Rezultati!E137:AZ137)</f>
        <v>12</v>
      </c>
      <c r="BC137" s="378"/>
      <c r="BD137" s="300">
        <f>Rezultati!BA137/Rezultati!BB137</f>
        <v>159.41666666666666</v>
      </c>
      <c r="BE137" s="371"/>
      <c r="BF137" s="124" t="str">
        <f t="shared" si="4"/>
        <v>Gunita Vasiļevska</v>
      </c>
    </row>
    <row r="138" spans="1:58" ht="15.75" customHeight="1">
      <c r="A138" s="131" t="s">
        <v>64</v>
      </c>
      <c r="B138" s="142" t="s">
        <v>149</v>
      </c>
      <c r="C138" s="285">
        <v>0</v>
      </c>
      <c r="D138" s="265">
        <f>Rezultati!C138*Rezultati!BB138</f>
        <v>0</v>
      </c>
      <c r="E138" s="258"/>
      <c r="F138" s="171"/>
      <c r="G138" s="171"/>
      <c r="H138" s="176">
        <v>166</v>
      </c>
      <c r="I138" s="177">
        <v>170</v>
      </c>
      <c r="J138" s="177">
        <v>202</v>
      </c>
      <c r="K138" s="172"/>
      <c r="L138" s="143"/>
      <c r="M138" s="143"/>
      <c r="N138" s="176">
        <v>139</v>
      </c>
      <c r="O138" s="177">
        <v>163</v>
      </c>
      <c r="P138" s="177">
        <v>201</v>
      </c>
      <c r="Q138" s="176">
        <v>146</v>
      </c>
      <c r="R138" s="177">
        <v>160</v>
      </c>
      <c r="S138" s="177">
        <v>193</v>
      </c>
      <c r="T138" s="176">
        <v>213</v>
      </c>
      <c r="U138" s="177">
        <v>178</v>
      </c>
      <c r="V138" s="177">
        <v>175</v>
      </c>
      <c r="W138" s="176"/>
      <c r="X138" s="177"/>
      <c r="Y138" s="177"/>
      <c r="Z138" s="176"/>
      <c r="AA138" s="177"/>
      <c r="AB138" s="177"/>
      <c r="AC138" s="187"/>
      <c r="AD138" s="179"/>
      <c r="AE138" s="179"/>
      <c r="AF138" s="178"/>
      <c r="AG138" s="179"/>
      <c r="AH138" s="179"/>
      <c r="AI138" s="178"/>
      <c r="AJ138" s="179"/>
      <c r="AK138" s="179"/>
      <c r="AL138" s="178"/>
      <c r="AM138" s="179"/>
      <c r="AN138" s="179"/>
      <c r="AO138" s="178"/>
      <c r="AP138" s="179"/>
      <c r="AQ138" s="179"/>
      <c r="AR138" s="178"/>
      <c r="AS138" s="179"/>
      <c r="AT138" s="179"/>
      <c r="AU138" s="178"/>
      <c r="AV138" s="179"/>
      <c r="AW138" s="179"/>
      <c r="AX138" s="178"/>
      <c r="AY138" s="179"/>
      <c r="AZ138" s="179"/>
      <c r="BA138" s="276">
        <f>SUM(Rezultati!E138:AZ138)</f>
        <v>2106</v>
      </c>
      <c r="BB138" s="277">
        <f>COUNT(Rezultati!E138:AZ138)</f>
        <v>12</v>
      </c>
      <c r="BC138" s="378"/>
      <c r="BD138" s="300">
        <f>Rezultati!BA138/Rezultati!BB138</f>
        <v>175.5</v>
      </c>
      <c r="BE138" s="371"/>
      <c r="BF138" s="124" t="str">
        <f t="shared" si="4"/>
        <v>Rihards Zabers</v>
      </c>
    </row>
    <row r="139" spans="1:58" ht="15.75" customHeight="1">
      <c r="A139" s="131" t="s">
        <v>64</v>
      </c>
      <c r="B139" s="175" t="s">
        <v>146</v>
      </c>
      <c r="C139" s="285">
        <v>0</v>
      </c>
      <c r="D139" s="265">
        <f>Rezultati!C139*Rezultati!BB139</f>
        <v>0</v>
      </c>
      <c r="E139" s="258"/>
      <c r="F139" s="171"/>
      <c r="G139" s="171"/>
      <c r="H139" s="176"/>
      <c r="I139" s="177"/>
      <c r="J139" s="177"/>
      <c r="K139" s="172"/>
      <c r="L139" s="143"/>
      <c r="M139" s="143"/>
      <c r="N139" s="176">
        <v>176</v>
      </c>
      <c r="O139" s="177">
        <v>155</v>
      </c>
      <c r="P139" s="177">
        <v>190</v>
      </c>
      <c r="Q139" s="176"/>
      <c r="R139" s="177"/>
      <c r="S139" s="177"/>
      <c r="T139" s="176"/>
      <c r="U139" s="177"/>
      <c r="V139" s="177"/>
      <c r="W139" s="176"/>
      <c r="X139" s="177"/>
      <c r="Y139" s="177"/>
      <c r="Z139" s="176"/>
      <c r="AA139" s="177"/>
      <c r="AB139" s="177"/>
      <c r="AC139" s="187"/>
      <c r="AD139" s="179"/>
      <c r="AE139" s="179"/>
      <c r="AF139" s="178"/>
      <c r="AG139" s="179"/>
      <c r="AH139" s="179"/>
      <c r="AI139" s="178"/>
      <c r="AJ139" s="179"/>
      <c r="AK139" s="179"/>
      <c r="AL139" s="178"/>
      <c r="AM139" s="179"/>
      <c r="AN139" s="179"/>
      <c r="AO139" s="178"/>
      <c r="AP139" s="179"/>
      <c r="AQ139" s="179"/>
      <c r="AR139" s="178"/>
      <c r="AS139" s="179"/>
      <c r="AT139" s="179"/>
      <c r="AU139" s="178"/>
      <c r="AV139" s="179"/>
      <c r="AW139" s="179"/>
      <c r="AX139" s="178"/>
      <c r="AY139" s="179"/>
      <c r="AZ139" s="179"/>
      <c r="BA139" s="276">
        <f>SUM(Rezultati!E139:AZ139)</f>
        <v>521</v>
      </c>
      <c r="BB139" s="277">
        <f>COUNT(Rezultati!E139:AZ139)</f>
        <v>3</v>
      </c>
      <c r="BC139" s="378"/>
      <c r="BD139" s="300">
        <f>Rezultati!BA139/Rezultati!BB139</f>
        <v>173.66666666666666</v>
      </c>
      <c r="BE139" s="371"/>
      <c r="BF139" s="124" t="str">
        <f t="shared" si="4"/>
        <v>pieacinātais</v>
      </c>
    </row>
    <row r="140" spans="1:58" ht="15.75" customHeight="1">
      <c r="A140" s="131" t="s">
        <v>64</v>
      </c>
      <c r="B140" s="175"/>
      <c r="C140" s="285">
        <v>0</v>
      </c>
      <c r="D140" s="265">
        <f>Rezultati!C140*Rezultati!BB140</f>
        <v>0</v>
      </c>
      <c r="E140" s="259"/>
      <c r="F140" s="177"/>
      <c r="G140" s="177"/>
      <c r="H140" s="176"/>
      <c r="I140" s="177"/>
      <c r="J140" s="177"/>
      <c r="K140" s="172"/>
      <c r="L140" s="143"/>
      <c r="M140" s="143"/>
      <c r="N140" s="176"/>
      <c r="O140" s="177"/>
      <c r="P140" s="177"/>
      <c r="Q140" s="176"/>
      <c r="R140" s="177"/>
      <c r="S140" s="177"/>
      <c r="T140" s="176"/>
      <c r="U140" s="177"/>
      <c r="V140" s="177"/>
      <c r="W140" s="176"/>
      <c r="X140" s="177"/>
      <c r="Y140" s="177"/>
      <c r="Z140" s="176"/>
      <c r="AA140" s="177"/>
      <c r="AB140" s="177"/>
      <c r="AC140" s="187"/>
      <c r="AD140" s="179"/>
      <c r="AE140" s="179"/>
      <c r="AF140" s="178"/>
      <c r="AG140" s="179"/>
      <c r="AH140" s="179"/>
      <c r="AI140" s="178"/>
      <c r="AJ140" s="179"/>
      <c r="AK140" s="179"/>
      <c r="AL140" s="178"/>
      <c r="AM140" s="179"/>
      <c r="AN140" s="179"/>
      <c r="AO140" s="178"/>
      <c r="AP140" s="179"/>
      <c r="AQ140" s="179"/>
      <c r="AR140" s="178"/>
      <c r="AS140" s="179"/>
      <c r="AT140" s="179"/>
      <c r="AU140" s="178"/>
      <c r="AV140" s="179"/>
      <c r="AW140" s="179"/>
      <c r="AX140" s="178"/>
      <c r="AY140" s="179"/>
      <c r="AZ140" s="179"/>
      <c r="BA140" s="276">
        <f>SUM(Rezultati!E140:AZ140)</f>
        <v>0</v>
      </c>
      <c r="BB140" s="277">
        <f>COUNT(Rezultati!E140:AZ140)</f>
        <v>0</v>
      </c>
      <c r="BC140" s="378"/>
      <c r="BD140" s="300" t="e">
        <f>Rezultati!BA140/Rezultati!BB140</f>
        <v>#DIV/0!</v>
      </c>
      <c r="BE140" s="371"/>
      <c r="BF140" s="124">
        <f t="shared" si="4"/>
        <v>0</v>
      </c>
    </row>
    <row r="141" spans="1:58" ht="15.75" customHeight="1">
      <c r="A141" s="180" t="s">
        <v>64</v>
      </c>
      <c r="B141" s="158"/>
      <c r="C141" s="285">
        <v>0</v>
      </c>
      <c r="D141" s="265">
        <f>Rezultati!C141*Rezultati!BB141</f>
        <v>0</v>
      </c>
      <c r="E141" s="259"/>
      <c r="F141" s="177"/>
      <c r="G141" s="177"/>
      <c r="H141" s="159"/>
      <c r="I141" s="160"/>
      <c r="J141" s="160"/>
      <c r="K141" s="172"/>
      <c r="L141" s="143"/>
      <c r="M141" s="143"/>
      <c r="N141" s="159"/>
      <c r="O141" s="160"/>
      <c r="P141" s="160"/>
      <c r="Q141" s="159"/>
      <c r="R141" s="160"/>
      <c r="S141" s="160"/>
      <c r="T141" s="159"/>
      <c r="U141" s="160"/>
      <c r="V141" s="160"/>
      <c r="W141" s="159"/>
      <c r="X141" s="160"/>
      <c r="Y141" s="160"/>
      <c r="Z141" s="159"/>
      <c r="AA141" s="160"/>
      <c r="AB141" s="160"/>
      <c r="AC141" s="188"/>
      <c r="AD141" s="185"/>
      <c r="AE141" s="185"/>
      <c r="AF141" s="189"/>
      <c r="AG141" s="185"/>
      <c r="AH141" s="185"/>
      <c r="AI141" s="189"/>
      <c r="AJ141" s="185"/>
      <c r="AK141" s="185"/>
      <c r="AL141" s="189"/>
      <c r="AM141" s="185"/>
      <c r="AN141" s="185"/>
      <c r="AO141" s="189"/>
      <c r="AP141" s="185"/>
      <c r="AQ141" s="185"/>
      <c r="AR141" s="189"/>
      <c r="AS141" s="185"/>
      <c r="AT141" s="185"/>
      <c r="AU141" s="189"/>
      <c r="AV141" s="185"/>
      <c r="AW141" s="185"/>
      <c r="AX141" s="189"/>
      <c r="AY141" s="185"/>
      <c r="AZ141" s="185"/>
      <c r="BA141" s="276">
        <f>SUM(Rezultati!E141:AZ141)</f>
        <v>0</v>
      </c>
      <c r="BB141" s="277">
        <f>COUNT(Rezultati!E141:AZ141)</f>
        <v>0</v>
      </c>
      <c r="BC141" s="378"/>
      <c r="BD141" s="300" t="e">
        <f>Rezultati!BA141/Rezultati!BB141</f>
        <v>#DIV/0!</v>
      </c>
      <c r="BE141" s="371"/>
      <c r="BF141" s="124">
        <f t="shared" si="4"/>
        <v>0</v>
      </c>
    </row>
    <row r="142" spans="1:58" ht="15.75" customHeight="1">
      <c r="A142" s="190" t="s">
        <v>64</v>
      </c>
      <c r="B142" s="191"/>
      <c r="C142" s="291">
        <v>0</v>
      </c>
      <c r="D142" s="292">
        <f>Rezultati!C142*Rezultati!BB142</f>
        <v>0</v>
      </c>
      <c r="E142" s="260"/>
      <c r="F142" s="160"/>
      <c r="G142" s="160"/>
      <c r="H142" s="182"/>
      <c r="I142" s="183"/>
      <c r="J142" s="183"/>
      <c r="K142" s="192"/>
      <c r="L142" s="193"/>
      <c r="M142" s="193"/>
      <c r="N142" s="182"/>
      <c r="O142" s="183"/>
      <c r="P142" s="183"/>
      <c r="Q142" s="182"/>
      <c r="R142" s="183"/>
      <c r="S142" s="183"/>
      <c r="T142" s="182"/>
      <c r="U142" s="183"/>
      <c r="V142" s="183"/>
      <c r="W142" s="182"/>
      <c r="X142" s="183"/>
      <c r="Y142" s="183"/>
      <c r="Z142" s="182"/>
      <c r="AA142" s="183"/>
      <c r="AB142" s="183"/>
      <c r="AC142" s="194"/>
      <c r="AD142" s="195"/>
      <c r="AE142" s="195"/>
      <c r="AF142" s="184"/>
      <c r="AG142" s="195"/>
      <c r="AH142" s="195"/>
      <c r="AI142" s="184"/>
      <c r="AJ142" s="195"/>
      <c r="AK142" s="195"/>
      <c r="AL142" s="184"/>
      <c r="AM142" s="195"/>
      <c r="AN142" s="195"/>
      <c r="AO142" s="184"/>
      <c r="AP142" s="195"/>
      <c r="AQ142" s="195"/>
      <c r="AR142" s="184"/>
      <c r="AS142" s="195"/>
      <c r="AT142" s="195"/>
      <c r="AU142" s="184"/>
      <c r="AV142" s="195"/>
      <c r="AW142" s="195"/>
      <c r="AX142" s="184"/>
      <c r="AY142" s="195"/>
      <c r="AZ142" s="195"/>
      <c r="BA142" s="295">
        <f>SUM(Rezultati!E142:AZ142)</f>
        <v>0</v>
      </c>
      <c r="BB142" s="296">
        <f>COUNT(Rezultati!E142:AZ142)</f>
        <v>0</v>
      </c>
      <c r="BC142" s="378"/>
      <c r="BD142" s="300" t="e">
        <f>Rezultati!BA142/Rezultati!BB142</f>
        <v>#DIV/0!</v>
      </c>
      <c r="BE142" s="371"/>
      <c r="BF142" s="124">
        <f t="shared" si="4"/>
        <v>0</v>
      </c>
    </row>
    <row r="143" spans="1:58" ht="15.75" customHeight="1">
      <c r="A143" s="202" t="str">
        <f>Punkti!A58</f>
        <v>Nopietni</v>
      </c>
      <c r="B143" s="132" t="s">
        <v>150</v>
      </c>
      <c r="C143" s="271">
        <v>0</v>
      </c>
      <c r="D143" s="326">
        <f>Rezultati!C143*Rezultati!BB143</f>
        <v>0</v>
      </c>
      <c r="E143" s="257"/>
      <c r="F143" s="165"/>
      <c r="G143" s="165"/>
      <c r="H143" s="170">
        <v>172</v>
      </c>
      <c r="I143" s="171">
        <v>150</v>
      </c>
      <c r="J143" s="171">
        <v>238</v>
      </c>
      <c r="K143" s="170">
        <v>148</v>
      </c>
      <c r="L143" s="171">
        <v>166</v>
      </c>
      <c r="M143" s="171">
        <v>159</v>
      </c>
      <c r="N143" s="172"/>
      <c r="O143" s="143"/>
      <c r="P143" s="143"/>
      <c r="Q143" s="170">
        <v>156</v>
      </c>
      <c r="R143" s="171">
        <v>177</v>
      </c>
      <c r="S143" s="171">
        <v>159</v>
      </c>
      <c r="T143" s="170"/>
      <c r="U143" s="171"/>
      <c r="V143" s="171"/>
      <c r="W143" s="164">
        <v>132</v>
      </c>
      <c r="X143" s="171">
        <v>178</v>
      </c>
      <c r="Y143" s="171">
        <v>160</v>
      </c>
      <c r="Z143" s="170"/>
      <c r="AA143" s="171"/>
      <c r="AB143" s="171"/>
      <c r="AC143" s="167"/>
      <c r="AD143" s="174"/>
      <c r="AE143" s="174"/>
      <c r="AF143" s="167"/>
      <c r="AG143" s="174"/>
      <c r="AH143" s="174"/>
      <c r="AI143" s="167"/>
      <c r="AJ143" s="174"/>
      <c r="AK143" s="174"/>
      <c r="AL143" s="167"/>
      <c r="AM143" s="174"/>
      <c r="AN143" s="174"/>
      <c r="AO143" s="167"/>
      <c r="AP143" s="174"/>
      <c r="AQ143" s="174"/>
      <c r="AR143" s="167"/>
      <c r="AS143" s="174"/>
      <c r="AT143" s="174"/>
      <c r="AU143" s="167"/>
      <c r="AV143" s="174"/>
      <c r="AW143" s="174"/>
      <c r="AX143" s="167"/>
      <c r="AY143" s="174"/>
      <c r="AZ143" s="174"/>
      <c r="BA143" s="139">
        <f>SUM(Rezultati!E143:AZ143)</f>
        <v>1995</v>
      </c>
      <c r="BB143" s="140">
        <f>COUNT(Rezultati!E143:AZ143)</f>
        <v>12</v>
      </c>
      <c r="BC143" s="378">
        <f>SUM((Rezultati!BA143+Rezultati!BA144+Rezultati!BA145+Rezultati!BA146+Rezultati!BA147+Rezultati!BA148+Rezultati!BA149)/(Rezultati!BB143+Rezultati!BB144+Rezultati!BB145+Rezultati!BB146+Rezultati!BB147+Rezultati!BB148+Rezultati!BB149))</f>
        <v>162.19444444444446</v>
      </c>
      <c r="BD143" s="300">
        <f>Rezultati!BA143/Rezultati!BB143</f>
        <v>166.25</v>
      </c>
      <c r="BE143" s="371" t="str">
        <f>N116</f>
        <v>Nopietni</v>
      </c>
      <c r="BF143" s="124" t="str">
        <f t="shared" si="4"/>
        <v>Guntars Pugejs</v>
      </c>
    </row>
    <row r="144" spans="1:58" ht="15.75" customHeight="1">
      <c r="A144" s="131" t="s">
        <v>65</v>
      </c>
      <c r="B144" s="142" t="s">
        <v>151</v>
      </c>
      <c r="C144" s="285">
        <v>0</v>
      </c>
      <c r="D144" s="265">
        <f>Rezultati!C144*Rezultati!BB144</f>
        <v>0</v>
      </c>
      <c r="E144" s="258"/>
      <c r="F144" s="171"/>
      <c r="G144" s="171"/>
      <c r="H144" s="176">
        <v>144</v>
      </c>
      <c r="I144" s="177">
        <v>128</v>
      </c>
      <c r="J144" s="177">
        <v>179</v>
      </c>
      <c r="K144" s="176">
        <v>155</v>
      </c>
      <c r="L144" s="177">
        <v>154</v>
      </c>
      <c r="M144" s="177">
        <v>156</v>
      </c>
      <c r="N144" s="172"/>
      <c r="O144" s="143"/>
      <c r="P144" s="143"/>
      <c r="Q144" s="176">
        <v>148</v>
      </c>
      <c r="R144" s="177">
        <v>180</v>
      </c>
      <c r="S144" s="177">
        <v>131</v>
      </c>
      <c r="T144" s="176"/>
      <c r="U144" s="177"/>
      <c r="V144" s="177"/>
      <c r="W144" s="176">
        <v>146</v>
      </c>
      <c r="X144" s="177">
        <v>152</v>
      </c>
      <c r="Y144" s="177">
        <v>134</v>
      </c>
      <c r="Z144" s="176"/>
      <c r="AA144" s="177"/>
      <c r="AB144" s="177"/>
      <c r="AC144" s="178"/>
      <c r="AD144" s="179"/>
      <c r="AE144" s="179"/>
      <c r="AF144" s="178"/>
      <c r="AG144" s="179"/>
      <c r="AH144" s="179"/>
      <c r="AI144" s="178"/>
      <c r="AJ144" s="179"/>
      <c r="AK144" s="179"/>
      <c r="AL144" s="178"/>
      <c r="AM144" s="179"/>
      <c r="AN144" s="179"/>
      <c r="AO144" s="178"/>
      <c r="AP144" s="179"/>
      <c r="AQ144" s="179"/>
      <c r="AR144" s="178"/>
      <c r="AS144" s="179"/>
      <c r="AT144" s="179"/>
      <c r="AU144" s="178"/>
      <c r="AV144" s="179"/>
      <c r="AW144" s="179"/>
      <c r="AX144" s="178"/>
      <c r="AY144" s="179"/>
      <c r="AZ144" s="179"/>
      <c r="BA144" s="276">
        <f>SUM(Rezultati!E144:AZ144)</f>
        <v>1807</v>
      </c>
      <c r="BB144" s="277">
        <f>COUNT(Rezultati!E144:AZ144)</f>
        <v>12</v>
      </c>
      <c r="BC144" s="378"/>
      <c r="BD144" s="300">
        <f>Rezultati!BA144/Rezultati!BB144</f>
        <v>150.58333333333334</v>
      </c>
      <c r="BE144" s="371"/>
      <c r="BF144" s="124" t="str">
        <f t="shared" si="4"/>
        <v>Armands Štubis</v>
      </c>
    </row>
    <row r="145" spans="1:58" ht="15.75" customHeight="1">
      <c r="A145" s="131" t="s">
        <v>65</v>
      </c>
      <c r="B145" s="142" t="s">
        <v>152</v>
      </c>
      <c r="C145" s="285">
        <v>0</v>
      </c>
      <c r="D145" s="265">
        <f>Rezultati!C145*Rezultati!BB145</f>
        <v>0</v>
      </c>
      <c r="E145" s="258"/>
      <c r="F145" s="171"/>
      <c r="G145" s="171"/>
      <c r="H145" s="176">
        <v>132</v>
      </c>
      <c r="I145" s="177">
        <v>154</v>
      </c>
      <c r="J145" s="177">
        <v>161</v>
      </c>
      <c r="K145" s="176">
        <v>149</v>
      </c>
      <c r="L145" s="177">
        <v>169</v>
      </c>
      <c r="M145" s="177">
        <v>150</v>
      </c>
      <c r="N145" s="172"/>
      <c r="O145" s="143"/>
      <c r="P145" s="143"/>
      <c r="Q145" s="176">
        <v>173</v>
      </c>
      <c r="R145" s="177">
        <v>157</v>
      </c>
      <c r="S145" s="177">
        <v>204</v>
      </c>
      <c r="T145" s="176"/>
      <c r="U145" s="177"/>
      <c r="V145" s="177"/>
      <c r="W145" s="176">
        <v>201</v>
      </c>
      <c r="X145" s="177">
        <v>177</v>
      </c>
      <c r="Y145" s="177">
        <v>210</v>
      </c>
      <c r="Z145" s="176"/>
      <c r="AA145" s="177"/>
      <c r="AB145" s="177"/>
      <c r="AC145" s="178"/>
      <c r="AD145" s="179"/>
      <c r="AE145" s="179"/>
      <c r="AF145" s="178"/>
      <c r="AG145" s="179"/>
      <c r="AH145" s="179"/>
      <c r="AI145" s="178"/>
      <c r="AJ145" s="179"/>
      <c r="AK145" s="179"/>
      <c r="AL145" s="178"/>
      <c r="AM145" s="179"/>
      <c r="AN145" s="179"/>
      <c r="AO145" s="178"/>
      <c r="AP145" s="179"/>
      <c r="AQ145" s="179"/>
      <c r="AR145" s="178"/>
      <c r="AS145" s="179"/>
      <c r="AT145" s="179"/>
      <c r="AU145" s="178"/>
      <c r="AV145" s="179"/>
      <c r="AW145" s="179"/>
      <c r="AX145" s="178"/>
      <c r="AY145" s="179"/>
      <c r="AZ145" s="179"/>
      <c r="BA145" s="276">
        <f>SUM(Rezultati!E145:AZ145)</f>
        <v>2037</v>
      </c>
      <c r="BB145" s="277">
        <f>COUNT(Rezultati!E145:AZ145)</f>
        <v>12</v>
      </c>
      <c r="BC145" s="378"/>
      <c r="BD145" s="300">
        <f>Rezultati!BA145/Rezultati!BB145</f>
        <v>169.75</v>
      </c>
      <c r="BE145" s="371"/>
      <c r="BF145" s="124" t="str">
        <f t="shared" si="4"/>
        <v>Edgars Štubis</v>
      </c>
    </row>
    <row r="146" spans="1:58" ht="15.75" customHeight="1">
      <c r="A146" s="131" t="s">
        <v>65</v>
      </c>
      <c r="B146" s="142" t="s">
        <v>153</v>
      </c>
      <c r="C146" s="285">
        <v>0</v>
      </c>
      <c r="D146" s="265">
        <f>Rezultati!C146*Rezultati!BB146</f>
        <v>0</v>
      </c>
      <c r="E146" s="258"/>
      <c r="F146" s="171"/>
      <c r="G146" s="171"/>
      <c r="H146" s="176"/>
      <c r="I146" s="177"/>
      <c r="J146" s="177"/>
      <c r="K146" s="176"/>
      <c r="L146" s="177"/>
      <c r="M146" s="177"/>
      <c r="N146" s="172"/>
      <c r="O146" s="143"/>
      <c r="P146" s="143"/>
      <c r="Q146" s="176"/>
      <c r="R146" s="177"/>
      <c r="S146" s="177"/>
      <c r="T146" s="176"/>
      <c r="U146" s="177"/>
      <c r="V146" s="177"/>
      <c r="W146" s="176"/>
      <c r="X146" s="177"/>
      <c r="Y146" s="177"/>
      <c r="Z146" s="176"/>
      <c r="AA146" s="177"/>
      <c r="AB146" s="177"/>
      <c r="AC146" s="178"/>
      <c r="AD146" s="179"/>
      <c r="AE146" s="179"/>
      <c r="AF146" s="178"/>
      <c r="AG146" s="179"/>
      <c r="AH146" s="179"/>
      <c r="AI146" s="178"/>
      <c r="AJ146" s="179"/>
      <c r="AK146" s="179"/>
      <c r="AL146" s="178"/>
      <c r="AM146" s="179"/>
      <c r="AN146" s="179"/>
      <c r="AO146" s="178"/>
      <c r="AP146" s="179"/>
      <c r="AQ146" s="179"/>
      <c r="AR146" s="178"/>
      <c r="AS146" s="179"/>
      <c r="AT146" s="179"/>
      <c r="AU146" s="178"/>
      <c r="AV146" s="179"/>
      <c r="AW146" s="179"/>
      <c r="AX146" s="178"/>
      <c r="AY146" s="179"/>
      <c r="AZ146" s="179"/>
      <c r="BA146" s="276">
        <f>SUM(Rezultati!E146:AZ146)</f>
        <v>0</v>
      </c>
      <c r="BB146" s="277">
        <f>COUNT(Rezultati!E146:AZ146)</f>
        <v>0</v>
      </c>
      <c r="BC146" s="378"/>
      <c r="BD146" s="300" t="e">
        <f>Rezultati!BA146/Rezultati!BB146</f>
        <v>#DIV/0!</v>
      </c>
      <c r="BE146" s="371"/>
      <c r="BF146" s="124" t="str">
        <f t="shared" si="4"/>
        <v>Artūrs Štubis</v>
      </c>
    </row>
    <row r="147" spans="1:58" ht="15.75" customHeight="1">
      <c r="A147" s="131" t="s">
        <v>65</v>
      </c>
      <c r="B147" s="175"/>
      <c r="C147" s="285">
        <v>0</v>
      </c>
      <c r="D147" s="265">
        <f>Rezultati!C147*Rezultati!BB147</f>
        <v>0</v>
      </c>
      <c r="E147" s="259"/>
      <c r="F147" s="177"/>
      <c r="G147" s="177"/>
      <c r="H147" s="176"/>
      <c r="I147" s="177"/>
      <c r="J147" s="177"/>
      <c r="K147" s="176"/>
      <c r="L147" s="177"/>
      <c r="M147" s="177"/>
      <c r="N147" s="172"/>
      <c r="O147" s="143"/>
      <c r="P147" s="143"/>
      <c r="Q147" s="176"/>
      <c r="R147" s="177"/>
      <c r="S147" s="177"/>
      <c r="T147" s="176"/>
      <c r="U147" s="177"/>
      <c r="V147" s="177"/>
      <c r="W147" s="176"/>
      <c r="X147" s="177"/>
      <c r="Y147" s="177"/>
      <c r="Z147" s="176"/>
      <c r="AA147" s="177"/>
      <c r="AB147" s="177"/>
      <c r="AC147" s="178"/>
      <c r="AD147" s="179"/>
      <c r="AE147" s="179"/>
      <c r="AF147" s="178"/>
      <c r="AG147" s="179"/>
      <c r="AH147" s="179"/>
      <c r="AI147" s="178"/>
      <c r="AJ147" s="179"/>
      <c r="AK147" s="179"/>
      <c r="AL147" s="178"/>
      <c r="AM147" s="179"/>
      <c r="AN147" s="179"/>
      <c r="AO147" s="178"/>
      <c r="AP147" s="179"/>
      <c r="AQ147" s="179"/>
      <c r="AR147" s="178"/>
      <c r="AS147" s="179"/>
      <c r="AT147" s="179"/>
      <c r="AU147" s="178"/>
      <c r="AV147" s="179"/>
      <c r="AW147" s="179"/>
      <c r="AX147" s="178"/>
      <c r="AY147" s="179"/>
      <c r="AZ147" s="179"/>
      <c r="BA147" s="276">
        <f>SUM(Rezultati!E147:AZ147)</f>
        <v>0</v>
      </c>
      <c r="BB147" s="277">
        <f>COUNT(Rezultati!E147:AZ147)</f>
        <v>0</v>
      </c>
      <c r="BC147" s="378"/>
      <c r="BD147" s="300" t="e">
        <f>Rezultati!BA147/Rezultati!BB147</f>
        <v>#DIV/0!</v>
      </c>
      <c r="BE147" s="371"/>
      <c r="BF147" s="124">
        <f t="shared" si="4"/>
        <v>0</v>
      </c>
    </row>
    <row r="148" spans="1:58" ht="15.75" customHeight="1">
      <c r="A148" s="131" t="s">
        <v>65</v>
      </c>
      <c r="B148" s="175"/>
      <c r="C148" s="285">
        <v>0</v>
      </c>
      <c r="D148" s="265">
        <f>Rezultati!C148*Rezultati!BB148</f>
        <v>0</v>
      </c>
      <c r="E148" s="259"/>
      <c r="F148" s="177"/>
      <c r="G148" s="177"/>
      <c r="H148" s="176"/>
      <c r="I148" s="177"/>
      <c r="J148" s="177"/>
      <c r="K148" s="176"/>
      <c r="L148" s="177"/>
      <c r="M148" s="177"/>
      <c r="N148" s="172"/>
      <c r="O148" s="143"/>
      <c r="P148" s="143"/>
      <c r="Q148" s="176"/>
      <c r="R148" s="177"/>
      <c r="S148" s="177"/>
      <c r="T148" s="176"/>
      <c r="U148" s="177"/>
      <c r="V148" s="177"/>
      <c r="W148" s="176"/>
      <c r="X148" s="177"/>
      <c r="Y148" s="177"/>
      <c r="Z148" s="176"/>
      <c r="AA148" s="177"/>
      <c r="AB148" s="177"/>
      <c r="AC148" s="178"/>
      <c r="AD148" s="179"/>
      <c r="AE148" s="179"/>
      <c r="AF148" s="178"/>
      <c r="AG148" s="179"/>
      <c r="AH148" s="179"/>
      <c r="AI148" s="178"/>
      <c r="AJ148" s="179"/>
      <c r="AK148" s="179"/>
      <c r="AL148" s="178"/>
      <c r="AM148" s="179"/>
      <c r="AN148" s="179"/>
      <c r="AO148" s="178"/>
      <c r="AP148" s="179"/>
      <c r="AQ148" s="179"/>
      <c r="AR148" s="178"/>
      <c r="AS148" s="179"/>
      <c r="AT148" s="179"/>
      <c r="AU148" s="178"/>
      <c r="AV148" s="179"/>
      <c r="AW148" s="179"/>
      <c r="AX148" s="178"/>
      <c r="AY148" s="179"/>
      <c r="AZ148" s="179"/>
      <c r="BA148" s="276">
        <f>SUM(Rezultati!E148:AZ148)</f>
        <v>0</v>
      </c>
      <c r="BB148" s="277">
        <f>COUNT(Rezultati!E148:AZ148)</f>
        <v>0</v>
      </c>
      <c r="BC148" s="378"/>
      <c r="BD148" s="300" t="e">
        <f>Rezultati!BA148/Rezultati!BB148</f>
        <v>#DIV/0!</v>
      </c>
      <c r="BE148" s="371"/>
      <c r="BF148" s="124">
        <f t="shared" si="4"/>
        <v>0</v>
      </c>
    </row>
    <row r="149" spans="1:58" ht="15.75" customHeight="1">
      <c r="A149" s="180" t="s">
        <v>65</v>
      </c>
      <c r="B149" s="158"/>
      <c r="C149" s="290">
        <v>0</v>
      </c>
      <c r="D149" s="317">
        <f>Rezultati!C149*Rezultati!BB149</f>
        <v>0</v>
      </c>
      <c r="E149" s="260"/>
      <c r="F149" s="160"/>
      <c r="G149" s="160"/>
      <c r="H149" s="159"/>
      <c r="I149" s="160"/>
      <c r="J149" s="160"/>
      <c r="K149" s="159"/>
      <c r="L149" s="160"/>
      <c r="M149" s="160"/>
      <c r="N149" s="172"/>
      <c r="O149" s="143"/>
      <c r="P149" s="143"/>
      <c r="Q149" s="159"/>
      <c r="R149" s="160"/>
      <c r="S149" s="160"/>
      <c r="T149" s="159"/>
      <c r="U149" s="160"/>
      <c r="V149" s="160"/>
      <c r="W149" s="159"/>
      <c r="X149" s="160"/>
      <c r="Y149" s="160"/>
      <c r="Z149" s="159"/>
      <c r="AA149" s="160"/>
      <c r="AB149" s="160"/>
      <c r="AC149" s="189"/>
      <c r="AD149" s="185"/>
      <c r="AE149" s="185"/>
      <c r="AF149" s="189"/>
      <c r="AG149" s="185"/>
      <c r="AH149" s="185"/>
      <c r="AI149" s="189"/>
      <c r="AJ149" s="185"/>
      <c r="AK149" s="185"/>
      <c r="AL149" s="189"/>
      <c r="AM149" s="185"/>
      <c r="AN149" s="185"/>
      <c r="AO149" s="189"/>
      <c r="AP149" s="185"/>
      <c r="AQ149" s="185"/>
      <c r="AR149" s="189"/>
      <c r="AS149" s="185"/>
      <c r="AT149" s="185"/>
      <c r="AU149" s="189"/>
      <c r="AV149" s="185"/>
      <c r="AW149" s="185"/>
      <c r="AX149" s="189"/>
      <c r="AY149" s="185"/>
      <c r="AZ149" s="185"/>
      <c r="BA149" s="295">
        <f>SUM(Rezultati!E149:AZ149)</f>
        <v>0</v>
      </c>
      <c r="BB149" s="296">
        <f>COUNT(Rezultati!E149:AZ149)</f>
        <v>0</v>
      </c>
      <c r="BC149" s="378"/>
      <c r="BD149" s="300" t="e">
        <f>Rezultati!BA149/Rezultati!BB149</f>
        <v>#DIV/0!</v>
      </c>
      <c r="BE149" s="371"/>
      <c r="BF149" s="124">
        <f t="shared" si="4"/>
        <v>0</v>
      </c>
    </row>
    <row r="150" spans="1:58" ht="15.75" customHeight="1">
      <c r="A150" s="196" t="str">
        <f>Punkti!A61</f>
        <v>Lursoft</v>
      </c>
      <c r="B150" s="197"/>
      <c r="C150" s="307">
        <v>8</v>
      </c>
      <c r="D150" s="308">
        <f>Rezultati!C150*Rezultati!BB150</f>
        <v>0</v>
      </c>
      <c r="E150" s="257"/>
      <c r="F150" s="165"/>
      <c r="G150" s="165"/>
      <c r="H150" s="164"/>
      <c r="I150" s="165"/>
      <c r="J150" s="165"/>
      <c r="K150" s="164"/>
      <c r="L150" s="165"/>
      <c r="M150" s="165"/>
      <c r="N150" s="164"/>
      <c r="O150" s="165"/>
      <c r="P150" s="165"/>
      <c r="Q150" s="166"/>
      <c r="R150" s="133"/>
      <c r="S150" s="133"/>
      <c r="T150" s="164"/>
      <c r="U150" s="165"/>
      <c r="V150" s="165"/>
      <c r="W150" s="164"/>
      <c r="X150" s="165"/>
      <c r="Y150" s="165"/>
      <c r="Z150" s="164"/>
      <c r="AA150" s="165"/>
      <c r="AB150" s="165"/>
      <c r="AC150" s="167"/>
      <c r="AD150" s="168"/>
      <c r="AE150" s="168"/>
      <c r="AF150" s="167"/>
      <c r="AG150" s="168"/>
      <c r="AH150" s="168"/>
      <c r="AI150" s="167"/>
      <c r="AJ150" s="168"/>
      <c r="AK150" s="168"/>
      <c r="AL150" s="167"/>
      <c r="AM150" s="168"/>
      <c r="AN150" s="168"/>
      <c r="AO150" s="167"/>
      <c r="AP150" s="168"/>
      <c r="AQ150" s="168"/>
      <c r="AR150" s="167"/>
      <c r="AS150" s="168"/>
      <c r="AT150" s="168"/>
      <c r="AU150" s="167"/>
      <c r="AV150" s="168"/>
      <c r="AW150" s="168"/>
      <c r="AX150" s="167"/>
      <c r="AY150" s="168"/>
      <c r="AZ150" s="168"/>
      <c r="BA150" s="139">
        <f>SUM(Rezultati!E150:AZ150)</f>
        <v>0</v>
      </c>
      <c r="BB150" s="140">
        <f>COUNT(Rezultati!E150:AZ150)</f>
        <v>0</v>
      </c>
      <c r="BC150" s="378">
        <f>SUM((Rezultati!BA150+Rezultati!BA151+Rezultati!BA152+Rezultati!BA153+Rezultati!BA154+Rezultati!BA155+BA156+Rezultati!BA157)/(Rezultati!BB150+BB156+Rezultati!BB151+Rezultati!BB152+Rezultati!BB153+Rezultati!BB154+Rezultati!BB155+Rezultati!BB157))</f>
        <v>137.36111111111111</v>
      </c>
      <c r="BD150" s="300" t="e">
        <f>Rezultati!BA150/Rezultati!BB150</f>
        <v>#DIV/0!</v>
      </c>
      <c r="BE150" s="371" t="str">
        <f>Q116</f>
        <v>Lursoft</v>
      </c>
      <c r="BF150" s="124">
        <f t="shared" ref="BF150:BF178" si="5">B150</f>
        <v>0</v>
      </c>
    </row>
    <row r="151" spans="1:58" ht="15.75" customHeight="1">
      <c r="A151" s="131" t="s">
        <v>66</v>
      </c>
      <c r="B151" s="158" t="s">
        <v>154</v>
      </c>
      <c r="C151" s="290">
        <v>0</v>
      </c>
      <c r="D151" s="265">
        <f>Rezultati!C151*Rezultati!BB151</f>
        <v>0</v>
      </c>
      <c r="E151" s="258">
        <v>133</v>
      </c>
      <c r="F151" s="171">
        <v>123</v>
      </c>
      <c r="G151" s="171">
        <v>200</v>
      </c>
      <c r="H151" s="198"/>
      <c r="I151" s="199"/>
      <c r="J151" s="199"/>
      <c r="K151" s="198">
        <v>168</v>
      </c>
      <c r="L151" s="199">
        <v>202</v>
      </c>
      <c r="M151" s="199">
        <v>170</v>
      </c>
      <c r="N151" s="198"/>
      <c r="O151" s="199"/>
      <c r="P151" s="199"/>
      <c r="Q151" s="172"/>
      <c r="R151" s="143"/>
      <c r="S151" s="143"/>
      <c r="T151" s="198"/>
      <c r="U151" s="199"/>
      <c r="V151" s="199"/>
      <c r="W151" s="198"/>
      <c r="X151" s="199"/>
      <c r="Y151" s="199"/>
      <c r="Z151" s="198"/>
      <c r="AA151" s="199"/>
      <c r="AB151" s="199"/>
      <c r="AC151" s="200"/>
      <c r="AD151" s="201"/>
      <c r="AE151" s="201"/>
      <c r="AF151" s="200"/>
      <c r="AG151" s="201"/>
      <c r="AH151" s="201"/>
      <c r="AI151" s="200"/>
      <c r="AJ151" s="201"/>
      <c r="AK151" s="201"/>
      <c r="AL151" s="200"/>
      <c r="AM151" s="201"/>
      <c r="AN151" s="201"/>
      <c r="AO151" s="200"/>
      <c r="AP151" s="201"/>
      <c r="AQ151" s="201"/>
      <c r="AR151" s="200"/>
      <c r="AS151" s="201"/>
      <c r="AT151" s="201"/>
      <c r="AU151" s="200"/>
      <c r="AV151" s="201"/>
      <c r="AW151" s="201"/>
      <c r="AX151" s="200"/>
      <c r="AY151" s="201"/>
      <c r="AZ151" s="201"/>
      <c r="BA151" s="276">
        <f>SUM(Rezultati!E151:AZ151)</f>
        <v>996</v>
      </c>
      <c r="BB151" s="277">
        <f>COUNT(Rezultati!E151:AZ151)</f>
        <v>6</v>
      </c>
      <c r="BC151" s="378"/>
      <c r="BD151" s="300">
        <f>Rezultati!BA151/Rezultati!BB151</f>
        <v>166</v>
      </c>
      <c r="BE151" s="371"/>
      <c r="BF151" s="124" t="str">
        <f t="shared" si="5"/>
        <v>Ģirts Ķēbers</v>
      </c>
    </row>
    <row r="152" spans="1:58" ht="15.75" customHeight="1">
      <c r="A152" s="131" t="s">
        <v>66</v>
      </c>
      <c r="B152" s="158" t="s">
        <v>155</v>
      </c>
      <c r="C152" s="290">
        <v>0</v>
      </c>
      <c r="D152" s="265">
        <f>Rezultati!C152*Rezultati!BB152</f>
        <v>0</v>
      </c>
      <c r="E152" s="258"/>
      <c r="F152" s="171"/>
      <c r="G152" s="171"/>
      <c r="H152" s="159"/>
      <c r="I152" s="160"/>
      <c r="J152" s="160"/>
      <c r="K152" s="159">
        <v>115</v>
      </c>
      <c r="L152" s="160">
        <v>157</v>
      </c>
      <c r="M152" s="160">
        <v>123</v>
      </c>
      <c r="N152" s="159">
        <v>146</v>
      </c>
      <c r="O152" s="160">
        <v>145</v>
      </c>
      <c r="P152" s="160">
        <v>142</v>
      </c>
      <c r="Q152" s="172"/>
      <c r="R152" s="143"/>
      <c r="S152" s="143"/>
      <c r="T152" s="159"/>
      <c r="U152" s="160"/>
      <c r="V152" s="160"/>
      <c r="W152" s="159"/>
      <c r="X152" s="160"/>
      <c r="Y152" s="160"/>
      <c r="Z152" s="159"/>
      <c r="AA152" s="160"/>
      <c r="AB152" s="160"/>
      <c r="AC152" s="189"/>
      <c r="AD152" s="185"/>
      <c r="AE152" s="185"/>
      <c r="AF152" s="189"/>
      <c r="AG152" s="185"/>
      <c r="AH152" s="185"/>
      <c r="AI152" s="189"/>
      <c r="AJ152" s="185"/>
      <c r="AK152" s="185"/>
      <c r="AL152" s="189"/>
      <c r="AM152" s="185"/>
      <c r="AN152" s="185"/>
      <c r="AO152" s="189"/>
      <c r="AP152" s="185"/>
      <c r="AQ152" s="185"/>
      <c r="AR152" s="189"/>
      <c r="AS152" s="185"/>
      <c r="AT152" s="185"/>
      <c r="AU152" s="189"/>
      <c r="AV152" s="185"/>
      <c r="AW152" s="185"/>
      <c r="AX152" s="189"/>
      <c r="AY152" s="185"/>
      <c r="AZ152" s="185"/>
      <c r="BA152" s="276">
        <f>SUM(Rezultati!E152:AZ152)</f>
        <v>828</v>
      </c>
      <c r="BB152" s="277">
        <f>COUNT(Rezultati!E152:AZ152)</f>
        <v>6</v>
      </c>
      <c r="BC152" s="378"/>
      <c r="BD152" s="300">
        <f>Rezultati!BA152/Rezultati!BB152</f>
        <v>138</v>
      </c>
      <c r="BE152" s="371"/>
      <c r="BF152" s="124" t="str">
        <f t="shared" si="5"/>
        <v>Elvijs Bokanovs</v>
      </c>
    </row>
    <row r="153" spans="1:58" ht="15.75" customHeight="1">
      <c r="A153" s="131" t="s">
        <v>66</v>
      </c>
      <c r="B153" s="158" t="s">
        <v>156</v>
      </c>
      <c r="C153" s="290">
        <v>0</v>
      </c>
      <c r="D153" s="265">
        <f>Rezultati!C153*Rezultati!BB153</f>
        <v>0</v>
      </c>
      <c r="E153" s="258">
        <v>127</v>
      </c>
      <c r="F153" s="171">
        <v>109</v>
      </c>
      <c r="G153" s="171">
        <v>130</v>
      </c>
      <c r="H153" s="159"/>
      <c r="I153" s="160"/>
      <c r="J153" s="160"/>
      <c r="K153" s="159"/>
      <c r="L153" s="160"/>
      <c r="M153" s="160"/>
      <c r="N153" s="159">
        <v>128</v>
      </c>
      <c r="O153" s="160">
        <v>118</v>
      </c>
      <c r="P153" s="160">
        <v>103</v>
      </c>
      <c r="Q153" s="172"/>
      <c r="R153" s="143"/>
      <c r="S153" s="143"/>
      <c r="T153" s="159">
        <v>127</v>
      </c>
      <c r="U153" s="160">
        <v>131</v>
      </c>
      <c r="V153" s="160">
        <v>106</v>
      </c>
      <c r="W153" s="159"/>
      <c r="X153" s="160"/>
      <c r="Y153" s="160"/>
      <c r="Z153" s="159"/>
      <c r="AA153" s="160"/>
      <c r="AB153" s="160"/>
      <c r="AC153" s="189"/>
      <c r="AD153" s="185"/>
      <c r="AE153" s="185"/>
      <c r="AF153" s="189"/>
      <c r="AG153" s="185"/>
      <c r="AH153" s="185"/>
      <c r="AI153" s="189"/>
      <c r="AJ153" s="185"/>
      <c r="AK153" s="185"/>
      <c r="AL153" s="189"/>
      <c r="AM153" s="185"/>
      <c r="AN153" s="185"/>
      <c r="AO153" s="189"/>
      <c r="AP153" s="185"/>
      <c r="AQ153" s="185"/>
      <c r="AR153" s="189"/>
      <c r="AS153" s="185"/>
      <c r="AT153" s="185"/>
      <c r="AU153" s="189"/>
      <c r="AV153" s="185"/>
      <c r="AW153" s="185"/>
      <c r="AX153" s="189"/>
      <c r="AY153" s="185"/>
      <c r="AZ153" s="185"/>
      <c r="BA153" s="276">
        <f>SUM(Rezultati!E153:AZ153)</f>
        <v>1079</v>
      </c>
      <c r="BB153" s="277">
        <f>COUNT(Rezultati!E153:AZ153)</f>
        <v>9</v>
      </c>
      <c r="BC153" s="378"/>
      <c r="BD153" s="300">
        <f>Rezultati!BA153/Rezultati!BB153</f>
        <v>119.88888888888889</v>
      </c>
      <c r="BE153" s="371"/>
      <c r="BF153" s="124" t="str">
        <f t="shared" si="5"/>
        <v>Mārtiņš Vaicekovskis</v>
      </c>
    </row>
    <row r="154" spans="1:58" ht="15.75" customHeight="1">
      <c r="A154" s="131" t="s">
        <v>66</v>
      </c>
      <c r="B154" s="203" t="s">
        <v>157</v>
      </c>
      <c r="C154" s="290">
        <v>0</v>
      </c>
      <c r="D154" s="265">
        <f>Rezultati!C154*Rezultati!BB154</f>
        <v>0</v>
      </c>
      <c r="E154" s="259">
        <v>170</v>
      </c>
      <c r="F154" s="177">
        <v>148</v>
      </c>
      <c r="G154" s="177">
        <v>99</v>
      </c>
      <c r="H154" s="159"/>
      <c r="I154" s="160"/>
      <c r="J154" s="160"/>
      <c r="K154" s="159">
        <v>137</v>
      </c>
      <c r="L154" s="160">
        <v>109</v>
      </c>
      <c r="M154" s="160">
        <v>154</v>
      </c>
      <c r="N154" s="159">
        <v>129</v>
      </c>
      <c r="O154" s="160">
        <v>131</v>
      </c>
      <c r="P154" s="160">
        <v>108</v>
      </c>
      <c r="Q154" s="172"/>
      <c r="R154" s="143"/>
      <c r="S154" s="143"/>
      <c r="T154" s="159">
        <v>127</v>
      </c>
      <c r="U154" s="160">
        <v>129</v>
      </c>
      <c r="V154" s="160">
        <v>133</v>
      </c>
      <c r="W154" s="159"/>
      <c r="X154" s="160"/>
      <c r="Y154" s="160"/>
      <c r="Z154" s="159"/>
      <c r="AA154" s="160"/>
      <c r="AB154" s="160"/>
      <c r="AC154" s="189"/>
      <c r="AD154" s="185"/>
      <c r="AE154" s="185"/>
      <c r="AF154" s="189"/>
      <c r="AG154" s="185"/>
      <c r="AH154" s="185"/>
      <c r="AI154" s="189"/>
      <c r="AJ154" s="185"/>
      <c r="AK154" s="185"/>
      <c r="AL154" s="189"/>
      <c r="AM154" s="185"/>
      <c r="AN154" s="185"/>
      <c r="AO154" s="189"/>
      <c r="AP154" s="185"/>
      <c r="AQ154" s="185"/>
      <c r="AR154" s="189"/>
      <c r="AS154" s="185"/>
      <c r="AT154" s="185"/>
      <c r="AU154" s="189"/>
      <c r="AV154" s="185"/>
      <c r="AW154" s="185"/>
      <c r="AX154" s="189"/>
      <c r="AY154" s="185"/>
      <c r="AZ154" s="185"/>
      <c r="BA154" s="276">
        <f>SUM(Rezultati!E154:AZ154)</f>
        <v>1574</v>
      </c>
      <c r="BB154" s="277">
        <f>COUNT(Rezultati!E154:AZ154)</f>
        <v>12</v>
      </c>
      <c r="BC154" s="378"/>
      <c r="BD154" s="300">
        <f>Rezultati!BA154/Rezultati!BB154</f>
        <v>131.16666666666666</v>
      </c>
      <c r="BE154" s="371"/>
      <c r="BF154" s="124" t="str">
        <f t="shared" si="5"/>
        <v>Aigars Liškovskis</v>
      </c>
    </row>
    <row r="155" spans="1:58" ht="15.75" customHeight="1">
      <c r="A155" s="149" t="s">
        <v>66</v>
      </c>
      <c r="B155" s="169"/>
      <c r="C155" s="328">
        <v>8</v>
      </c>
      <c r="D155" s="280">
        <f>Rezultati!C155*Rezultati!BB155</f>
        <v>0</v>
      </c>
      <c r="E155" s="259"/>
      <c r="F155" s="177"/>
      <c r="G155" s="177"/>
      <c r="H155" s="159"/>
      <c r="I155" s="160"/>
      <c r="J155" s="160"/>
      <c r="K155" s="159"/>
      <c r="L155" s="160"/>
      <c r="M155" s="160"/>
      <c r="N155" s="159"/>
      <c r="O155" s="160"/>
      <c r="P155" s="160"/>
      <c r="Q155" s="172"/>
      <c r="R155" s="143"/>
      <c r="S155" s="143"/>
      <c r="T155" s="159"/>
      <c r="U155" s="160"/>
      <c r="V155" s="160"/>
      <c r="W155" s="159"/>
      <c r="X155" s="160"/>
      <c r="Y155" s="160"/>
      <c r="Z155" s="159"/>
      <c r="AA155" s="160"/>
      <c r="AB155" s="160"/>
      <c r="AC155" s="189"/>
      <c r="AD155" s="185"/>
      <c r="AE155" s="185"/>
      <c r="AF155" s="189"/>
      <c r="AG155" s="185"/>
      <c r="AH155" s="185"/>
      <c r="AI155" s="189"/>
      <c r="AJ155" s="185"/>
      <c r="AK155" s="185"/>
      <c r="AL155" s="189"/>
      <c r="AM155" s="185"/>
      <c r="AN155" s="185"/>
      <c r="AO155" s="189"/>
      <c r="AP155" s="185"/>
      <c r="AQ155" s="185"/>
      <c r="AR155" s="189"/>
      <c r="AS155" s="185"/>
      <c r="AT155" s="185"/>
      <c r="AU155" s="189"/>
      <c r="AV155" s="185"/>
      <c r="AW155" s="185"/>
      <c r="AX155" s="189"/>
      <c r="AY155" s="185"/>
      <c r="AZ155" s="185"/>
      <c r="BA155" s="276">
        <f>SUM(Rezultati!E155:AZ155)</f>
        <v>0</v>
      </c>
      <c r="BB155" s="277">
        <f>COUNT(Rezultati!E155:AZ155)</f>
        <v>0</v>
      </c>
      <c r="BC155" s="378"/>
      <c r="BD155" s="300" t="e">
        <f>Rezultati!BA155/Rezultati!BB155</f>
        <v>#DIV/0!</v>
      </c>
      <c r="BE155" s="371"/>
      <c r="BF155" s="124">
        <f t="shared" si="5"/>
        <v>0</v>
      </c>
    </row>
    <row r="156" spans="1:58" ht="15.75" customHeight="1">
      <c r="A156" s="180" t="s">
        <v>66</v>
      </c>
      <c r="B156" s="203" t="s">
        <v>146</v>
      </c>
      <c r="C156" s="290">
        <v>0</v>
      </c>
      <c r="D156" s="317">
        <v>0</v>
      </c>
      <c r="E156" s="260"/>
      <c r="F156" s="160"/>
      <c r="G156" s="160"/>
      <c r="H156" s="159"/>
      <c r="I156" s="160"/>
      <c r="J156" s="160"/>
      <c r="K156" s="159"/>
      <c r="L156" s="160"/>
      <c r="M156" s="160"/>
      <c r="N156" s="159"/>
      <c r="O156" s="160"/>
      <c r="P156" s="160"/>
      <c r="Q156" s="172"/>
      <c r="R156" s="143"/>
      <c r="S156" s="143"/>
      <c r="T156" s="159">
        <v>164</v>
      </c>
      <c r="U156" s="160">
        <v>157</v>
      </c>
      <c r="V156" s="160">
        <v>147</v>
      </c>
      <c r="W156" s="159"/>
      <c r="X156" s="160"/>
      <c r="Y156" s="160"/>
      <c r="Z156" s="159"/>
      <c r="AA156" s="160"/>
      <c r="AB156" s="160"/>
      <c r="AC156" s="189"/>
      <c r="AD156" s="185"/>
      <c r="AE156" s="185"/>
      <c r="AF156" s="189"/>
      <c r="AG156" s="185"/>
      <c r="AH156" s="185"/>
      <c r="AI156" s="189"/>
      <c r="AJ156" s="185"/>
      <c r="AK156" s="185"/>
      <c r="AL156" s="189"/>
      <c r="AM156" s="185"/>
      <c r="AN156" s="185"/>
      <c r="AO156" s="189"/>
      <c r="AP156" s="185"/>
      <c r="AQ156" s="185"/>
      <c r="AR156" s="189"/>
      <c r="AS156" s="185"/>
      <c r="AT156" s="185"/>
      <c r="AU156" s="189"/>
      <c r="AV156" s="185"/>
      <c r="AW156" s="185"/>
      <c r="AX156" s="189"/>
      <c r="AY156" s="185"/>
      <c r="AZ156" s="185"/>
      <c r="BA156" s="276">
        <f>SUM(Rezultati!E156:AZ156)</f>
        <v>468</v>
      </c>
      <c r="BB156" s="277">
        <f>COUNT(Rezultati!E156:AZ156)</f>
        <v>3</v>
      </c>
      <c r="BC156" s="378"/>
      <c r="BD156" s="300">
        <f>Rezultati!BA156/Rezultati!BB156</f>
        <v>156</v>
      </c>
      <c r="BE156" s="371"/>
      <c r="BF156" s="124" t="str">
        <f t="shared" si="5"/>
        <v>pieacinātais</v>
      </c>
    </row>
    <row r="157" spans="1:58" ht="15.75" customHeight="1">
      <c r="A157" s="180" t="s">
        <v>66</v>
      </c>
      <c r="B157" s="204"/>
      <c r="C157" s="291">
        <v>0</v>
      </c>
      <c r="D157" s="292">
        <f>Rezultati!C157*Rezultati!BB157</f>
        <v>0</v>
      </c>
      <c r="E157" s="260"/>
      <c r="F157" s="160"/>
      <c r="G157" s="160"/>
      <c r="H157" s="159"/>
      <c r="I157" s="160"/>
      <c r="J157" s="160"/>
      <c r="K157" s="159"/>
      <c r="L157" s="160"/>
      <c r="M157" s="160"/>
      <c r="N157" s="182"/>
      <c r="O157" s="160"/>
      <c r="P157" s="160"/>
      <c r="Q157" s="172"/>
      <c r="R157" s="143"/>
      <c r="S157" s="143"/>
      <c r="T157" s="182"/>
      <c r="U157" s="160"/>
      <c r="V157" s="160"/>
      <c r="W157" s="182"/>
      <c r="X157" s="160"/>
      <c r="Y157" s="160"/>
      <c r="Z157" s="182"/>
      <c r="AA157" s="160"/>
      <c r="AB157" s="160"/>
      <c r="AC157" s="184"/>
      <c r="AD157" s="185"/>
      <c r="AE157" s="185"/>
      <c r="AF157" s="184"/>
      <c r="AG157" s="185"/>
      <c r="AH157" s="185"/>
      <c r="AI157" s="184"/>
      <c r="AJ157" s="185"/>
      <c r="AK157" s="185"/>
      <c r="AL157" s="184"/>
      <c r="AM157" s="185"/>
      <c r="AN157" s="185"/>
      <c r="AO157" s="184"/>
      <c r="AP157" s="185"/>
      <c r="AQ157" s="185"/>
      <c r="AR157" s="184"/>
      <c r="AS157" s="185"/>
      <c r="AT157" s="185"/>
      <c r="AU157" s="184"/>
      <c r="AV157" s="185"/>
      <c r="AW157" s="185"/>
      <c r="AX157" s="184"/>
      <c r="AY157" s="185"/>
      <c r="AZ157" s="185"/>
      <c r="BA157" s="295">
        <f>SUM(Rezultati!E157:AZ157)</f>
        <v>0</v>
      </c>
      <c r="BB157" s="296">
        <f>COUNT(Rezultati!E157:AZ157)</f>
        <v>0</v>
      </c>
      <c r="BC157" s="378"/>
      <c r="BD157" s="300" t="e">
        <f>Rezultati!BA157/Rezultati!BB157</f>
        <v>#DIV/0!</v>
      </c>
      <c r="BE157" s="371"/>
      <c r="BF157" s="124">
        <f t="shared" si="5"/>
        <v>0</v>
      </c>
    </row>
    <row r="158" spans="1:58" ht="15.75" customHeight="1">
      <c r="A158" s="163" t="str">
        <f>Punkti!A64</f>
        <v>NB</v>
      </c>
      <c r="B158" s="132" t="s">
        <v>158</v>
      </c>
      <c r="C158" s="271">
        <v>0</v>
      </c>
      <c r="D158" s="326">
        <f>Rezultati!C158*Rezultati!BB158</f>
        <v>0</v>
      </c>
      <c r="E158" s="257">
        <v>150</v>
      </c>
      <c r="F158" s="165">
        <v>143</v>
      </c>
      <c r="G158" s="165">
        <v>145</v>
      </c>
      <c r="H158" s="164"/>
      <c r="I158" s="165"/>
      <c r="J158" s="165"/>
      <c r="K158" s="164"/>
      <c r="L158" s="165"/>
      <c r="M158" s="165"/>
      <c r="N158" s="164"/>
      <c r="O158" s="165"/>
      <c r="P158" s="165"/>
      <c r="Q158" s="164"/>
      <c r="R158" s="165"/>
      <c r="S158" s="165"/>
      <c r="T158" s="166"/>
      <c r="U158" s="133"/>
      <c r="V158" s="133"/>
      <c r="W158" s="164"/>
      <c r="X158" s="165"/>
      <c r="Y158" s="165"/>
      <c r="Z158" s="164"/>
      <c r="AA158" s="165"/>
      <c r="AB158" s="165"/>
      <c r="AC158" s="205"/>
      <c r="AD158" s="206"/>
      <c r="AE158" s="206"/>
      <c r="AF158" s="205"/>
      <c r="AG158" s="206"/>
      <c r="AH158" s="206"/>
      <c r="AI158" s="205"/>
      <c r="AJ158" s="206"/>
      <c r="AK158" s="206"/>
      <c r="AL158" s="205"/>
      <c r="AM158" s="206"/>
      <c r="AN158" s="206"/>
      <c r="AO158" s="205"/>
      <c r="AP158" s="206"/>
      <c r="AQ158" s="206"/>
      <c r="AR158" s="205"/>
      <c r="AS158" s="206"/>
      <c r="AT158" s="206"/>
      <c r="AU158" s="205"/>
      <c r="AV158" s="206"/>
      <c r="AW158" s="206"/>
      <c r="AX158" s="205"/>
      <c r="AY158" s="206"/>
      <c r="AZ158" s="206"/>
      <c r="BA158" s="139">
        <f>SUM(Rezultati!E158:AZ158)</f>
        <v>438</v>
      </c>
      <c r="BB158" s="140">
        <f>COUNT(Rezultati!E158:AZ158)</f>
        <v>3</v>
      </c>
      <c r="BC158" s="378">
        <f>SUM((Rezultati!BA158+Rezultati!BA159+Rezultati!BA160+Rezultati!BA161+Rezultati!BA162+Rezultati!BA163+Rezultati!BA164)/(Rezultati!BB158+Rezultati!BB159+Rezultati!BB160+Rezultati!BB161+Rezultati!BB162+Rezultati!BB163+Rezultati!BB164))</f>
        <v>172</v>
      </c>
      <c r="BD158" s="300">
        <f>Rezultati!BA158/Rezultati!BB158</f>
        <v>146</v>
      </c>
      <c r="BE158" s="371" t="str">
        <f>T116</f>
        <v>NB</v>
      </c>
      <c r="BF158" s="124" t="str">
        <f t="shared" si="5"/>
        <v>Juris Mauriņš</v>
      </c>
    </row>
    <row r="159" spans="1:58" ht="15.75" customHeight="1">
      <c r="A159" s="131" t="s">
        <v>67</v>
      </c>
      <c r="B159" s="142" t="s">
        <v>159</v>
      </c>
      <c r="C159" s="271">
        <v>0</v>
      </c>
      <c r="D159" s="265">
        <f>Rezultati!C159*Rezultati!BB159</f>
        <v>0</v>
      </c>
      <c r="E159" s="258">
        <v>145</v>
      </c>
      <c r="F159" s="171">
        <v>156</v>
      </c>
      <c r="G159" s="171">
        <v>213</v>
      </c>
      <c r="H159" s="170">
        <v>183</v>
      </c>
      <c r="I159" s="171">
        <v>164</v>
      </c>
      <c r="J159" s="171">
        <v>205</v>
      </c>
      <c r="K159" s="170">
        <v>199</v>
      </c>
      <c r="L159" s="171">
        <v>158</v>
      </c>
      <c r="M159" s="171">
        <v>201</v>
      </c>
      <c r="N159" s="170"/>
      <c r="O159" s="171"/>
      <c r="P159" s="171"/>
      <c r="Q159" s="170">
        <v>190</v>
      </c>
      <c r="R159" s="171">
        <v>179</v>
      </c>
      <c r="S159" s="171">
        <v>181</v>
      </c>
      <c r="T159" s="172"/>
      <c r="U159" s="143"/>
      <c r="V159" s="143"/>
      <c r="W159" s="170">
        <v>227</v>
      </c>
      <c r="X159" s="171">
        <v>182</v>
      </c>
      <c r="Y159" s="171">
        <v>162</v>
      </c>
      <c r="Z159" s="170"/>
      <c r="AA159" s="171"/>
      <c r="AB159" s="171"/>
      <c r="AC159" s="207"/>
      <c r="AD159" s="208"/>
      <c r="AE159" s="208"/>
      <c r="AF159" s="207"/>
      <c r="AG159" s="208"/>
      <c r="AH159" s="208"/>
      <c r="AI159" s="207"/>
      <c r="AJ159" s="208"/>
      <c r="AK159" s="208"/>
      <c r="AL159" s="207"/>
      <c r="AM159" s="208"/>
      <c r="AN159" s="208"/>
      <c r="AO159" s="207"/>
      <c r="AP159" s="208"/>
      <c r="AQ159" s="208"/>
      <c r="AR159" s="207"/>
      <c r="AS159" s="208"/>
      <c r="AT159" s="208"/>
      <c r="AU159" s="207"/>
      <c r="AV159" s="208"/>
      <c r="AW159" s="208"/>
      <c r="AX159" s="207"/>
      <c r="AY159" s="208"/>
      <c r="AZ159" s="208"/>
      <c r="BA159" s="276">
        <f>SUM(Rezultati!E159:AZ159)</f>
        <v>2745</v>
      </c>
      <c r="BB159" s="277">
        <f>COUNT(Rezultati!E159:AZ159)</f>
        <v>15</v>
      </c>
      <c r="BC159" s="378"/>
      <c r="BD159" s="300">
        <f>Rezultati!BA159/Rezultati!BB159</f>
        <v>183</v>
      </c>
      <c r="BE159" s="371"/>
      <c r="BF159" s="124" t="str">
        <f t="shared" si="5"/>
        <v>Pavels Isats</v>
      </c>
    </row>
    <row r="160" spans="1:58" ht="15.75" customHeight="1">
      <c r="A160" s="131" t="s">
        <v>67</v>
      </c>
      <c r="B160" s="175" t="s">
        <v>160</v>
      </c>
      <c r="C160" s="271">
        <v>0</v>
      </c>
      <c r="D160" s="265">
        <f>Rezultati!C160*Rezultati!BB160</f>
        <v>0</v>
      </c>
      <c r="E160" s="259">
        <v>216</v>
      </c>
      <c r="F160" s="177">
        <v>151</v>
      </c>
      <c r="G160" s="177">
        <v>181</v>
      </c>
      <c r="H160" s="170">
        <v>165</v>
      </c>
      <c r="I160" s="171">
        <v>225</v>
      </c>
      <c r="J160" s="171">
        <v>185</v>
      </c>
      <c r="K160" s="170">
        <v>218</v>
      </c>
      <c r="L160" s="171">
        <v>212</v>
      </c>
      <c r="M160" s="171">
        <v>176</v>
      </c>
      <c r="N160" s="170"/>
      <c r="O160" s="171"/>
      <c r="P160" s="171"/>
      <c r="Q160" s="170">
        <v>202</v>
      </c>
      <c r="R160" s="171">
        <v>243</v>
      </c>
      <c r="S160" s="171">
        <v>225</v>
      </c>
      <c r="T160" s="172"/>
      <c r="U160" s="143"/>
      <c r="V160" s="143"/>
      <c r="W160" s="176">
        <v>189</v>
      </c>
      <c r="X160" s="177">
        <v>173</v>
      </c>
      <c r="Y160" s="177">
        <v>168</v>
      </c>
      <c r="Z160" s="176"/>
      <c r="AA160" s="177"/>
      <c r="AB160" s="177"/>
      <c r="AC160" s="211"/>
      <c r="AD160" s="212"/>
      <c r="AE160" s="212"/>
      <c r="AF160" s="211"/>
      <c r="AG160" s="212"/>
      <c r="AH160" s="212"/>
      <c r="AI160" s="211"/>
      <c r="AJ160" s="212"/>
      <c r="AK160" s="212"/>
      <c r="AL160" s="211"/>
      <c r="AM160" s="212"/>
      <c r="AN160" s="212"/>
      <c r="AO160" s="211"/>
      <c r="AP160" s="212"/>
      <c r="AQ160" s="212"/>
      <c r="AR160" s="211"/>
      <c r="AS160" s="212"/>
      <c r="AT160" s="212"/>
      <c r="AU160" s="211"/>
      <c r="AV160" s="212"/>
      <c r="AW160" s="212"/>
      <c r="AX160" s="211"/>
      <c r="AY160" s="212"/>
      <c r="AZ160" s="212"/>
      <c r="BA160" s="276">
        <f>SUM(Rezultati!E160:AZ160)</f>
        <v>2929</v>
      </c>
      <c r="BB160" s="277">
        <f>COUNT(Rezultati!E160:AZ160)</f>
        <v>15</v>
      </c>
      <c r="BC160" s="378"/>
      <c r="BD160" s="300">
        <f>Rezultati!BA160/Rezultati!BB160</f>
        <v>195.26666666666668</v>
      </c>
      <c r="BE160" s="371"/>
      <c r="BF160" s="124" t="str">
        <f t="shared" si="5"/>
        <v>Normunds Rabkevičs</v>
      </c>
    </row>
    <row r="161" spans="1:58" ht="15.75" customHeight="1">
      <c r="A161" s="232" t="s">
        <v>67</v>
      </c>
      <c r="B161" s="210"/>
      <c r="C161" s="323">
        <v>8</v>
      </c>
      <c r="D161" s="319">
        <f>Rezultati!C161*Rezultati!BB161</f>
        <v>0</v>
      </c>
      <c r="E161" s="258"/>
      <c r="F161" s="171"/>
      <c r="G161" s="171"/>
      <c r="H161" s="176"/>
      <c r="I161" s="177"/>
      <c r="J161" s="177"/>
      <c r="K161" s="176"/>
      <c r="L161" s="177"/>
      <c r="M161" s="177"/>
      <c r="N161" s="176"/>
      <c r="O161" s="177"/>
      <c r="P161" s="177"/>
      <c r="Q161" s="176"/>
      <c r="R161" s="177"/>
      <c r="S161" s="177"/>
      <c r="T161" s="172"/>
      <c r="U161" s="143"/>
      <c r="V161" s="143"/>
      <c r="W161" s="176"/>
      <c r="X161" s="177"/>
      <c r="Y161" s="177"/>
      <c r="Z161" s="176"/>
      <c r="AA161" s="177"/>
      <c r="AB161" s="177"/>
      <c r="AC161" s="211"/>
      <c r="AD161" s="212"/>
      <c r="AE161" s="212"/>
      <c r="AF161" s="211"/>
      <c r="AG161" s="212"/>
      <c r="AH161" s="212"/>
      <c r="AI161" s="211"/>
      <c r="AJ161" s="212"/>
      <c r="AK161" s="212"/>
      <c r="AL161" s="211"/>
      <c r="AM161" s="212"/>
      <c r="AN161" s="212"/>
      <c r="AO161" s="211"/>
      <c r="AP161" s="212"/>
      <c r="AQ161" s="212"/>
      <c r="AR161" s="211"/>
      <c r="AS161" s="212"/>
      <c r="AT161" s="212"/>
      <c r="AU161" s="211"/>
      <c r="AV161" s="212"/>
      <c r="AW161" s="212"/>
      <c r="AX161" s="211"/>
      <c r="AY161" s="212"/>
      <c r="AZ161" s="212"/>
      <c r="BA161" s="276">
        <f>SUM(Rezultati!E161:AZ161)</f>
        <v>0</v>
      </c>
      <c r="BB161" s="277">
        <f>COUNT(Rezultati!E161:AZ161)</f>
        <v>0</v>
      </c>
      <c r="BC161" s="378"/>
      <c r="BD161" s="300" t="e">
        <f>Rezultati!BA161/Rezultati!BB161</f>
        <v>#DIV/0!</v>
      </c>
      <c r="BE161" s="371"/>
      <c r="BF161" s="124">
        <f t="shared" si="5"/>
        <v>0</v>
      </c>
    </row>
    <row r="162" spans="1:58" ht="15.75" customHeight="1">
      <c r="A162" s="131" t="s">
        <v>67</v>
      </c>
      <c r="B162" s="175" t="s">
        <v>161</v>
      </c>
      <c r="C162" s="285">
        <v>0</v>
      </c>
      <c r="D162" s="265">
        <f>Rezultati!C162*Rezultati!BB162</f>
        <v>0</v>
      </c>
      <c r="E162" s="259"/>
      <c r="F162" s="177"/>
      <c r="G162" s="177"/>
      <c r="H162" s="176"/>
      <c r="I162" s="177"/>
      <c r="J162" s="177"/>
      <c r="K162" s="176">
        <v>158</v>
      </c>
      <c r="L162" s="177">
        <v>160</v>
      </c>
      <c r="M162" s="177">
        <v>135</v>
      </c>
      <c r="N162" s="176"/>
      <c r="O162" s="177"/>
      <c r="P162" s="177"/>
      <c r="Q162" s="176"/>
      <c r="R162" s="177"/>
      <c r="S162" s="177"/>
      <c r="T162" s="172"/>
      <c r="U162" s="143"/>
      <c r="V162" s="143"/>
      <c r="W162" s="176">
        <v>172</v>
      </c>
      <c r="X162" s="177">
        <v>107</v>
      </c>
      <c r="Y162" s="177">
        <v>145</v>
      </c>
      <c r="Z162" s="176"/>
      <c r="AA162" s="177"/>
      <c r="AB162" s="177"/>
      <c r="AC162" s="211"/>
      <c r="AD162" s="212"/>
      <c r="AE162" s="212"/>
      <c r="AF162" s="211"/>
      <c r="AG162" s="212"/>
      <c r="AH162" s="212"/>
      <c r="AI162" s="211"/>
      <c r="AJ162" s="212"/>
      <c r="AK162" s="212"/>
      <c r="AL162" s="211"/>
      <c r="AM162" s="212"/>
      <c r="AN162" s="212"/>
      <c r="AO162" s="211"/>
      <c r="AP162" s="212"/>
      <c r="AQ162" s="212"/>
      <c r="AR162" s="211"/>
      <c r="AS162" s="212"/>
      <c r="AT162" s="212"/>
      <c r="AU162" s="211"/>
      <c r="AV162" s="212"/>
      <c r="AW162" s="212"/>
      <c r="AX162" s="211"/>
      <c r="AY162" s="212"/>
      <c r="AZ162" s="212"/>
      <c r="BA162" s="276">
        <f>SUM(Rezultati!E162:AZ162)</f>
        <v>877</v>
      </c>
      <c r="BB162" s="277">
        <f>COUNT(Rezultati!E162:AZ162)</f>
        <v>6</v>
      </c>
      <c r="BC162" s="378"/>
      <c r="BD162" s="300">
        <f>Rezultati!BA162/Rezultati!BB162</f>
        <v>146.16666666666666</v>
      </c>
      <c r="BE162" s="371"/>
      <c r="BF162" s="124" t="str">
        <f t="shared" si="5"/>
        <v>Guntis Andžāns</v>
      </c>
    </row>
    <row r="163" spans="1:58" ht="15.75" customHeight="1">
      <c r="A163" s="131" t="s">
        <v>67</v>
      </c>
      <c r="B163" s="175" t="s">
        <v>162</v>
      </c>
      <c r="C163" s="285">
        <v>0</v>
      </c>
      <c r="D163" s="265">
        <v>0</v>
      </c>
      <c r="E163" s="259"/>
      <c r="F163" s="177"/>
      <c r="G163" s="177"/>
      <c r="H163" s="176">
        <v>152</v>
      </c>
      <c r="I163" s="177">
        <v>143</v>
      </c>
      <c r="J163" s="177">
        <v>129</v>
      </c>
      <c r="K163" s="176"/>
      <c r="L163" s="177"/>
      <c r="M163" s="177"/>
      <c r="N163" s="176"/>
      <c r="O163" s="177"/>
      <c r="P163" s="177"/>
      <c r="Q163" s="176">
        <v>115</v>
      </c>
      <c r="R163" s="177">
        <v>96</v>
      </c>
      <c r="S163" s="177">
        <v>116</v>
      </c>
      <c r="T163" s="172"/>
      <c r="U163" s="143"/>
      <c r="V163" s="143"/>
      <c r="W163" s="176"/>
      <c r="X163" s="177"/>
      <c r="Y163" s="177"/>
      <c r="Z163" s="176"/>
      <c r="AA163" s="177"/>
      <c r="AB163" s="177"/>
      <c r="AC163" s="211"/>
      <c r="AD163" s="212"/>
      <c r="AE163" s="212"/>
      <c r="AF163" s="211"/>
      <c r="AG163" s="212"/>
      <c r="AH163" s="212"/>
      <c r="AI163" s="211"/>
      <c r="AJ163" s="212"/>
      <c r="AK163" s="212"/>
      <c r="AL163" s="211"/>
      <c r="AM163" s="212"/>
      <c r="AN163" s="212"/>
      <c r="AO163" s="211"/>
      <c r="AP163" s="212"/>
      <c r="AQ163" s="212"/>
      <c r="AR163" s="211"/>
      <c r="AS163" s="212"/>
      <c r="AT163" s="212"/>
      <c r="AU163" s="211"/>
      <c r="AV163" s="212"/>
      <c r="AW163" s="212"/>
      <c r="AX163" s="211"/>
      <c r="AY163" s="212"/>
      <c r="AZ163" s="212"/>
      <c r="BA163" s="276">
        <f>SUM(Rezultati!E163:AZ163)</f>
        <v>751</v>
      </c>
      <c r="BB163" s="277">
        <f>COUNT(Rezultati!E163:AZ163)</f>
        <v>6</v>
      </c>
      <c r="BC163" s="378"/>
      <c r="BD163" s="300">
        <f>Rezultati!BA163/Rezultati!BB163</f>
        <v>125.16666666666667</v>
      </c>
      <c r="BE163" s="371"/>
      <c r="BF163" s="124" t="str">
        <f t="shared" si="5"/>
        <v>Toms Erbss</v>
      </c>
    </row>
    <row r="164" spans="1:58" ht="15.75" customHeight="1">
      <c r="A164" s="190" t="s">
        <v>67</v>
      </c>
      <c r="B164" s="191"/>
      <c r="C164" s="290">
        <v>0</v>
      </c>
      <c r="D164" s="317">
        <f>Rezultati!C164*Rezultati!BB164</f>
        <v>0</v>
      </c>
      <c r="E164" s="260"/>
      <c r="F164" s="160"/>
      <c r="G164" s="160"/>
      <c r="H164" s="182"/>
      <c r="I164" s="183"/>
      <c r="J164" s="183"/>
      <c r="K164" s="182"/>
      <c r="L164" s="183"/>
      <c r="M164" s="183"/>
      <c r="N164" s="182"/>
      <c r="O164" s="183"/>
      <c r="P164" s="183"/>
      <c r="Q164" s="182"/>
      <c r="R164" s="183"/>
      <c r="S164" s="183"/>
      <c r="T164" s="192"/>
      <c r="U164" s="193"/>
      <c r="V164" s="193"/>
      <c r="W164" s="182"/>
      <c r="X164" s="183"/>
      <c r="Y164" s="183"/>
      <c r="Z164" s="182"/>
      <c r="AA164" s="183"/>
      <c r="AB164" s="183"/>
      <c r="AC164" s="214"/>
      <c r="AD164" s="215"/>
      <c r="AE164" s="215"/>
      <c r="AF164" s="214"/>
      <c r="AG164" s="215"/>
      <c r="AH164" s="215"/>
      <c r="AI164" s="214"/>
      <c r="AJ164" s="215"/>
      <c r="AK164" s="215"/>
      <c r="AL164" s="214"/>
      <c r="AM164" s="215"/>
      <c r="AN164" s="215"/>
      <c r="AO164" s="214"/>
      <c r="AP164" s="215"/>
      <c r="AQ164" s="215"/>
      <c r="AR164" s="214"/>
      <c r="AS164" s="215"/>
      <c r="AT164" s="215"/>
      <c r="AU164" s="214"/>
      <c r="AV164" s="215"/>
      <c r="AW164" s="215"/>
      <c r="AX164" s="214"/>
      <c r="AY164" s="215"/>
      <c r="AZ164" s="215"/>
      <c r="BA164" s="295">
        <f>SUM(Rezultati!E164:AZ164)</f>
        <v>0</v>
      </c>
      <c r="BB164" s="296">
        <f>COUNT(Rezultati!E164:AZ164)</f>
        <v>0</v>
      </c>
      <c r="BC164" s="378"/>
      <c r="BD164" s="300" t="e">
        <f>Rezultati!BA164/Rezultati!BB164</f>
        <v>#DIV/0!</v>
      </c>
      <c r="BE164" s="371"/>
      <c r="BF164" s="124">
        <f t="shared" si="5"/>
        <v>0</v>
      </c>
    </row>
    <row r="165" spans="1:58" ht="15.75" customHeight="1">
      <c r="A165" s="202" t="str">
        <f>Punkti!A67</f>
        <v>Zaļie Pumpuri</v>
      </c>
      <c r="B165" s="132" t="s">
        <v>163</v>
      </c>
      <c r="C165" s="264">
        <v>0</v>
      </c>
      <c r="D165" s="297">
        <f>Rezultati!C165*Rezultati!BB165</f>
        <v>0</v>
      </c>
      <c r="E165" s="257">
        <v>105</v>
      </c>
      <c r="F165" s="165">
        <v>139</v>
      </c>
      <c r="G165" s="165">
        <v>170</v>
      </c>
      <c r="H165" s="170">
        <v>146</v>
      </c>
      <c r="I165" s="171">
        <v>155</v>
      </c>
      <c r="J165" s="171">
        <v>163</v>
      </c>
      <c r="K165" s="170"/>
      <c r="L165" s="171"/>
      <c r="M165" s="171"/>
      <c r="N165" s="164">
        <v>139</v>
      </c>
      <c r="O165" s="165">
        <v>125</v>
      </c>
      <c r="P165" s="165">
        <v>130</v>
      </c>
      <c r="Q165" s="170"/>
      <c r="R165" s="171"/>
      <c r="S165" s="171"/>
      <c r="T165" s="164">
        <v>131</v>
      </c>
      <c r="U165" s="165">
        <v>122</v>
      </c>
      <c r="V165" s="165">
        <v>120</v>
      </c>
      <c r="W165" s="172"/>
      <c r="X165" s="143"/>
      <c r="Y165" s="143"/>
      <c r="Z165" s="164"/>
      <c r="AA165" s="165"/>
      <c r="AB165" s="165"/>
      <c r="AC165" s="205"/>
      <c r="AD165" s="206"/>
      <c r="AE165" s="206"/>
      <c r="AF165" s="205"/>
      <c r="AG165" s="206"/>
      <c r="AH165" s="206"/>
      <c r="AI165" s="205"/>
      <c r="AJ165" s="206"/>
      <c r="AK165" s="206"/>
      <c r="AL165" s="205"/>
      <c r="AM165" s="206"/>
      <c r="AN165" s="206"/>
      <c r="AO165" s="205"/>
      <c r="AP165" s="206"/>
      <c r="AQ165" s="206"/>
      <c r="AR165" s="205"/>
      <c r="AS165" s="206"/>
      <c r="AT165" s="206"/>
      <c r="AU165" s="205"/>
      <c r="AV165" s="206"/>
      <c r="AW165" s="206"/>
      <c r="AX165" s="205"/>
      <c r="AY165" s="206"/>
      <c r="AZ165" s="206"/>
      <c r="BA165" s="139">
        <f>SUM(Rezultati!E165:AZ165)</f>
        <v>1645</v>
      </c>
      <c r="BB165" s="140">
        <f>COUNT(Rezultati!E165:AZ165)</f>
        <v>12</v>
      </c>
      <c r="BC165" s="378">
        <f>SUM((Rezultati!BA165+Rezultati!BA166+Rezultati!BA167+Rezultati!BA168+Rezultati!BA169+Rezultati!BA170+Rezultati!BA171)/(Rezultati!BB165+Rezultati!BB166+Rezultati!BB167+Rezultati!BB168+Rezultati!BB169+Rezultati!BB170+Rezultati!BB171))</f>
        <v>138.11111111111111</v>
      </c>
      <c r="BD165" s="300">
        <f>Rezultati!BA165/Rezultati!BB165</f>
        <v>137.08333333333334</v>
      </c>
      <c r="BE165" s="371" t="str">
        <f>W116</f>
        <v>Zaļie Pumpuri</v>
      </c>
      <c r="BF165" s="124" t="str">
        <f t="shared" si="5"/>
        <v>Ainārs Sedlenieks</v>
      </c>
    </row>
    <row r="166" spans="1:58" ht="15.75" customHeight="1">
      <c r="A166" s="149" t="s">
        <v>68</v>
      </c>
      <c r="B166" s="169" t="s">
        <v>164</v>
      </c>
      <c r="C166" s="279">
        <v>8</v>
      </c>
      <c r="D166" s="280">
        <f>Rezultati!C166*Rezultati!BB166</f>
        <v>72</v>
      </c>
      <c r="E166" s="258">
        <v>127</v>
      </c>
      <c r="F166" s="171">
        <v>133</v>
      </c>
      <c r="G166" s="171">
        <v>142</v>
      </c>
      <c r="H166" s="170"/>
      <c r="I166" s="171"/>
      <c r="J166" s="171"/>
      <c r="K166" s="170"/>
      <c r="L166" s="171"/>
      <c r="M166" s="171"/>
      <c r="N166" s="170">
        <v>144</v>
      </c>
      <c r="O166" s="171">
        <v>155</v>
      </c>
      <c r="P166" s="171">
        <v>127</v>
      </c>
      <c r="Q166" s="170"/>
      <c r="R166" s="171"/>
      <c r="S166" s="171"/>
      <c r="T166" s="170">
        <v>121</v>
      </c>
      <c r="U166" s="171">
        <v>91</v>
      </c>
      <c r="V166" s="171">
        <v>143</v>
      </c>
      <c r="W166" s="172"/>
      <c r="X166" s="143"/>
      <c r="Y166" s="143"/>
      <c r="Z166" s="170"/>
      <c r="AA166" s="171"/>
      <c r="AB166" s="171"/>
      <c r="AC166" s="207"/>
      <c r="AD166" s="208"/>
      <c r="AE166" s="208"/>
      <c r="AF166" s="207"/>
      <c r="AG166" s="208"/>
      <c r="AH166" s="208"/>
      <c r="AI166" s="207"/>
      <c r="AJ166" s="208"/>
      <c r="AK166" s="208"/>
      <c r="AL166" s="207"/>
      <c r="AM166" s="208"/>
      <c r="AN166" s="208"/>
      <c r="AO166" s="207"/>
      <c r="AP166" s="208"/>
      <c r="AQ166" s="208"/>
      <c r="AR166" s="207"/>
      <c r="AS166" s="208"/>
      <c r="AT166" s="208"/>
      <c r="AU166" s="207"/>
      <c r="AV166" s="208"/>
      <c r="AW166" s="208"/>
      <c r="AX166" s="207"/>
      <c r="AY166" s="208"/>
      <c r="AZ166" s="208"/>
      <c r="BA166" s="276">
        <f>SUM(Rezultati!E166:AZ166)</f>
        <v>1183</v>
      </c>
      <c r="BB166" s="277">
        <f>COUNT(Rezultati!E166:AZ166)</f>
        <v>9</v>
      </c>
      <c r="BC166" s="378"/>
      <c r="BD166" s="300">
        <f>Rezultati!BA166/Rezultati!BB166</f>
        <v>131.44444444444446</v>
      </c>
      <c r="BE166" s="371"/>
      <c r="BF166" s="124" t="str">
        <f t="shared" si="5"/>
        <v>Indra Segliņa</v>
      </c>
    </row>
    <row r="167" spans="1:58" ht="15.75" customHeight="1">
      <c r="A167" s="149" t="s">
        <v>68</v>
      </c>
      <c r="B167" s="169" t="s">
        <v>165</v>
      </c>
      <c r="C167" s="279">
        <v>8</v>
      </c>
      <c r="D167" s="280">
        <f>Rezultati!C167*Rezultati!BB167</f>
        <v>96</v>
      </c>
      <c r="E167" s="258">
        <v>100</v>
      </c>
      <c r="F167" s="171">
        <v>160</v>
      </c>
      <c r="G167" s="171">
        <v>124</v>
      </c>
      <c r="H167" s="170">
        <v>167</v>
      </c>
      <c r="I167" s="171">
        <v>156</v>
      </c>
      <c r="J167" s="171">
        <v>135</v>
      </c>
      <c r="K167" s="170"/>
      <c r="L167" s="171"/>
      <c r="M167" s="171"/>
      <c r="N167" s="176">
        <v>131</v>
      </c>
      <c r="O167" s="177">
        <v>132</v>
      </c>
      <c r="P167" s="177">
        <v>116</v>
      </c>
      <c r="Q167" s="170"/>
      <c r="R167" s="171"/>
      <c r="S167" s="171"/>
      <c r="T167" s="176">
        <v>129</v>
      </c>
      <c r="U167" s="177">
        <v>166</v>
      </c>
      <c r="V167" s="177">
        <v>148</v>
      </c>
      <c r="W167" s="172"/>
      <c r="X167" s="143"/>
      <c r="Y167" s="143"/>
      <c r="Z167" s="176"/>
      <c r="AA167" s="177"/>
      <c r="AB167" s="177"/>
      <c r="AC167" s="211"/>
      <c r="AD167" s="212"/>
      <c r="AE167" s="212"/>
      <c r="AF167" s="211"/>
      <c r="AG167" s="212"/>
      <c r="AH167" s="212"/>
      <c r="AI167" s="211"/>
      <c r="AJ167" s="212"/>
      <c r="AK167" s="212"/>
      <c r="AL167" s="211"/>
      <c r="AM167" s="212"/>
      <c r="AN167" s="212"/>
      <c r="AO167" s="211"/>
      <c r="AP167" s="212"/>
      <c r="AQ167" s="212"/>
      <c r="AR167" s="211"/>
      <c r="AS167" s="212"/>
      <c r="AT167" s="212"/>
      <c r="AU167" s="211"/>
      <c r="AV167" s="212"/>
      <c r="AW167" s="212"/>
      <c r="AX167" s="211"/>
      <c r="AY167" s="212"/>
      <c r="AZ167" s="212"/>
      <c r="BA167" s="276">
        <f>SUM(Rezultati!E167:AZ167)</f>
        <v>1664</v>
      </c>
      <c r="BB167" s="277">
        <f>COUNT(Rezultati!E167:AZ167)</f>
        <v>12</v>
      </c>
      <c r="BC167" s="378"/>
      <c r="BD167" s="300">
        <f>Rezultati!BA167/Rezultati!BB167</f>
        <v>138.66666666666666</v>
      </c>
      <c r="BE167" s="371"/>
      <c r="BF167" s="124" t="str">
        <f t="shared" si="5"/>
        <v>Guna Sedleniece</v>
      </c>
    </row>
    <row r="168" spans="1:58" ht="15.75" customHeight="1">
      <c r="A168" s="202" t="s">
        <v>68</v>
      </c>
      <c r="B168" s="175" t="s">
        <v>166</v>
      </c>
      <c r="C168" s="271">
        <v>0</v>
      </c>
      <c r="D168" s="265">
        <f>Rezultati!C168*Rezultati!BB168</f>
        <v>0</v>
      </c>
      <c r="E168" s="258"/>
      <c r="F168" s="171"/>
      <c r="G168" s="171"/>
      <c r="H168" s="170"/>
      <c r="I168" s="171"/>
      <c r="J168" s="171"/>
      <c r="K168" s="170"/>
      <c r="L168" s="171"/>
      <c r="M168" s="171"/>
      <c r="N168" s="176"/>
      <c r="O168" s="177"/>
      <c r="P168" s="177"/>
      <c r="Q168" s="170"/>
      <c r="R168" s="171"/>
      <c r="S168" s="171"/>
      <c r="T168" s="176"/>
      <c r="U168" s="177"/>
      <c r="V168" s="177"/>
      <c r="W168" s="172"/>
      <c r="X168" s="143"/>
      <c r="Y168" s="143"/>
      <c r="Z168" s="176"/>
      <c r="AA168" s="177"/>
      <c r="AB168" s="177"/>
      <c r="AC168" s="211"/>
      <c r="AD168" s="212"/>
      <c r="AE168" s="212"/>
      <c r="AF168" s="211"/>
      <c r="AG168" s="212"/>
      <c r="AH168" s="212"/>
      <c r="AI168" s="211"/>
      <c r="AJ168" s="212"/>
      <c r="AK168" s="212"/>
      <c r="AL168" s="211"/>
      <c r="AM168" s="212"/>
      <c r="AN168" s="212"/>
      <c r="AO168" s="211"/>
      <c r="AP168" s="212"/>
      <c r="AQ168" s="212"/>
      <c r="AR168" s="211"/>
      <c r="AS168" s="212"/>
      <c r="AT168" s="212"/>
      <c r="AU168" s="211"/>
      <c r="AV168" s="212"/>
      <c r="AW168" s="212"/>
      <c r="AX168" s="211"/>
      <c r="AY168" s="212"/>
      <c r="AZ168" s="212"/>
      <c r="BA168" s="276">
        <f>SUM(Rezultati!E168:AZ168)</f>
        <v>0</v>
      </c>
      <c r="BB168" s="277">
        <f>COUNT(Rezultati!E168:AZ168)</f>
        <v>0</v>
      </c>
      <c r="BC168" s="378"/>
      <c r="BD168" s="300" t="e">
        <f>Rezultati!BA168/Rezultati!BB168</f>
        <v>#DIV/0!</v>
      </c>
      <c r="BE168" s="371"/>
      <c r="BF168" s="124" t="str">
        <f t="shared" si="5"/>
        <v>Elmārs Kokorišs</v>
      </c>
    </row>
    <row r="169" spans="1:58" ht="15.75" customHeight="1">
      <c r="A169" s="202" t="s">
        <v>68</v>
      </c>
      <c r="B169" s="175" t="s">
        <v>167</v>
      </c>
      <c r="C169" s="271">
        <v>0</v>
      </c>
      <c r="D169" s="265">
        <f>Rezultati!C169*Rezultati!BB169</f>
        <v>0</v>
      </c>
      <c r="E169" s="259"/>
      <c r="F169" s="177"/>
      <c r="G169" s="177"/>
      <c r="H169" s="170">
        <v>164</v>
      </c>
      <c r="I169" s="171">
        <v>134</v>
      </c>
      <c r="J169" s="171">
        <v>182</v>
      </c>
      <c r="K169" s="170"/>
      <c r="L169" s="171"/>
      <c r="M169" s="171"/>
      <c r="N169" s="176"/>
      <c r="O169" s="177"/>
      <c r="P169" s="177"/>
      <c r="Q169" s="170"/>
      <c r="R169" s="171"/>
      <c r="S169" s="171"/>
      <c r="T169" s="176"/>
      <c r="U169" s="177"/>
      <c r="V169" s="177"/>
      <c r="W169" s="172"/>
      <c r="X169" s="143"/>
      <c r="Y169" s="143"/>
      <c r="Z169" s="176"/>
      <c r="AA169" s="177"/>
      <c r="AB169" s="177"/>
      <c r="AC169" s="211"/>
      <c r="AD169" s="212"/>
      <c r="AE169" s="212"/>
      <c r="AF169" s="211"/>
      <c r="AG169" s="212"/>
      <c r="AH169" s="212"/>
      <c r="AI169" s="211"/>
      <c r="AJ169" s="212"/>
      <c r="AK169" s="212"/>
      <c r="AL169" s="211"/>
      <c r="AM169" s="212"/>
      <c r="AN169" s="212"/>
      <c r="AO169" s="211"/>
      <c r="AP169" s="212"/>
      <c r="AQ169" s="212"/>
      <c r="AR169" s="211"/>
      <c r="AS169" s="212"/>
      <c r="AT169" s="212"/>
      <c r="AU169" s="211"/>
      <c r="AV169" s="212"/>
      <c r="AW169" s="212"/>
      <c r="AX169" s="211"/>
      <c r="AY169" s="212"/>
      <c r="AZ169" s="212"/>
      <c r="BA169" s="276">
        <f>SUM(Rezultati!E169:AZ169)</f>
        <v>480</v>
      </c>
      <c r="BB169" s="277">
        <f>COUNT(Rezultati!E169:AZ169)</f>
        <v>3</v>
      </c>
      <c r="BC169" s="378"/>
      <c r="BD169" s="300">
        <f>Rezultati!BA169/Rezultati!BB169</f>
        <v>160</v>
      </c>
      <c r="BE169" s="371"/>
      <c r="BF169" s="124" t="str">
        <f t="shared" si="5"/>
        <v>Edgars Cimdiņš</v>
      </c>
    </row>
    <row r="170" spans="1:58" ht="15.75" customHeight="1">
      <c r="A170" s="202" t="s">
        <v>68</v>
      </c>
      <c r="B170" s="175"/>
      <c r="C170" s="271">
        <v>0</v>
      </c>
      <c r="D170" s="265">
        <f>Rezultati!C170*Rezultati!BB170</f>
        <v>0</v>
      </c>
      <c r="E170" s="259"/>
      <c r="F170" s="177"/>
      <c r="G170" s="177"/>
      <c r="H170" s="170"/>
      <c r="I170" s="171"/>
      <c r="J170" s="171"/>
      <c r="K170" s="170"/>
      <c r="L170" s="171"/>
      <c r="M170" s="171"/>
      <c r="N170" s="176"/>
      <c r="O170" s="177"/>
      <c r="P170" s="177"/>
      <c r="Q170" s="170"/>
      <c r="R170" s="171"/>
      <c r="S170" s="171"/>
      <c r="T170" s="176"/>
      <c r="U170" s="177"/>
      <c r="V170" s="177"/>
      <c r="W170" s="172"/>
      <c r="X170" s="143"/>
      <c r="Y170" s="143"/>
      <c r="Z170" s="176"/>
      <c r="AA170" s="177"/>
      <c r="AB170" s="177"/>
      <c r="AC170" s="211"/>
      <c r="AD170" s="212"/>
      <c r="AE170" s="212"/>
      <c r="AF170" s="211"/>
      <c r="AG170" s="212"/>
      <c r="AH170" s="212"/>
      <c r="AI170" s="211"/>
      <c r="AJ170" s="212"/>
      <c r="AK170" s="212"/>
      <c r="AL170" s="211"/>
      <c r="AM170" s="212"/>
      <c r="AN170" s="212"/>
      <c r="AO170" s="211"/>
      <c r="AP170" s="212"/>
      <c r="AQ170" s="212"/>
      <c r="AR170" s="211"/>
      <c r="AS170" s="212"/>
      <c r="AT170" s="212"/>
      <c r="AU170" s="211"/>
      <c r="AV170" s="212"/>
      <c r="AW170" s="212"/>
      <c r="AX170" s="211"/>
      <c r="AY170" s="212"/>
      <c r="AZ170" s="212"/>
      <c r="BA170" s="276">
        <f>SUM(Rezultati!E170:AZ170)</f>
        <v>0</v>
      </c>
      <c r="BB170" s="277">
        <f>COUNT(Rezultati!E170:AZ170)</f>
        <v>0</v>
      </c>
      <c r="BC170" s="378"/>
      <c r="BD170" s="300" t="e">
        <f>Rezultati!BA170/Rezultati!BB170</f>
        <v>#DIV/0!</v>
      </c>
      <c r="BE170" s="371"/>
      <c r="BF170" s="124">
        <f t="shared" si="5"/>
        <v>0</v>
      </c>
    </row>
    <row r="171" spans="1:58" ht="15.75" customHeight="1">
      <c r="A171" s="213" t="s">
        <v>68</v>
      </c>
      <c r="B171" s="191"/>
      <c r="C171" s="291">
        <v>0</v>
      </c>
      <c r="D171" s="292">
        <f>Rezultati!C171*Rezultati!BB171</f>
        <v>0</v>
      </c>
      <c r="E171" s="260"/>
      <c r="F171" s="160"/>
      <c r="G171" s="160"/>
      <c r="H171" s="182"/>
      <c r="I171" s="183"/>
      <c r="J171" s="183"/>
      <c r="K171" s="182"/>
      <c r="L171" s="183"/>
      <c r="M171" s="183"/>
      <c r="N171" s="182"/>
      <c r="O171" s="183"/>
      <c r="P171" s="183"/>
      <c r="Q171" s="182"/>
      <c r="R171" s="183"/>
      <c r="S171" s="183"/>
      <c r="T171" s="182"/>
      <c r="U171" s="183"/>
      <c r="V171" s="183"/>
      <c r="W171" s="192"/>
      <c r="X171" s="193"/>
      <c r="Y171" s="193"/>
      <c r="Z171" s="182"/>
      <c r="AA171" s="183"/>
      <c r="AB171" s="183"/>
      <c r="AC171" s="214"/>
      <c r="AD171" s="215"/>
      <c r="AE171" s="215"/>
      <c r="AF171" s="214"/>
      <c r="AG171" s="215"/>
      <c r="AH171" s="215"/>
      <c r="AI171" s="214"/>
      <c r="AJ171" s="215"/>
      <c r="AK171" s="215"/>
      <c r="AL171" s="214"/>
      <c r="AM171" s="215"/>
      <c r="AN171" s="215"/>
      <c r="AO171" s="214"/>
      <c r="AP171" s="215"/>
      <c r="AQ171" s="215"/>
      <c r="AR171" s="214"/>
      <c r="AS171" s="215"/>
      <c r="AT171" s="215"/>
      <c r="AU171" s="214"/>
      <c r="AV171" s="215"/>
      <c r="AW171" s="215"/>
      <c r="AX171" s="214"/>
      <c r="AY171" s="215"/>
      <c r="AZ171" s="215"/>
      <c r="BA171" s="295">
        <f>SUM(Rezultati!E171:AZ171)</f>
        <v>0</v>
      </c>
      <c r="BB171" s="296">
        <f>COUNT(Rezultati!E171:AZ171)</f>
        <v>0</v>
      </c>
      <c r="BC171" s="378"/>
      <c r="BD171" s="300" t="e">
        <f>Rezultati!BA171/Rezultati!BB171</f>
        <v>#DIV/0!</v>
      </c>
      <c r="BE171" s="371"/>
      <c r="BF171" s="124">
        <f t="shared" si="5"/>
        <v>0</v>
      </c>
    </row>
    <row r="172" spans="1:58" ht="15.75" hidden="1" customHeight="1">
      <c r="A172" s="216">
        <f>Punkti!A70</f>
        <v>0</v>
      </c>
      <c r="B172" s="217"/>
      <c r="C172" s="320">
        <v>8</v>
      </c>
      <c r="D172" s="321">
        <f>Rezultati!C172*Rezultati!BB172</f>
        <v>0</v>
      </c>
      <c r="E172" s="257"/>
      <c r="F172" s="165"/>
      <c r="G172" s="165"/>
      <c r="H172" s="170"/>
      <c r="I172" s="171"/>
      <c r="J172" s="171"/>
      <c r="K172" s="170"/>
      <c r="L172" s="171"/>
      <c r="M172" s="171"/>
      <c r="N172" s="170"/>
      <c r="O172" s="171"/>
      <c r="P172" s="171"/>
      <c r="Q172" s="170"/>
      <c r="R172" s="171"/>
      <c r="S172" s="171"/>
      <c r="T172" s="164"/>
      <c r="U172" s="165"/>
      <c r="V172" s="165"/>
      <c r="W172" s="170"/>
      <c r="X172" s="171"/>
      <c r="Y172" s="171"/>
      <c r="Z172" s="172"/>
      <c r="AA172" s="143"/>
      <c r="AB172" s="143"/>
      <c r="AC172" s="205"/>
      <c r="AD172" s="206"/>
      <c r="AE172" s="206"/>
      <c r="AF172" s="205"/>
      <c r="AG172" s="206"/>
      <c r="AH172" s="206"/>
      <c r="AI172" s="205"/>
      <c r="AJ172" s="206"/>
      <c r="AK172" s="206"/>
      <c r="AL172" s="205"/>
      <c r="AM172" s="206"/>
      <c r="AN172" s="206"/>
      <c r="AO172" s="205"/>
      <c r="AP172" s="206"/>
      <c r="AQ172" s="206"/>
      <c r="AR172" s="205"/>
      <c r="AS172" s="206"/>
      <c r="AT172" s="206"/>
      <c r="AU172" s="205"/>
      <c r="AV172" s="206"/>
      <c r="AW172" s="206"/>
      <c r="AX172" s="205"/>
      <c r="AY172" s="206"/>
      <c r="AZ172" s="206"/>
      <c r="BA172" s="139">
        <f>SUM(Rezultati!E172:AZ172)</f>
        <v>0</v>
      </c>
      <c r="BB172" s="140">
        <f>COUNT(Rezultati!E172:AZ172)</f>
        <v>0</v>
      </c>
      <c r="BC172" s="378" t="e">
        <f>SUM((Rezultati!BA172+Rezultati!BA173+Rezultati!BA174+Rezultati!BA175+Rezultati!BA176+Rezultati!BA177+Rezultati!BA178)/(Rezultati!BB172+Rezultati!BB173+Rezultati!BB174+Rezultati!BB175+Rezultati!BB176+Rezultati!BB177+Rezultati!BB178))</f>
        <v>#DIV/0!</v>
      </c>
      <c r="BD172" s="300" t="e">
        <f>(Rezultati!BA172/Rezultati!BB172)</f>
        <v>#DIV/0!</v>
      </c>
      <c r="BE172" s="371">
        <f>Z116</f>
        <v>0</v>
      </c>
      <c r="BF172" s="124">
        <f t="shared" si="5"/>
        <v>0</v>
      </c>
    </row>
    <row r="173" spans="1:58" ht="15.75" hidden="1" customHeight="1">
      <c r="A173" s="218" t="s">
        <v>168</v>
      </c>
      <c r="B173" s="142"/>
      <c r="C173" s="271">
        <v>0</v>
      </c>
      <c r="D173" s="265">
        <f>Rezultati!C173*Rezultati!BB173</f>
        <v>0</v>
      </c>
      <c r="E173" s="258"/>
      <c r="F173" s="171"/>
      <c r="G173" s="171"/>
      <c r="H173" s="170"/>
      <c r="I173" s="171"/>
      <c r="J173" s="171"/>
      <c r="K173" s="170"/>
      <c r="L173" s="171"/>
      <c r="M173" s="171"/>
      <c r="N173" s="170"/>
      <c r="O173" s="171"/>
      <c r="P173" s="171"/>
      <c r="Q173" s="170"/>
      <c r="R173" s="171"/>
      <c r="S173" s="171"/>
      <c r="T173" s="170"/>
      <c r="U173" s="171"/>
      <c r="V173" s="171"/>
      <c r="W173" s="170"/>
      <c r="X173" s="171"/>
      <c r="Y173" s="171"/>
      <c r="Z173" s="172"/>
      <c r="AA173" s="143"/>
      <c r="AB173" s="143"/>
      <c r="AC173" s="207"/>
      <c r="AD173" s="208"/>
      <c r="AE173" s="208"/>
      <c r="AF173" s="207"/>
      <c r="AG173" s="208"/>
      <c r="AH173" s="208"/>
      <c r="AI173" s="207"/>
      <c r="AJ173" s="208"/>
      <c r="AK173" s="208"/>
      <c r="AL173" s="207"/>
      <c r="AM173" s="208"/>
      <c r="AN173" s="208"/>
      <c r="AO173" s="207"/>
      <c r="AP173" s="208"/>
      <c r="AQ173" s="208"/>
      <c r="AR173" s="207"/>
      <c r="AS173" s="208"/>
      <c r="AT173" s="208"/>
      <c r="AU173" s="207"/>
      <c r="AV173" s="208"/>
      <c r="AW173" s="208"/>
      <c r="AX173" s="207"/>
      <c r="AY173" s="208"/>
      <c r="AZ173" s="208"/>
      <c r="BA173" s="276">
        <f>SUM(Rezultati!E173:AZ173)</f>
        <v>0</v>
      </c>
      <c r="BB173" s="277">
        <f>COUNT(Rezultati!E173:AZ173)</f>
        <v>0</v>
      </c>
      <c r="BC173" s="378"/>
      <c r="BD173" s="300" t="e">
        <f>(Rezultati!BA173/Rezultati!BB173)</f>
        <v>#DIV/0!</v>
      </c>
      <c r="BE173" s="371"/>
      <c r="BF173" s="124">
        <f t="shared" si="5"/>
        <v>0</v>
      </c>
    </row>
    <row r="174" spans="1:58" ht="15.75" hidden="1" customHeight="1">
      <c r="A174" s="216" t="s">
        <v>168</v>
      </c>
      <c r="B174" s="217"/>
      <c r="C174" s="320">
        <v>8</v>
      </c>
      <c r="D174" s="322">
        <f>Rezultati!C174*Rezultati!BB174</f>
        <v>0</v>
      </c>
      <c r="E174" s="258"/>
      <c r="F174" s="171"/>
      <c r="G174" s="171"/>
      <c r="H174" s="170"/>
      <c r="I174" s="171"/>
      <c r="J174" s="171"/>
      <c r="K174" s="170"/>
      <c r="L174" s="171"/>
      <c r="M174" s="171"/>
      <c r="N174" s="170"/>
      <c r="O174" s="171"/>
      <c r="P174" s="171"/>
      <c r="Q174" s="170"/>
      <c r="R174" s="171"/>
      <c r="S174" s="171"/>
      <c r="T174" s="170"/>
      <c r="U174" s="171"/>
      <c r="V174" s="171"/>
      <c r="W174" s="170"/>
      <c r="X174" s="171"/>
      <c r="Y174" s="171"/>
      <c r="Z174" s="172"/>
      <c r="AA174" s="143"/>
      <c r="AB174" s="143"/>
      <c r="AC174" s="211"/>
      <c r="AD174" s="212"/>
      <c r="AE174" s="212"/>
      <c r="AF174" s="211"/>
      <c r="AG174" s="212"/>
      <c r="AH174" s="212"/>
      <c r="AI174" s="211"/>
      <c r="AJ174" s="212"/>
      <c r="AK174" s="212"/>
      <c r="AL174" s="211"/>
      <c r="AM174" s="212"/>
      <c r="AN174" s="212"/>
      <c r="AO174" s="211"/>
      <c r="AP174" s="212"/>
      <c r="AQ174" s="212"/>
      <c r="AR174" s="211"/>
      <c r="AS174" s="212"/>
      <c r="AT174" s="212"/>
      <c r="AU174" s="211"/>
      <c r="AV174" s="212"/>
      <c r="AW174" s="212"/>
      <c r="AX174" s="211"/>
      <c r="AY174" s="212"/>
      <c r="AZ174" s="212"/>
      <c r="BA174" s="276">
        <f>SUM(Rezultati!E174:AZ174)</f>
        <v>0</v>
      </c>
      <c r="BB174" s="277">
        <f>COUNT(Rezultati!E174:AZ174)</f>
        <v>0</v>
      </c>
      <c r="BC174" s="378"/>
      <c r="BD174" s="300" t="e">
        <f>(Rezultati!BA174/Rezultati!BB174)</f>
        <v>#DIV/0!</v>
      </c>
      <c r="BE174" s="371"/>
      <c r="BF174" s="124">
        <f t="shared" si="5"/>
        <v>0</v>
      </c>
    </row>
    <row r="175" spans="1:58" ht="15.75" hidden="1" customHeight="1">
      <c r="A175" s="218" t="s">
        <v>168</v>
      </c>
      <c r="B175" s="175"/>
      <c r="C175" s="271">
        <v>0</v>
      </c>
      <c r="D175" s="265">
        <f>Rezultati!C175*Rezultati!BB175</f>
        <v>0</v>
      </c>
      <c r="E175" s="258"/>
      <c r="F175" s="171"/>
      <c r="G175" s="171"/>
      <c r="H175" s="170"/>
      <c r="I175" s="171"/>
      <c r="J175" s="171"/>
      <c r="K175" s="170"/>
      <c r="L175" s="171"/>
      <c r="M175" s="171"/>
      <c r="N175" s="170"/>
      <c r="O175" s="171"/>
      <c r="P175" s="171"/>
      <c r="Q175" s="170"/>
      <c r="R175" s="171"/>
      <c r="S175" s="171"/>
      <c r="T175" s="170"/>
      <c r="U175" s="171"/>
      <c r="V175" s="171"/>
      <c r="W175" s="170"/>
      <c r="X175" s="171"/>
      <c r="Y175" s="171"/>
      <c r="Z175" s="172"/>
      <c r="AA175" s="143"/>
      <c r="AB175" s="143"/>
      <c r="AC175" s="211"/>
      <c r="AD175" s="212"/>
      <c r="AE175" s="212"/>
      <c r="AF175" s="211"/>
      <c r="AG175" s="212"/>
      <c r="AH175" s="212"/>
      <c r="AI175" s="211"/>
      <c r="AJ175" s="212"/>
      <c r="AK175" s="212"/>
      <c r="AL175" s="211"/>
      <c r="AM175" s="212"/>
      <c r="AN175" s="212"/>
      <c r="AO175" s="211"/>
      <c r="AP175" s="212"/>
      <c r="AQ175" s="212"/>
      <c r="AR175" s="211"/>
      <c r="AS175" s="212"/>
      <c r="AT175" s="212"/>
      <c r="AU175" s="211"/>
      <c r="AV175" s="212"/>
      <c r="AW175" s="212"/>
      <c r="AX175" s="211"/>
      <c r="AY175" s="212"/>
      <c r="AZ175" s="212"/>
      <c r="BA175" s="276">
        <f>SUM(Rezultati!E175:AZ175)</f>
        <v>0</v>
      </c>
      <c r="BB175" s="277">
        <f>COUNT(Rezultati!E175:AZ175)</f>
        <v>0</v>
      </c>
      <c r="BC175" s="378"/>
      <c r="BD175" s="300" t="e">
        <f>(Rezultati!BA175/Rezultati!BB175)</f>
        <v>#DIV/0!</v>
      </c>
      <c r="BE175" s="371"/>
      <c r="BF175" s="124">
        <f t="shared" si="5"/>
        <v>0</v>
      </c>
    </row>
    <row r="176" spans="1:58" ht="15.75" hidden="1" customHeight="1">
      <c r="A176" s="218" t="s">
        <v>168</v>
      </c>
      <c r="B176" s="142"/>
      <c r="C176" s="271">
        <v>0</v>
      </c>
      <c r="D176" s="265">
        <f>Rezultati!C176*Rezultati!BB176</f>
        <v>0</v>
      </c>
      <c r="E176" s="259"/>
      <c r="F176" s="177"/>
      <c r="G176" s="177"/>
      <c r="H176" s="170"/>
      <c r="I176" s="171"/>
      <c r="J176" s="171"/>
      <c r="K176" s="170"/>
      <c r="L176" s="171"/>
      <c r="M176" s="171"/>
      <c r="N176" s="170"/>
      <c r="O176" s="171"/>
      <c r="P176" s="171"/>
      <c r="Q176" s="170"/>
      <c r="R176" s="171"/>
      <c r="S176" s="171"/>
      <c r="T176" s="170"/>
      <c r="U176" s="171"/>
      <c r="V176" s="171"/>
      <c r="W176" s="170"/>
      <c r="X176" s="171"/>
      <c r="Y176" s="171"/>
      <c r="Z176" s="172"/>
      <c r="AA176" s="143"/>
      <c r="AB176" s="143"/>
      <c r="AC176" s="211"/>
      <c r="AD176" s="212"/>
      <c r="AE176" s="212"/>
      <c r="AF176" s="211"/>
      <c r="AG176" s="212"/>
      <c r="AH176" s="212"/>
      <c r="AI176" s="211"/>
      <c r="AJ176" s="212"/>
      <c r="AK176" s="212"/>
      <c r="AL176" s="211"/>
      <c r="AM176" s="212"/>
      <c r="AN176" s="212"/>
      <c r="AO176" s="211"/>
      <c r="AP176" s="212"/>
      <c r="AQ176" s="212"/>
      <c r="AR176" s="211"/>
      <c r="AS176" s="212"/>
      <c r="AT176" s="212"/>
      <c r="AU176" s="211"/>
      <c r="AV176" s="212"/>
      <c r="AW176" s="212"/>
      <c r="AX176" s="211"/>
      <c r="AY176" s="212"/>
      <c r="AZ176" s="212"/>
      <c r="BA176" s="276">
        <f>SUM(Rezultati!E176:AZ176)</f>
        <v>0</v>
      </c>
      <c r="BB176" s="277">
        <f>COUNT(Rezultati!E176:AZ176)</f>
        <v>0</v>
      </c>
      <c r="BC176" s="378"/>
      <c r="BD176" s="300" t="e">
        <f>(Rezultati!BA176/Rezultati!BB176)</f>
        <v>#DIV/0!</v>
      </c>
      <c r="BE176" s="371"/>
      <c r="BF176" s="124">
        <f t="shared" si="5"/>
        <v>0</v>
      </c>
    </row>
    <row r="177" spans="1:58" ht="15.75" hidden="1" customHeight="1">
      <c r="A177" s="218" t="s">
        <v>168</v>
      </c>
      <c r="B177" s="142"/>
      <c r="C177" s="271">
        <v>0</v>
      </c>
      <c r="D177" s="265">
        <f>Rezultati!C177*Rezultati!BB177</f>
        <v>0</v>
      </c>
      <c r="E177" s="259"/>
      <c r="F177" s="177"/>
      <c r="G177" s="177"/>
      <c r="H177" s="170"/>
      <c r="I177" s="171"/>
      <c r="J177" s="171"/>
      <c r="K177" s="170"/>
      <c r="L177" s="171"/>
      <c r="M177" s="171"/>
      <c r="N177" s="170"/>
      <c r="O177" s="171"/>
      <c r="P177" s="171"/>
      <c r="Q177" s="170"/>
      <c r="R177" s="171"/>
      <c r="S177" s="171"/>
      <c r="T177" s="170"/>
      <c r="U177" s="171"/>
      <c r="V177" s="171"/>
      <c r="W177" s="170"/>
      <c r="X177" s="171"/>
      <c r="Y177" s="171"/>
      <c r="Z177" s="172"/>
      <c r="AA177" s="143"/>
      <c r="AB177" s="143"/>
      <c r="AC177" s="211"/>
      <c r="AD177" s="212"/>
      <c r="AE177" s="212"/>
      <c r="AF177" s="211"/>
      <c r="AG177" s="212"/>
      <c r="AH177" s="212"/>
      <c r="AI177" s="211"/>
      <c r="AJ177" s="212"/>
      <c r="AK177" s="212"/>
      <c r="AL177" s="211"/>
      <c r="AM177" s="212"/>
      <c r="AN177" s="212"/>
      <c r="AO177" s="211"/>
      <c r="AP177" s="212"/>
      <c r="AQ177" s="212"/>
      <c r="AR177" s="211"/>
      <c r="AS177" s="212"/>
      <c r="AT177" s="212"/>
      <c r="AU177" s="211"/>
      <c r="AV177" s="212"/>
      <c r="AW177" s="212"/>
      <c r="AX177" s="211"/>
      <c r="AY177" s="212"/>
      <c r="AZ177" s="212"/>
      <c r="BA177" s="276">
        <f>SUM(Rezultati!E177:AZ177)</f>
        <v>0</v>
      </c>
      <c r="BB177" s="277">
        <f>COUNT(Rezultati!E177:AZ177)</f>
        <v>0</v>
      </c>
      <c r="BC177" s="378"/>
      <c r="BD177" s="300" t="e">
        <f>(Rezultati!BA177/Rezultati!BB177)</f>
        <v>#DIV/0!</v>
      </c>
      <c r="BE177" s="371"/>
      <c r="BF177" s="124">
        <f t="shared" si="5"/>
        <v>0</v>
      </c>
    </row>
    <row r="178" spans="1:58" ht="15.75" hidden="1" customHeight="1">
      <c r="A178" s="219" t="s">
        <v>168</v>
      </c>
      <c r="B178" s="191"/>
      <c r="C178" s="291">
        <v>0</v>
      </c>
      <c r="D178" s="292">
        <f>Rezultati!C178*Rezultati!BB178</f>
        <v>0</v>
      </c>
      <c r="E178" s="260"/>
      <c r="F178" s="160"/>
      <c r="G178" s="160"/>
      <c r="H178" s="182"/>
      <c r="I178" s="183"/>
      <c r="J178" s="183"/>
      <c r="K178" s="182"/>
      <c r="L178" s="183"/>
      <c r="M178" s="183"/>
      <c r="N178" s="182"/>
      <c r="O178" s="183"/>
      <c r="P178" s="183"/>
      <c r="Q178" s="182"/>
      <c r="R178" s="183"/>
      <c r="S178" s="183"/>
      <c r="T178" s="182"/>
      <c r="U178" s="183"/>
      <c r="V178" s="183"/>
      <c r="W178" s="182"/>
      <c r="X178" s="183"/>
      <c r="Y178" s="183"/>
      <c r="Z178" s="192"/>
      <c r="AA178" s="193"/>
      <c r="AB178" s="193"/>
      <c r="AC178" s="214"/>
      <c r="AD178" s="215"/>
      <c r="AE178" s="215"/>
      <c r="AF178" s="214"/>
      <c r="AG178" s="215"/>
      <c r="AH178" s="215"/>
      <c r="AI178" s="214"/>
      <c r="AJ178" s="215"/>
      <c r="AK178" s="215"/>
      <c r="AL178" s="214"/>
      <c r="AM178" s="215"/>
      <c r="AN178" s="215"/>
      <c r="AO178" s="214"/>
      <c r="AP178" s="215"/>
      <c r="AQ178" s="215"/>
      <c r="AR178" s="214"/>
      <c r="AS178" s="215"/>
      <c r="AT178" s="215"/>
      <c r="AU178" s="214"/>
      <c r="AV178" s="215"/>
      <c r="AW178" s="215"/>
      <c r="AX178" s="214"/>
      <c r="AY178" s="215"/>
      <c r="AZ178" s="215"/>
      <c r="BA178" s="295">
        <f>SUM(Rezultati!E178:AZ178)</f>
        <v>0</v>
      </c>
      <c r="BB178" s="296">
        <f>COUNT(Rezultati!E178:AZ178)</f>
        <v>0</v>
      </c>
      <c r="BC178" s="378"/>
      <c r="BD178" s="300" t="e">
        <f>(Rezultati!BA178/Rezultati!BB178)</f>
        <v>#DIV/0!</v>
      </c>
      <c r="BE178" s="371"/>
      <c r="BF178" s="124">
        <f t="shared" si="5"/>
        <v>0</v>
      </c>
    </row>
  </sheetData>
  <mergeCells count="86">
    <mergeCell ref="BC158:BC164"/>
    <mergeCell ref="BE158:BE164"/>
    <mergeCell ref="BC165:BC171"/>
    <mergeCell ref="BE165:BE171"/>
    <mergeCell ref="BC172:BC178"/>
    <mergeCell ref="BE172:BE178"/>
    <mergeCell ref="BC136:BC142"/>
    <mergeCell ref="BE136:BE142"/>
    <mergeCell ref="BC143:BC149"/>
    <mergeCell ref="BE143:BE149"/>
    <mergeCell ref="BC150:BC157"/>
    <mergeCell ref="BE150:BE157"/>
    <mergeCell ref="BD116:BD117"/>
    <mergeCell ref="BC118:BC128"/>
    <mergeCell ref="BE118:BE128"/>
    <mergeCell ref="BC129:BC135"/>
    <mergeCell ref="BE129:BE135"/>
    <mergeCell ref="AU116:AW116"/>
    <mergeCell ref="AX116:AZ116"/>
    <mergeCell ref="BA116:BA117"/>
    <mergeCell ref="BB116:BB117"/>
    <mergeCell ref="BC116:BC117"/>
    <mergeCell ref="AF116:AH116"/>
    <mergeCell ref="AI116:AK116"/>
    <mergeCell ref="AL116:AN116"/>
    <mergeCell ref="AO116:AQ116"/>
    <mergeCell ref="AR116:AT116"/>
    <mergeCell ref="Q116:S116"/>
    <mergeCell ref="T116:V116"/>
    <mergeCell ref="W116:Y116"/>
    <mergeCell ref="Z116:AB116"/>
    <mergeCell ref="AC116:AE116"/>
    <mergeCell ref="C116:D116"/>
    <mergeCell ref="E116:G116"/>
    <mergeCell ref="H116:J116"/>
    <mergeCell ref="K116:M116"/>
    <mergeCell ref="N116:P116"/>
    <mergeCell ref="BC87:BC95"/>
    <mergeCell ref="BE87:BE95"/>
    <mergeCell ref="BC96:BC103"/>
    <mergeCell ref="BE96:BE103"/>
    <mergeCell ref="BC104:BC112"/>
    <mergeCell ref="BE104:BE112"/>
    <mergeCell ref="BC66:BC72"/>
    <mergeCell ref="BE66:BE72"/>
    <mergeCell ref="BC73:BC79"/>
    <mergeCell ref="BE73:BE79"/>
    <mergeCell ref="BC80:BC86"/>
    <mergeCell ref="BE80:BE86"/>
    <mergeCell ref="BC45:BC51"/>
    <mergeCell ref="BE45:BE51"/>
    <mergeCell ref="BC52:BC58"/>
    <mergeCell ref="BE52:BE58"/>
    <mergeCell ref="BC59:BC65"/>
    <mergeCell ref="BE59:BE65"/>
    <mergeCell ref="BC22:BC28"/>
    <mergeCell ref="BE22:BE28"/>
    <mergeCell ref="BC29:BC37"/>
    <mergeCell ref="BE29:BE37"/>
    <mergeCell ref="BC38:BC44"/>
    <mergeCell ref="BE38:BE44"/>
    <mergeCell ref="BD2:BD3"/>
    <mergeCell ref="BC4:BC14"/>
    <mergeCell ref="BE4:BE14"/>
    <mergeCell ref="BC15:BC21"/>
    <mergeCell ref="BE15:BE21"/>
    <mergeCell ref="AU2:AW2"/>
    <mergeCell ref="AX2:AZ2"/>
    <mergeCell ref="BA2:BA3"/>
    <mergeCell ref="BB2:BB3"/>
    <mergeCell ref="BC2:BC3"/>
    <mergeCell ref="AF2:AH2"/>
    <mergeCell ref="AI2:AK2"/>
    <mergeCell ref="AL2:AN2"/>
    <mergeCell ref="AO2:AQ2"/>
    <mergeCell ref="AR2:AT2"/>
    <mergeCell ref="Q2:S2"/>
    <mergeCell ref="T2:V2"/>
    <mergeCell ref="W2:Y2"/>
    <mergeCell ref="Z2:AB2"/>
    <mergeCell ref="AC2:AE2"/>
    <mergeCell ref="C2:D2"/>
    <mergeCell ref="E2:G2"/>
    <mergeCell ref="H2:J2"/>
    <mergeCell ref="K2:M2"/>
    <mergeCell ref="N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0"/>
  <sheetViews>
    <sheetView topLeftCell="A4" zoomScale="75" zoomScaleNormal="75" workbookViewId="0">
      <selection activeCell="P24" sqref="P24"/>
    </sheetView>
  </sheetViews>
  <sheetFormatPr defaultRowHeight="13.2"/>
  <cols>
    <col min="1" max="1" width="11.5546875"/>
    <col min="2" max="2" width="9.33203125"/>
    <col min="3" max="3" width="14.21875"/>
    <col min="4" max="4" width="49.5546875"/>
    <col min="5" max="5" width="32.6640625" style="43"/>
    <col min="6" max="13" width="11.5546875" style="43"/>
    <col min="14" max="1025" width="11.5546875"/>
  </cols>
  <sheetData>
    <row r="1" spans="2:13">
      <c r="B1" s="43"/>
      <c r="C1" s="43"/>
      <c r="D1" s="44"/>
      <c r="E1"/>
      <c r="F1"/>
      <c r="G1"/>
      <c r="H1"/>
      <c r="I1"/>
      <c r="J1"/>
      <c r="K1"/>
      <c r="L1"/>
      <c r="M1"/>
    </row>
    <row r="2" spans="2:13" ht="84.15" customHeight="1">
      <c r="B2" s="43"/>
      <c r="C2" s="43"/>
      <c r="D2" s="44"/>
      <c r="E2"/>
      <c r="F2"/>
      <c r="G2"/>
      <c r="H2"/>
      <c r="I2"/>
      <c r="J2"/>
      <c r="K2"/>
      <c r="L2"/>
      <c r="M2"/>
    </row>
    <row r="3" spans="2:13" ht="45.6" customHeight="1">
      <c r="B3" s="380" t="s">
        <v>169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2:13" ht="34.799999999999997" customHeight="1">
      <c r="B4" s="381" t="s">
        <v>14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</row>
    <row r="5" spans="2:13" ht="45.6" customHeight="1">
      <c r="B5" s="382" t="s">
        <v>170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2:13" ht="65.400000000000006">
      <c r="B6" s="46" t="s">
        <v>2</v>
      </c>
      <c r="C6" s="46" t="s">
        <v>171</v>
      </c>
      <c r="D6" s="47" t="s">
        <v>3</v>
      </c>
      <c r="E6" s="47" t="s">
        <v>16</v>
      </c>
      <c r="F6" s="48" t="s">
        <v>17</v>
      </c>
      <c r="G6" s="49" t="s">
        <v>18</v>
      </c>
      <c r="H6" s="50" t="s">
        <v>19</v>
      </c>
      <c r="I6" s="49" t="s">
        <v>20</v>
      </c>
      <c r="J6" s="344" t="s">
        <v>21</v>
      </c>
      <c r="K6" s="345" t="s">
        <v>22</v>
      </c>
      <c r="L6" s="344" t="s">
        <v>23</v>
      </c>
      <c r="M6" s="51" t="s">
        <v>24</v>
      </c>
    </row>
    <row r="7" spans="2:13" ht="19.350000000000001" customHeight="1">
      <c r="B7" s="54">
        <v>1</v>
      </c>
      <c r="C7" s="71" t="s">
        <v>172</v>
      </c>
      <c r="D7" s="55" t="str">
        <f>'Individ reitings Platinum'!C6</f>
        <v>Ax Group</v>
      </c>
      <c r="E7" s="56" t="str">
        <f>'Individ reitings Platinum'!D6</f>
        <v>Artemijs Hudjakovs</v>
      </c>
      <c r="F7" s="56" t="str">
        <f>'Individ reitings Platinum'!E6</f>
        <v>m</v>
      </c>
      <c r="G7" s="56">
        <f>'Individ reitings Platinum'!F6</f>
        <v>12</v>
      </c>
      <c r="H7" s="56">
        <f>'Individ reitings Platinum'!G6</f>
        <v>2762</v>
      </c>
      <c r="I7" s="57">
        <f>'Individ reitings Platinum'!H6</f>
        <v>230.16666666666666</v>
      </c>
      <c r="J7" s="346">
        <f>'Individ reitings Platinum'!I6</f>
        <v>10</v>
      </c>
      <c r="K7" s="59">
        <f>'Individ reitings Platinum'!J6</f>
        <v>2</v>
      </c>
      <c r="L7" s="59">
        <f>'Individ reitings Platinum'!K6</f>
        <v>0</v>
      </c>
      <c r="M7" s="58">
        <f>'Individ reitings Platinum'!L6</f>
        <v>83.333333333333343</v>
      </c>
    </row>
    <row r="8" spans="2:13" ht="19.350000000000001" customHeight="1">
      <c r="B8" s="54">
        <v>2</v>
      </c>
      <c r="C8" s="71" t="s">
        <v>172</v>
      </c>
      <c r="D8" s="72" t="str">
        <f>'Individ reitings Platinum'!C7</f>
        <v>Ten Pin</v>
      </c>
      <c r="E8" s="73" t="str">
        <f>'Individ reitings Platinum'!D7</f>
        <v>Rihards Kovaļenko</v>
      </c>
      <c r="F8" s="73" t="str">
        <f>'Individ reitings Platinum'!E7</f>
        <v>m</v>
      </c>
      <c r="G8" s="73">
        <f>'Individ reitings Platinum'!F7</f>
        <v>15</v>
      </c>
      <c r="H8" s="73">
        <f>'Individ reitings Platinum'!G7</f>
        <v>3417</v>
      </c>
      <c r="I8" s="74">
        <f>'Individ reitings Platinum'!H7</f>
        <v>227.8</v>
      </c>
      <c r="J8" s="347">
        <f>'Individ reitings Platinum'!I7</f>
        <v>12</v>
      </c>
      <c r="K8" s="76">
        <f>'Individ reitings Platinum'!J7</f>
        <v>3</v>
      </c>
      <c r="L8" s="76">
        <f>'Individ reitings Platinum'!K7</f>
        <v>0</v>
      </c>
      <c r="M8" s="75">
        <f>'Individ reitings Platinum'!L7</f>
        <v>80</v>
      </c>
    </row>
    <row r="9" spans="2:13" ht="19.350000000000001" customHeight="1">
      <c r="B9" s="54">
        <v>3</v>
      </c>
      <c r="C9" s="71" t="s">
        <v>172</v>
      </c>
      <c r="D9" s="72" t="str">
        <f>'Individ reitings Platinum'!C8</f>
        <v>Ax Group</v>
      </c>
      <c r="E9" s="73" t="str">
        <f>'Individ reitings Platinum'!D8</f>
        <v>Gints Aksiks</v>
      </c>
      <c r="F9" s="73" t="str">
        <f>'Individ reitings Platinum'!E8</f>
        <v>m</v>
      </c>
      <c r="G9" s="73">
        <f>'Individ reitings Platinum'!F8</f>
        <v>9</v>
      </c>
      <c r="H9" s="73">
        <f>'Individ reitings Platinum'!G8</f>
        <v>1808</v>
      </c>
      <c r="I9" s="74">
        <f>'Individ reitings Platinum'!H8</f>
        <v>200.88888888888889</v>
      </c>
      <c r="J9" s="347">
        <f>'Individ reitings Platinum'!I8</f>
        <v>6</v>
      </c>
      <c r="K9" s="76">
        <f>'Individ reitings Platinum'!J8</f>
        <v>2</v>
      </c>
      <c r="L9" s="76">
        <f>'Individ reitings Platinum'!K8</f>
        <v>1</v>
      </c>
      <c r="M9" s="75">
        <f>'Individ reitings Platinum'!L8</f>
        <v>76.777777777777786</v>
      </c>
    </row>
    <row r="10" spans="2:13" ht="19.350000000000001" customHeight="1">
      <c r="B10" s="348">
        <v>4</v>
      </c>
      <c r="C10" s="71" t="s">
        <v>172</v>
      </c>
      <c r="D10" s="72" t="str">
        <f>'Individ reitings Platinum'!C9</f>
        <v>Mežpils</v>
      </c>
      <c r="E10" s="73" t="str">
        <f>'Individ reitings Platinum'!D9</f>
        <v>Pauls Aizpurvs</v>
      </c>
      <c r="F10" s="73" t="str">
        <f>'Individ reitings Platinum'!E9</f>
        <v>m</v>
      </c>
      <c r="G10" s="73">
        <f>'Individ reitings Platinum'!F9</f>
        <v>15</v>
      </c>
      <c r="H10" s="73">
        <f>'Individ reitings Platinum'!G9</f>
        <v>3163</v>
      </c>
      <c r="I10" s="74">
        <f>'Individ reitings Platinum'!H9</f>
        <v>210.86666666666667</v>
      </c>
      <c r="J10" s="347">
        <f>'Individ reitings Platinum'!I9</f>
        <v>10</v>
      </c>
      <c r="K10" s="76">
        <f>'Individ reitings Platinum'!J9</f>
        <v>5</v>
      </c>
      <c r="L10" s="76">
        <f>'Individ reitings Platinum'!K9</f>
        <v>0</v>
      </c>
      <c r="M10" s="75">
        <f>'Individ reitings Platinum'!L9</f>
        <v>66.666666666666657</v>
      </c>
    </row>
    <row r="11" spans="2:13" ht="19.350000000000001" customHeight="1">
      <c r="B11" s="348">
        <v>5</v>
      </c>
      <c r="C11" s="71" t="s">
        <v>172</v>
      </c>
      <c r="D11" s="72" t="str">
        <f>'Individ reitings Platinum'!C10</f>
        <v>ALDENS Holding</v>
      </c>
      <c r="E11" s="73" t="str">
        <f>'Individ reitings Platinum'!D10</f>
        <v>Maksims Gerasimenko</v>
      </c>
      <c r="F11" s="73" t="str">
        <f>'Individ reitings Platinum'!E10</f>
        <v>m</v>
      </c>
      <c r="G11" s="73">
        <f>'Individ reitings Platinum'!F10</f>
        <v>9</v>
      </c>
      <c r="H11" s="73">
        <f>'Individ reitings Platinum'!G10</f>
        <v>1913</v>
      </c>
      <c r="I11" s="74">
        <f>'Individ reitings Platinum'!H10</f>
        <v>212.55555555555554</v>
      </c>
      <c r="J11" s="347">
        <f>'Individ reitings Platinum'!I10</f>
        <v>6</v>
      </c>
      <c r="K11" s="76">
        <f>'Individ reitings Platinum'!J10</f>
        <v>3</v>
      </c>
      <c r="L11" s="76">
        <f>'Individ reitings Platinum'!K10</f>
        <v>0</v>
      </c>
      <c r="M11" s="75">
        <f>'Individ reitings Platinum'!L10</f>
        <v>66.666666666666657</v>
      </c>
    </row>
    <row r="12" spans="2:13" ht="19.350000000000001" customHeight="1">
      <c r="B12" s="348">
        <v>6</v>
      </c>
      <c r="C12" s="71" t="s">
        <v>172</v>
      </c>
      <c r="D12" s="72" t="str">
        <f>'Individ reitings Platinum'!C11</f>
        <v>Ten Pin</v>
      </c>
      <c r="E12" s="73" t="str">
        <f>'Individ reitings Platinum'!D11</f>
        <v>Veronika Hudjakova</v>
      </c>
      <c r="F12" s="73" t="str">
        <f>'Individ reitings Platinum'!E11</f>
        <v>f</v>
      </c>
      <c r="G12" s="73">
        <f>'Individ reitings Platinum'!F11</f>
        <v>9</v>
      </c>
      <c r="H12" s="73">
        <f>'Individ reitings Platinum'!G11</f>
        <v>1849</v>
      </c>
      <c r="I12" s="74">
        <f>'Individ reitings Platinum'!H11</f>
        <v>205.44444444444446</v>
      </c>
      <c r="J12" s="347">
        <f>'Individ reitings Platinum'!I11</f>
        <v>6</v>
      </c>
      <c r="K12" s="76">
        <f>'Individ reitings Platinum'!J11</f>
        <v>3</v>
      </c>
      <c r="L12" s="76">
        <f>'Individ reitings Platinum'!K11</f>
        <v>0</v>
      </c>
      <c r="M12" s="75">
        <f>'Individ reitings Platinum'!L11</f>
        <v>66.666666666666657</v>
      </c>
    </row>
    <row r="13" spans="2:13" ht="19.350000000000001" customHeight="1">
      <c r="B13" s="348">
        <v>7</v>
      </c>
      <c r="C13" s="71" t="s">
        <v>172</v>
      </c>
      <c r="D13" s="72" t="str">
        <f>'Individ reitings Platinum'!C12</f>
        <v>Jaunie Buki</v>
      </c>
      <c r="E13" s="73" t="str">
        <f>'Individ reitings Platinum'!D12</f>
        <v>Ivars Vinters</v>
      </c>
      <c r="F13" s="73" t="str">
        <f>'Individ reitings Platinum'!E12</f>
        <v>m</v>
      </c>
      <c r="G13" s="73">
        <f>'Individ reitings Platinum'!F12</f>
        <v>12</v>
      </c>
      <c r="H13" s="73">
        <f>'Individ reitings Platinum'!G12</f>
        <v>2348</v>
      </c>
      <c r="I13" s="74">
        <f>'Individ reitings Platinum'!H12</f>
        <v>195.66666666666666</v>
      </c>
      <c r="J13" s="347">
        <f>'Individ reitings Platinum'!I12</f>
        <v>7</v>
      </c>
      <c r="K13" s="76">
        <f>'Individ reitings Platinum'!J12</f>
        <v>5</v>
      </c>
      <c r="L13" s="76">
        <f>'Individ reitings Platinum'!K12</f>
        <v>0</v>
      </c>
      <c r="M13" s="75">
        <f>'Individ reitings Platinum'!L12</f>
        <v>58.333333333333336</v>
      </c>
    </row>
    <row r="14" spans="2:13" ht="19.350000000000001" customHeight="1">
      <c r="B14" s="348">
        <v>8</v>
      </c>
      <c r="C14" s="71" t="s">
        <v>172</v>
      </c>
      <c r="D14" s="72" t="str">
        <f>'Individ reitings Platinum'!C13</f>
        <v>Jaunie Buki</v>
      </c>
      <c r="E14" s="73" t="str">
        <f>'Individ reitings Platinum'!D13</f>
        <v>Mārtiņš Vilnis</v>
      </c>
      <c r="F14" s="73" t="str">
        <f>'Individ reitings Platinum'!E13</f>
        <v>m</v>
      </c>
      <c r="G14" s="73">
        <f>'Individ reitings Platinum'!F13</f>
        <v>9</v>
      </c>
      <c r="H14" s="73">
        <f>'Individ reitings Platinum'!G13</f>
        <v>1666</v>
      </c>
      <c r="I14" s="74">
        <f>'Individ reitings Platinum'!H13</f>
        <v>185.11111111111111</v>
      </c>
      <c r="J14" s="347">
        <f>'Individ reitings Platinum'!I13</f>
        <v>4</v>
      </c>
      <c r="K14" s="76">
        <f>'Individ reitings Platinum'!J13</f>
        <v>4</v>
      </c>
      <c r="L14" s="76">
        <f>'Individ reitings Platinum'!K13</f>
        <v>1</v>
      </c>
      <c r="M14" s="75">
        <f>'Individ reitings Platinum'!L13</f>
        <v>54.555555555555557</v>
      </c>
    </row>
    <row r="15" spans="2:13" ht="19.350000000000001" customHeight="1">
      <c r="B15" s="348">
        <v>9</v>
      </c>
      <c r="C15" s="71" t="s">
        <v>172</v>
      </c>
      <c r="D15" s="72" t="str">
        <f>'Individ reitings Platinum'!C14</f>
        <v>ALDENS Holding</v>
      </c>
      <c r="E15" s="73" t="str">
        <f>'Individ reitings Platinum'!D14</f>
        <v>Aleksejs Jeļisejevs</v>
      </c>
      <c r="F15" s="73" t="str">
        <f>'Individ reitings Platinum'!E14</f>
        <v>m</v>
      </c>
      <c r="G15" s="73">
        <f>'Individ reitings Platinum'!F14</f>
        <v>15</v>
      </c>
      <c r="H15" s="73">
        <f>'Individ reitings Platinum'!G14</f>
        <v>2989</v>
      </c>
      <c r="I15" s="74">
        <f>'Individ reitings Platinum'!H14</f>
        <v>199.26666666666668</v>
      </c>
      <c r="J15" s="347">
        <f>'Individ reitings Platinum'!I14</f>
        <v>7</v>
      </c>
      <c r="K15" s="76">
        <f>'Individ reitings Platinum'!J14</f>
        <v>7</v>
      </c>
      <c r="L15" s="76">
        <f>'Individ reitings Platinum'!K14</f>
        <v>1</v>
      </c>
      <c r="M15" s="75">
        <f>'Individ reitings Platinum'!L14</f>
        <v>52.333333333333336</v>
      </c>
    </row>
    <row r="16" spans="2:13" ht="19.350000000000001" customHeight="1">
      <c r="B16" s="348">
        <v>10</v>
      </c>
      <c r="C16" s="71" t="s">
        <v>172</v>
      </c>
      <c r="D16" s="72" t="str">
        <f>'Individ reitings Platinum'!C15</f>
        <v>Wolfpack</v>
      </c>
      <c r="E16" s="73" t="str">
        <f>'Individ reitings Platinum'!D15</f>
        <v>Liāna Ponomarenko</v>
      </c>
      <c r="F16" s="73" t="str">
        <f>'Individ reitings Platinum'!E15</f>
        <v>f</v>
      </c>
      <c r="G16" s="73">
        <f>'Individ reitings Platinum'!F15</f>
        <v>12</v>
      </c>
      <c r="H16" s="73">
        <f>'Individ reitings Platinum'!G15</f>
        <v>2266</v>
      </c>
      <c r="I16" s="74">
        <f>'Individ reitings Platinum'!H15</f>
        <v>188.83333333333334</v>
      </c>
      <c r="J16" s="347">
        <f>'Individ reitings Platinum'!I15</f>
        <v>6</v>
      </c>
      <c r="K16" s="76">
        <f>'Individ reitings Platinum'!J15</f>
        <v>6</v>
      </c>
      <c r="L16" s="76">
        <f>'Individ reitings Platinum'!K15</f>
        <v>0</v>
      </c>
      <c r="M16" s="75">
        <f>'Individ reitings Platinum'!L15</f>
        <v>50</v>
      </c>
    </row>
    <row r="17" spans="2:13" ht="19.350000000000001" customHeight="1">
      <c r="B17" s="71">
        <v>11</v>
      </c>
      <c r="C17" s="71" t="s">
        <v>172</v>
      </c>
      <c r="D17" s="72" t="str">
        <f>'Individ reitings Platinum'!C16</f>
        <v>ALDENS Holding</v>
      </c>
      <c r="E17" s="73" t="str">
        <f>'Individ reitings Platinum'!D16</f>
        <v>Aleksandrs Titkovs</v>
      </c>
      <c r="F17" s="73" t="str">
        <f>'Individ reitings Platinum'!E16</f>
        <v>m</v>
      </c>
      <c r="G17" s="73">
        <f>'Individ reitings Platinum'!F16</f>
        <v>15</v>
      </c>
      <c r="H17" s="73">
        <f>'Individ reitings Platinum'!G16</f>
        <v>3066</v>
      </c>
      <c r="I17" s="74">
        <f>'Individ reitings Platinum'!H16</f>
        <v>204.4</v>
      </c>
      <c r="J17" s="347">
        <f>'Individ reitings Platinum'!I16</f>
        <v>7</v>
      </c>
      <c r="K17" s="76">
        <f>'Individ reitings Platinum'!J16</f>
        <v>8</v>
      </c>
      <c r="L17" s="76">
        <f>'Individ reitings Platinum'!K16</f>
        <v>0</v>
      </c>
      <c r="M17" s="75">
        <f>'Individ reitings Platinum'!L16</f>
        <v>46.666666666666664</v>
      </c>
    </row>
    <row r="18" spans="2:13" ht="19.350000000000001" customHeight="1">
      <c r="B18" s="71">
        <v>12</v>
      </c>
      <c r="C18" s="71" t="s">
        <v>172</v>
      </c>
      <c r="D18" s="72" t="str">
        <f>'Individ reitings Platinum'!C17</f>
        <v>Mežpils</v>
      </c>
      <c r="E18" s="73" t="str">
        <f>'Individ reitings Platinum'!D17</f>
        <v>Andrejs Zilgalvis</v>
      </c>
      <c r="F18" s="73" t="str">
        <f>'Individ reitings Platinum'!E17</f>
        <v>m</v>
      </c>
      <c r="G18" s="73">
        <f>'Individ reitings Platinum'!F17</f>
        <v>15</v>
      </c>
      <c r="H18" s="73">
        <f>'Individ reitings Platinum'!G17</f>
        <v>2906</v>
      </c>
      <c r="I18" s="74">
        <f>'Individ reitings Platinum'!H17</f>
        <v>193.73333333333332</v>
      </c>
      <c r="J18" s="347">
        <f>'Individ reitings Platinum'!I17</f>
        <v>7</v>
      </c>
      <c r="K18" s="76">
        <f>'Individ reitings Platinum'!J17</f>
        <v>8</v>
      </c>
      <c r="L18" s="76">
        <f>'Individ reitings Platinum'!K17</f>
        <v>0</v>
      </c>
      <c r="M18" s="75">
        <f>'Individ reitings Platinum'!L17</f>
        <v>46.666666666666664</v>
      </c>
    </row>
    <row r="19" spans="2:13" ht="19.350000000000001" customHeight="1">
      <c r="B19" s="71">
        <v>13</v>
      </c>
      <c r="C19" s="71" t="s">
        <v>172</v>
      </c>
      <c r="D19" s="72" t="str">
        <f>'Individ reitings Platinum'!C18</f>
        <v>Ten Pin</v>
      </c>
      <c r="E19" s="73" t="str">
        <f>'Individ reitings Platinum'!D18</f>
        <v>Ints Krievkalns</v>
      </c>
      <c r="F19" s="73" t="str">
        <f>'Individ reitings Platinum'!E18</f>
        <v>m</v>
      </c>
      <c r="G19" s="73">
        <f>'Individ reitings Platinum'!F18</f>
        <v>15</v>
      </c>
      <c r="H19" s="73">
        <f>'Individ reitings Platinum'!G18</f>
        <v>2832</v>
      </c>
      <c r="I19" s="74">
        <f>'Individ reitings Platinum'!H18</f>
        <v>188.8</v>
      </c>
      <c r="J19" s="347">
        <f>'Individ reitings Platinum'!I18</f>
        <v>7</v>
      </c>
      <c r="K19" s="76">
        <f>'Individ reitings Platinum'!J18</f>
        <v>8</v>
      </c>
      <c r="L19" s="76">
        <f>'Individ reitings Platinum'!K18</f>
        <v>0</v>
      </c>
      <c r="M19" s="75">
        <f>'Individ reitings Platinum'!L18</f>
        <v>46.666666666666664</v>
      </c>
    </row>
    <row r="20" spans="2:13" ht="19.350000000000001" customHeight="1">
      <c r="B20" s="71">
        <v>14</v>
      </c>
      <c r="C20" s="71" t="s">
        <v>172</v>
      </c>
      <c r="D20" s="72" t="str">
        <f>'Individ reitings Platinum'!C19</f>
        <v>Ax Group</v>
      </c>
      <c r="E20" s="73" t="str">
        <f>'Individ reitings Platinum'!D19</f>
        <v>Karīna Maslova</v>
      </c>
      <c r="F20" s="73" t="str">
        <f>'Individ reitings Platinum'!E19</f>
        <v>f</v>
      </c>
      <c r="G20" s="73">
        <f>'Individ reitings Platinum'!F19</f>
        <v>9</v>
      </c>
      <c r="H20" s="73">
        <f>'Individ reitings Platinum'!G19</f>
        <v>1737</v>
      </c>
      <c r="I20" s="74">
        <f>'Individ reitings Platinum'!H19</f>
        <v>193</v>
      </c>
      <c r="J20" s="347">
        <f>'Individ reitings Platinum'!I19</f>
        <v>4</v>
      </c>
      <c r="K20" s="76">
        <f>'Individ reitings Platinum'!J19</f>
        <v>5</v>
      </c>
      <c r="L20" s="76">
        <f>'Individ reitings Platinum'!K19</f>
        <v>0</v>
      </c>
      <c r="M20" s="75">
        <f>'Individ reitings Platinum'!L19</f>
        <v>44.444444444444443</v>
      </c>
    </row>
    <row r="21" spans="2:13" ht="19.350000000000001" customHeight="1">
      <c r="B21" s="71">
        <v>15</v>
      </c>
      <c r="C21" s="71" t="s">
        <v>172</v>
      </c>
      <c r="D21" s="72" t="str">
        <f>'Individ reitings Platinum'!C20</f>
        <v>Wolfpack</v>
      </c>
      <c r="E21" s="73" t="str">
        <f>'Individ reitings Platinum'!D20</f>
        <v>Artūrs Zavjalovs</v>
      </c>
      <c r="F21" s="73" t="str">
        <f>'Individ reitings Platinum'!E20</f>
        <v>m</v>
      </c>
      <c r="G21" s="73">
        <f>'Individ reitings Platinum'!F20</f>
        <v>9</v>
      </c>
      <c r="H21" s="73">
        <f>'Individ reitings Platinum'!G20</f>
        <v>1631</v>
      </c>
      <c r="I21" s="74">
        <f>'Individ reitings Platinum'!H20</f>
        <v>181.22222222222223</v>
      </c>
      <c r="J21" s="347">
        <f>'Individ reitings Platinum'!I20</f>
        <v>3</v>
      </c>
      <c r="K21" s="76">
        <f>'Individ reitings Platinum'!J20</f>
        <v>5</v>
      </c>
      <c r="L21" s="76">
        <f>'Individ reitings Platinum'!K20</f>
        <v>1</v>
      </c>
      <c r="M21" s="75">
        <f>'Individ reitings Platinum'!L20</f>
        <v>43.444444444444443</v>
      </c>
    </row>
    <row r="22" spans="2:13" ht="19.350000000000001" customHeight="1">
      <c r="B22" s="71">
        <v>16</v>
      </c>
      <c r="C22" s="71" t="s">
        <v>172</v>
      </c>
      <c r="D22" s="72" t="str">
        <f>'Individ reitings Platinum'!C21</f>
        <v>Jaunie Buki</v>
      </c>
      <c r="E22" s="73" t="str">
        <f>'Individ reitings Platinum'!D21</f>
        <v>Toms Pultraks</v>
      </c>
      <c r="F22" s="73" t="str">
        <f>'Individ reitings Platinum'!E21</f>
        <v>m</v>
      </c>
      <c r="G22" s="73">
        <f>'Individ reitings Platinum'!F21</f>
        <v>15</v>
      </c>
      <c r="H22" s="73">
        <f>'Individ reitings Platinum'!G21</f>
        <v>2779</v>
      </c>
      <c r="I22" s="74">
        <f>'Individ reitings Platinum'!H21</f>
        <v>185.26666666666668</v>
      </c>
      <c r="J22" s="347">
        <f>'Individ reitings Platinum'!I21</f>
        <v>5</v>
      </c>
      <c r="K22" s="76">
        <f>'Individ reitings Platinum'!J21</f>
        <v>10</v>
      </c>
      <c r="L22" s="76">
        <f>'Individ reitings Platinum'!K21</f>
        <v>0</v>
      </c>
      <c r="M22" s="75">
        <f>'Individ reitings Platinum'!L21</f>
        <v>33.333333333333329</v>
      </c>
    </row>
    <row r="23" spans="2:13" ht="19.350000000000001" customHeight="1">
      <c r="B23" s="71">
        <v>17</v>
      </c>
      <c r="C23" s="71" t="s">
        <v>172</v>
      </c>
      <c r="D23" s="72" t="str">
        <f>'Individ reitings Platinum'!C22</f>
        <v>Wolfpack</v>
      </c>
      <c r="E23" s="73" t="str">
        <f>'Individ reitings Platinum'!D22</f>
        <v>Dmitrijs Dumcevs</v>
      </c>
      <c r="F23" s="73" t="str">
        <f>'Individ reitings Platinum'!E22</f>
        <v>m</v>
      </c>
      <c r="G23" s="73">
        <f>'Individ reitings Platinum'!F22</f>
        <v>15</v>
      </c>
      <c r="H23" s="73">
        <f>'Individ reitings Platinum'!G22</f>
        <v>2763</v>
      </c>
      <c r="I23" s="74">
        <f>'Individ reitings Platinum'!H22</f>
        <v>184.2</v>
      </c>
      <c r="J23" s="347">
        <f>'Individ reitings Platinum'!I22</f>
        <v>4</v>
      </c>
      <c r="K23" s="76">
        <f>'Individ reitings Platinum'!J22</f>
        <v>11</v>
      </c>
      <c r="L23" s="76">
        <f>'Individ reitings Platinum'!K22</f>
        <v>0</v>
      </c>
      <c r="M23" s="75">
        <f>'Individ reitings Platinum'!L22</f>
        <v>26.666666666666668</v>
      </c>
    </row>
    <row r="24" spans="2:13" ht="19.350000000000001" customHeight="1">
      <c r="B24" s="71">
        <v>18</v>
      </c>
      <c r="C24" s="71" t="s">
        <v>172</v>
      </c>
      <c r="D24" s="72" t="str">
        <f>'Individ reitings Platinum'!C23</f>
        <v>Ax Group</v>
      </c>
      <c r="E24" s="73" t="str">
        <f>'Individ reitings Platinum'!D23</f>
        <v>Jurijs Bokums jun</v>
      </c>
      <c r="F24" s="73" t="str">
        <f>'Individ reitings Platinum'!E23</f>
        <v>m</v>
      </c>
      <c r="G24" s="73">
        <f>'Individ reitings Platinum'!F23</f>
        <v>9</v>
      </c>
      <c r="H24" s="73">
        <f>'Individ reitings Platinum'!G23</f>
        <v>1528</v>
      </c>
      <c r="I24" s="74">
        <f>'Individ reitings Platinum'!H23</f>
        <v>169.77777777777777</v>
      </c>
      <c r="J24" s="347">
        <f>'Individ reitings Platinum'!I23</f>
        <v>2</v>
      </c>
      <c r="K24" s="76">
        <f>'Individ reitings Platinum'!J23</f>
        <v>7</v>
      </c>
      <c r="L24" s="76">
        <f>'Individ reitings Platinum'!K23</f>
        <v>0</v>
      </c>
      <c r="M24" s="75">
        <f>'Individ reitings Platinum'!L23</f>
        <v>22.222222222222221</v>
      </c>
    </row>
    <row r="25" spans="2:13" ht="19.350000000000001" customHeight="1">
      <c r="B25" s="71">
        <v>19</v>
      </c>
      <c r="C25" s="71" t="s">
        <v>172</v>
      </c>
      <c r="D25" s="72" t="str">
        <f>'Individ reitings Platinum'!C24</f>
        <v>Mežpils</v>
      </c>
      <c r="E25" s="73" t="str">
        <f>'Individ reitings Platinum'!D24</f>
        <v>Valentīns Ginko</v>
      </c>
      <c r="F25" s="73" t="str">
        <f>'Individ reitings Platinum'!E24</f>
        <v>m</v>
      </c>
      <c r="G25" s="73">
        <f>'Individ reitings Platinum'!F24</f>
        <v>12</v>
      </c>
      <c r="H25" s="73">
        <f>'Individ reitings Platinum'!G24</f>
        <v>2030</v>
      </c>
      <c r="I25" s="74">
        <f>'Individ reitings Platinum'!H24</f>
        <v>169.16666666666666</v>
      </c>
      <c r="J25" s="347">
        <f>'Individ reitings Platinum'!I24</f>
        <v>2</v>
      </c>
      <c r="K25" s="76">
        <f>'Individ reitings Platinum'!J24</f>
        <v>10</v>
      </c>
      <c r="L25" s="76">
        <f>'Individ reitings Platinum'!K24</f>
        <v>0</v>
      </c>
      <c r="M25" s="75">
        <f>'Individ reitings Platinum'!L24</f>
        <v>16.666666666666664</v>
      </c>
    </row>
    <row r="26" spans="2:13" ht="19.350000000000001" customHeight="1">
      <c r="B26" s="71">
        <v>20</v>
      </c>
      <c r="C26" s="71" t="s">
        <v>173</v>
      </c>
      <c r="D26" s="55"/>
      <c r="E26" s="56"/>
      <c r="F26" s="56"/>
      <c r="G26" s="56"/>
      <c r="H26" s="56"/>
      <c r="I26" s="57"/>
      <c r="J26" s="346"/>
      <c r="K26" s="59"/>
      <c r="L26" s="59"/>
      <c r="M26" s="58"/>
    </row>
    <row r="27" spans="2:13" ht="19.350000000000001" customHeight="1">
      <c r="B27" s="71">
        <v>21</v>
      </c>
      <c r="C27" s="71" t="s">
        <v>173</v>
      </c>
      <c r="D27" s="55"/>
      <c r="E27" s="56"/>
      <c r="F27" s="56"/>
      <c r="G27" s="56"/>
      <c r="H27" s="56"/>
      <c r="I27" s="57"/>
      <c r="J27" s="346"/>
      <c r="K27" s="59"/>
      <c r="L27" s="59"/>
      <c r="M27" s="58"/>
    </row>
    <row r="28" spans="2:13" ht="19.350000000000001" customHeight="1">
      <c r="B28" s="71">
        <v>22</v>
      </c>
      <c r="C28" s="71" t="s">
        <v>173</v>
      </c>
      <c r="D28" s="55"/>
      <c r="E28" s="56"/>
      <c r="F28" s="56"/>
      <c r="G28" s="56"/>
      <c r="H28" s="56"/>
      <c r="I28" s="57"/>
      <c r="J28" s="346"/>
      <c r="K28" s="59"/>
      <c r="L28" s="59"/>
      <c r="M28" s="58"/>
    </row>
    <row r="29" spans="2:13" ht="19.350000000000001" customHeight="1">
      <c r="B29" s="71">
        <v>23</v>
      </c>
      <c r="C29" s="71" t="s">
        <v>173</v>
      </c>
      <c r="D29" s="55"/>
      <c r="E29" s="56"/>
      <c r="F29" s="56"/>
      <c r="G29" s="56"/>
      <c r="H29" s="56"/>
      <c r="I29" s="57"/>
      <c r="J29" s="346"/>
      <c r="K29" s="59"/>
      <c r="L29" s="59"/>
      <c r="M29" s="58"/>
    </row>
    <row r="30" spans="2:13" ht="19.350000000000001" customHeight="1">
      <c r="B30" s="71">
        <v>24</v>
      </c>
      <c r="C30" s="71" t="s">
        <v>173</v>
      </c>
      <c r="D30" s="55"/>
      <c r="E30" s="56"/>
      <c r="F30" s="56"/>
      <c r="G30" s="56"/>
      <c r="H30" s="56"/>
      <c r="I30" s="57"/>
      <c r="J30" s="346"/>
      <c r="K30" s="59"/>
      <c r="L30" s="59"/>
      <c r="M30" s="58"/>
    </row>
    <row r="31" spans="2:13" ht="19.350000000000001" customHeight="1">
      <c r="B31" s="71">
        <v>25</v>
      </c>
      <c r="C31" s="71"/>
      <c r="D31" s="55"/>
      <c r="E31" s="56"/>
      <c r="F31" s="56"/>
      <c r="G31" s="56"/>
      <c r="H31" s="56"/>
      <c r="I31" s="57"/>
      <c r="J31" s="346"/>
      <c r="K31" s="59"/>
      <c r="L31" s="59"/>
      <c r="M31" s="58"/>
    </row>
    <row r="32" spans="2:13" ht="19.350000000000001" customHeight="1">
      <c r="B32" s="71">
        <v>26</v>
      </c>
      <c r="C32" s="71"/>
      <c r="D32" s="55"/>
      <c r="E32" s="56"/>
      <c r="F32" s="56"/>
      <c r="G32" s="56"/>
      <c r="H32" s="56"/>
      <c r="I32" s="57"/>
      <c r="J32" s="346"/>
      <c r="K32" s="59"/>
      <c r="L32" s="59"/>
      <c r="M32" s="58"/>
    </row>
    <row r="33" spans="2:13" ht="19.350000000000001" customHeight="1">
      <c r="B33" s="71">
        <v>27</v>
      </c>
      <c r="C33" s="71"/>
      <c r="D33" s="55"/>
      <c r="E33" s="56"/>
      <c r="F33" s="56"/>
      <c r="G33" s="56"/>
      <c r="H33" s="56"/>
      <c r="I33" s="57"/>
      <c r="J33" s="346"/>
      <c r="K33" s="59"/>
      <c r="L33" s="59"/>
      <c r="M33" s="58"/>
    </row>
    <row r="34" spans="2:13" ht="19.350000000000001" customHeight="1">
      <c r="B34" s="71">
        <v>28</v>
      </c>
      <c r="C34" s="71"/>
      <c r="D34" s="55"/>
      <c r="E34" s="56"/>
      <c r="F34" s="56"/>
      <c r="G34" s="56"/>
      <c r="H34" s="56"/>
      <c r="I34" s="57"/>
      <c r="J34" s="346"/>
      <c r="K34" s="59"/>
      <c r="L34" s="59"/>
      <c r="M34" s="58"/>
    </row>
    <row r="35" spans="2:13" ht="19.350000000000001" customHeight="1">
      <c r="B35" s="71">
        <v>29</v>
      </c>
      <c r="C35" s="71"/>
      <c r="D35" s="55"/>
      <c r="E35" s="56"/>
      <c r="F35" s="56"/>
      <c r="G35" s="56"/>
      <c r="H35" s="56"/>
      <c r="I35" s="57"/>
      <c r="J35" s="346"/>
      <c r="K35" s="59"/>
      <c r="L35" s="59"/>
      <c r="M35" s="58"/>
    </row>
    <row r="36" spans="2:13" ht="19.350000000000001" customHeight="1">
      <c r="B36" s="71">
        <v>30</v>
      </c>
      <c r="C36" s="71"/>
      <c r="D36" s="55"/>
      <c r="E36" s="56"/>
      <c r="F36" s="56"/>
      <c r="G36" s="56"/>
      <c r="H36" s="56"/>
      <c r="I36" s="57"/>
      <c r="J36" s="346"/>
      <c r="K36" s="59"/>
      <c r="L36" s="59"/>
      <c r="M36" s="58"/>
    </row>
    <row r="37" spans="2:13" ht="19.350000000000001" customHeight="1">
      <c r="B37" s="71">
        <v>31</v>
      </c>
      <c r="C37" s="71"/>
      <c r="D37" s="72"/>
      <c r="E37" s="73"/>
      <c r="F37" s="73"/>
      <c r="G37" s="73"/>
      <c r="H37" s="73"/>
      <c r="I37" s="74"/>
      <c r="J37" s="347"/>
      <c r="K37" s="76"/>
      <c r="L37" s="76"/>
      <c r="M37" s="75"/>
    </row>
    <row r="38" spans="2:13" ht="19.350000000000001" customHeight="1">
      <c r="B38" s="71">
        <v>32</v>
      </c>
      <c r="C38" s="71"/>
      <c r="D38" s="72"/>
      <c r="E38" s="73"/>
      <c r="F38" s="73"/>
      <c r="G38" s="73"/>
      <c r="H38" s="73"/>
      <c r="I38" s="74"/>
      <c r="J38" s="347"/>
      <c r="K38" s="76"/>
      <c r="L38" s="76"/>
      <c r="M38" s="75"/>
    </row>
    <row r="39" spans="2:13" ht="19.350000000000001" customHeight="1">
      <c r="B39" s="71">
        <v>33</v>
      </c>
      <c r="C39" s="71"/>
      <c r="D39" s="72"/>
      <c r="E39" s="73"/>
      <c r="F39" s="73"/>
      <c r="G39" s="73"/>
      <c r="H39" s="73"/>
      <c r="I39" s="74"/>
      <c r="J39" s="347"/>
      <c r="K39" s="76"/>
      <c r="L39" s="76"/>
      <c r="M39" s="75"/>
    </row>
    <row r="40" spans="2:13" ht="19.350000000000001" customHeight="1">
      <c r="B40" s="71">
        <v>34</v>
      </c>
      <c r="C40" s="71"/>
      <c r="D40" s="72"/>
      <c r="E40" s="73"/>
      <c r="F40" s="73"/>
      <c r="G40" s="73"/>
      <c r="H40" s="73"/>
      <c r="I40" s="74"/>
      <c r="J40" s="347"/>
      <c r="K40" s="76"/>
      <c r="L40" s="76"/>
      <c r="M40" s="75"/>
    </row>
    <row r="41" spans="2:13" ht="19.350000000000001" customHeight="1">
      <c r="B41" s="71">
        <v>35</v>
      </c>
      <c r="C41" s="71"/>
      <c r="D41" s="72"/>
      <c r="E41" s="73"/>
      <c r="F41" s="73"/>
      <c r="G41" s="73"/>
      <c r="H41" s="73"/>
      <c r="I41" s="74"/>
      <c r="J41" s="347"/>
      <c r="K41" s="76"/>
      <c r="L41" s="76"/>
      <c r="M41" s="75"/>
    </row>
    <row r="42" spans="2:13" ht="19.350000000000001" customHeight="1">
      <c r="B42" s="71">
        <v>36</v>
      </c>
      <c r="C42" s="71"/>
      <c r="D42" s="72"/>
      <c r="E42" s="73"/>
      <c r="F42" s="73"/>
      <c r="G42" s="73"/>
      <c r="H42" s="73"/>
      <c r="I42" s="74"/>
      <c r="J42" s="347"/>
      <c r="K42" s="76"/>
      <c r="L42" s="76"/>
      <c r="M42" s="75"/>
    </row>
    <row r="43" spans="2:13" ht="19.350000000000001" customHeight="1">
      <c r="B43" s="71">
        <v>37</v>
      </c>
      <c r="C43" s="71"/>
      <c r="D43" s="72"/>
      <c r="E43" s="73"/>
      <c r="F43" s="73"/>
      <c r="G43" s="73"/>
      <c r="H43" s="73"/>
      <c r="I43" s="74"/>
      <c r="J43" s="347"/>
      <c r="K43" s="76"/>
      <c r="L43" s="76"/>
      <c r="M43" s="75"/>
    </row>
    <row r="44" spans="2:13" ht="19.350000000000001" customHeight="1">
      <c r="B44" s="71">
        <v>38</v>
      </c>
      <c r="C44" s="71"/>
      <c r="D44" s="72"/>
      <c r="E44" s="73"/>
      <c r="F44" s="73"/>
      <c r="G44" s="73"/>
      <c r="H44" s="73"/>
      <c r="I44" s="74"/>
      <c r="J44" s="347"/>
      <c r="K44" s="76"/>
      <c r="L44" s="76"/>
      <c r="M44" s="75"/>
    </row>
    <row r="45" spans="2:13" ht="19.350000000000001" customHeight="1">
      <c r="B45" s="71">
        <v>39</v>
      </c>
      <c r="C45" s="71"/>
      <c r="D45" s="72"/>
      <c r="E45" s="73"/>
      <c r="F45" s="73"/>
      <c r="G45" s="73"/>
      <c r="H45" s="73"/>
      <c r="I45" s="74"/>
      <c r="J45" s="347"/>
      <c r="K45" s="76"/>
      <c r="L45" s="76"/>
      <c r="M45" s="75"/>
    </row>
    <row r="46" spans="2:13" ht="19.350000000000001" customHeight="1">
      <c r="B46" s="71">
        <v>40</v>
      </c>
      <c r="C46" s="71"/>
      <c r="D46" s="72"/>
      <c r="E46" s="73"/>
      <c r="F46" s="73"/>
      <c r="G46" s="73"/>
      <c r="H46" s="73"/>
      <c r="I46" s="74"/>
      <c r="J46" s="347"/>
      <c r="K46" s="76"/>
      <c r="L46" s="76"/>
      <c r="M46" s="75"/>
    </row>
    <row r="47" spans="2:13" ht="19.350000000000001" customHeight="1">
      <c r="B47" s="71">
        <v>41</v>
      </c>
      <c r="C47" s="71"/>
      <c r="D47" s="72"/>
      <c r="E47" s="73"/>
      <c r="F47" s="73"/>
      <c r="G47" s="73"/>
      <c r="H47" s="73"/>
      <c r="I47" s="74"/>
      <c r="J47" s="347"/>
      <c r="K47" s="76"/>
      <c r="L47" s="76"/>
      <c r="M47" s="75"/>
    </row>
    <row r="48" spans="2:13" ht="19.350000000000001" customHeight="1">
      <c r="B48" s="71">
        <v>42</v>
      </c>
      <c r="C48" s="71"/>
      <c r="D48" s="72"/>
      <c r="E48" s="73"/>
      <c r="F48" s="73"/>
      <c r="G48" s="73"/>
      <c r="H48" s="73"/>
      <c r="I48" s="74"/>
      <c r="J48" s="347"/>
      <c r="K48" s="76"/>
      <c r="L48" s="76"/>
      <c r="M48" s="75"/>
    </row>
    <row r="49" spans="2:13" ht="19.350000000000001" customHeight="1">
      <c r="B49" s="71">
        <v>43</v>
      </c>
      <c r="C49" s="71"/>
      <c r="D49" s="72"/>
      <c r="E49" s="73"/>
      <c r="F49" s="73"/>
      <c r="G49" s="73"/>
      <c r="H49" s="73"/>
      <c r="I49" s="74"/>
      <c r="J49" s="347"/>
      <c r="K49" s="76"/>
      <c r="L49" s="76"/>
      <c r="M49" s="75"/>
    </row>
    <row r="50" spans="2:13" ht="19.350000000000001" customHeight="1">
      <c r="B50" s="71">
        <v>44</v>
      </c>
      <c r="C50" s="71"/>
      <c r="D50" s="72"/>
      <c r="E50" s="73"/>
      <c r="F50" s="73"/>
      <c r="G50" s="73"/>
      <c r="H50" s="73"/>
      <c r="I50" s="74"/>
      <c r="J50" s="347"/>
      <c r="K50" s="76"/>
      <c r="L50" s="76"/>
      <c r="M50" s="75"/>
    </row>
    <row r="51" spans="2:13" ht="19.350000000000001" customHeight="1">
      <c r="B51" s="71">
        <v>45</v>
      </c>
      <c r="C51" s="71"/>
      <c r="D51" s="72"/>
      <c r="E51" s="73"/>
      <c r="F51" s="73"/>
      <c r="G51" s="73"/>
      <c r="H51" s="73"/>
      <c r="I51" s="74"/>
      <c r="J51" s="347"/>
      <c r="K51" s="76"/>
      <c r="L51" s="76"/>
      <c r="M51" s="75"/>
    </row>
    <row r="52" spans="2:13" ht="19.350000000000001" customHeight="1">
      <c r="B52" s="71">
        <v>46</v>
      </c>
      <c r="C52" s="71"/>
      <c r="D52" s="72"/>
      <c r="E52" s="73"/>
      <c r="F52" s="73"/>
      <c r="G52" s="73"/>
      <c r="H52" s="73"/>
      <c r="I52" s="74"/>
      <c r="J52" s="347"/>
      <c r="K52" s="76"/>
      <c r="L52" s="76"/>
      <c r="M52" s="75"/>
    </row>
    <row r="53" spans="2:13" ht="19.350000000000001" customHeight="1">
      <c r="B53" s="71">
        <v>47</v>
      </c>
      <c r="C53" s="71"/>
      <c r="D53" s="72"/>
      <c r="E53" s="73"/>
      <c r="F53" s="73"/>
      <c r="G53" s="73"/>
      <c r="H53" s="73"/>
      <c r="I53" s="74"/>
      <c r="J53" s="347"/>
      <c r="K53" s="76"/>
      <c r="L53" s="76"/>
      <c r="M53" s="75"/>
    </row>
    <row r="54" spans="2:13" ht="19.350000000000001" customHeight="1">
      <c r="B54" s="71">
        <v>48</v>
      </c>
      <c r="C54" s="71"/>
      <c r="D54" s="72"/>
      <c r="E54" s="73"/>
      <c r="F54" s="73"/>
      <c r="G54" s="73"/>
      <c r="H54" s="73"/>
      <c r="I54" s="74"/>
      <c r="J54" s="347"/>
      <c r="K54" s="76"/>
      <c r="L54" s="76"/>
      <c r="M54" s="75"/>
    </row>
    <row r="55" spans="2:13" ht="19.350000000000001" customHeight="1">
      <c r="B55" s="71">
        <v>49</v>
      </c>
      <c r="C55" s="71"/>
      <c r="D55" s="72"/>
      <c r="E55" s="73"/>
      <c r="F55" s="73"/>
      <c r="G55" s="73"/>
      <c r="H55" s="73"/>
      <c r="I55" s="74"/>
      <c r="J55" s="347"/>
      <c r="K55" s="76"/>
      <c r="L55" s="76"/>
      <c r="M55" s="75"/>
    </row>
    <row r="56" spans="2:13" ht="19.350000000000001" customHeight="1">
      <c r="B56" s="71">
        <v>50</v>
      </c>
      <c r="C56" s="71"/>
      <c r="D56" s="72"/>
      <c r="E56" s="73"/>
      <c r="F56" s="73"/>
      <c r="G56" s="73"/>
      <c r="H56" s="73"/>
      <c r="I56" s="74"/>
      <c r="J56" s="347"/>
      <c r="K56" s="76"/>
      <c r="L56" s="76"/>
      <c r="M56" s="75"/>
    </row>
    <row r="57" spans="2:13" ht="19.350000000000001" customHeight="1">
      <c r="B57" s="71">
        <v>51</v>
      </c>
      <c r="C57" s="71"/>
      <c r="D57" s="72"/>
      <c r="E57" s="73"/>
      <c r="F57" s="73"/>
      <c r="G57" s="73"/>
      <c r="H57" s="73"/>
      <c r="I57" s="74"/>
      <c r="J57" s="347"/>
      <c r="K57" s="76"/>
      <c r="L57" s="76"/>
      <c r="M57" s="75"/>
    </row>
    <row r="58" spans="2:13" ht="19.350000000000001" customHeight="1">
      <c r="B58" s="71">
        <v>52</v>
      </c>
      <c r="C58" s="71"/>
      <c r="D58" s="72"/>
      <c r="E58" s="73"/>
      <c r="F58" s="73"/>
      <c r="G58" s="73"/>
      <c r="H58" s="73"/>
      <c r="I58" s="74"/>
      <c r="J58" s="347"/>
      <c r="K58" s="76"/>
      <c r="L58" s="76"/>
      <c r="M58" s="75"/>
    </row>
    <row r="59" spans="2:13" ht="19.350000000000001" customHeight="1">
      <c r="B59" s="71">
        <v>53</v>
      </c>
      <c r="C59" s="71"/>
      <c r="D59" s="72"/>
      <c r="E59" s="73"/>
      <c r="F59" s="73"/>
      <c r="G59" s="73"/>
      <c r="H59" s="73"/>
      <c r="I59" s="74"/>
      <c r="J59" s="347"/>
      <c r="K59" s="76"/>
      <c r="L59" s="76"/>
      <c r="M59" s="75"/>
    </row>
    <row r="60" spans="2:13" ht="19.350000000000001" customHeight="1">
      <c r="B60" s="71">
        <v>54</v>
      </c>
      <c r="C60" s="71"/>
      <c r="D60" s="72"/>
      <c r="E60" s="73"/>
      <c r="F60" s="73"/>
      <c r="G60" s="73"/>
      <c r="H60" s="73"/>
      <c r="I60" s="74"/>
      <c r="J60" s="347"/>
      <c r="K60" s="76"/>
      <c r="L60" s="76"/>
      <c r="M60" s="75"/>
    </row>
    <row r="61" spans="2:13" ht="19.350000000000001" customHeight="1">
      <c r="B61" s="71">
        <v>55</v>
      </c>
      <c r="C61" s="71"/>
      <c r="D61" s="72"/>
      <c r="E61" s="73"/>
      <c r="F61" s="73"/>
      <c r="G61" s="73"/>
      <c r="H61" s="73"/>
      <c r="I61" s="74"/>
      <c r="J61" s="347"/>
      <c r="K61" s="76"/>
      <c r="L61" s="76"/>
      <c r="M61" s="75"/>
    </row>
    <row r="62" spans="2:13" ht="19.350000000000001" customHeight="1">
      <c r="B62" s="71">
        <v>56</v>
      </c>
      <c r="C62" s="71"/>
      <c r="D62" s="72"/>
      <c r="E62" s="73"/>
      <c r="F62" s="73"/>
      <c r="G62" s="73"/>
      <c r="H62" s="73"/>
      <c r="I62" s="74"/>
      <c r="J62" s="347"/>
      <c r="K62" s="76"/>
      <c r="L62" s="76"/>
      <c r="M62" s="75"/>
    </row>
    <row r="63" spans="2:13" ht="19.350000000000001" customHeight="1">
      <c r="B63" s="71">
        <v>57</v>
      </c>
      <c r="C63" s="71"/>
      <c r="D63" s="72"/>
      <c r="E63" s="73"/>
      <c r="F63" s="73"/>
      <c r="G63" s="73"/>
      <c r="H63" s="73"/>
      <c r="I63" s="74"/>
      <c r="J63" s="347"/>
      <c r="K63" s="76"/>
      <c r="L63" s="76"/>
      <c r="M63" s="75"/>
    </row>
    <row r="64" spans="2:13" ht="19.350000000000001" customHeight="1">
      <c r="B64" s="71">
        <v>58</v>
      </c>
      <c r="C64" s="71"/>
      <c r="D64" s="72"/>
      <c r="E64" s="73"/>
      <c r="F64" s="73"/>
      <c r="G64" s="73"/>
      <c r="H64" s="73"/>
      <c r="I64" s="74"/>
      <c r="J64" s="347"/>
      <c r="K64" s="76"/>
      <c r="L64" s="76"/>
      <c r="M64" s="75"/>
    </row>
    <row r="65" spans="2:13" ht="17.399999999999999">
      <c r="B65" s="71">
        <v>59</v>
      </c>
      <c r="C65" s="71"/>
      <c r="D65" s="72"/>
      <c r="E65" s="73"/>
      <c r="F65" s="73"/>
      <c r="G65" s="73"/>
      <c r="H65" s="73"/>
      <c r="I65" s="74"/>
      <c r="J65" s="347"/>
      <c r="K65" s="76"/>
      <c r="L65" s="76"/>
      <c r="M65" s="75"/>
    </row>
    <row r="66" spans="2:13" ht="18" customHeight="1">
      <c r="B66" s="71">
        <v>60</v>
      </c>
      <c r="C66" s="71"/>
      <c r="D66" s="72"/>
      <c r="E66" s="73"/>
      <c r="F66" s="73"/>
      <c r="G66" s="73"/>
      <c r="H66" s="73"/>
      <c r="I66" s="74"/>
      <c r="J66" s="347"/>
      <c r="K66" s="76"/>
      <c r="L66" s="76"/>
      <c r="M66" s="75"/>
    </row>
    <row r="67" spans="2:13" ht="17.399999999999999" hidden="1">
      <c r="B67" s="71">
        <v>61</v>
      </c>
      <c r="E67"/>
      <c r="F67"/>
      <c r="G67"/>
      <c r="H67"/>
      <c r="I67"/>
      <c r="J67"/>
      <c r="K67"/>
      <c r="L67"/>
      <c r="M67"/>
    </row>
    <row r="68" spans="2:13" ht="17.399999999999999" hidden="1">
      <c r="B68" s="71">
        <v>62</v>
      </c>
      <c r="E68"/>
      <c r="F68"/>
      <c r="G68"/>
      <c r="H68"/>
      <c r="I68"/>
      <c r="J68"/>
      <c r="K68"/>
      <c r="L68"/>
      <c r="M68"/>
    </row>
    <row r="69" spans="2:13" ht="17.399999999999999" hidden="1">
      <c r="B69" s="71">
        <v>63</v>
      </c>
      <c r="E69"/>
      <c r="F69"/>
      <c r="G69"/>
      <c r="H69"/>
      <c r="I69"/>
      <c r="J69"/>
      <c r="K69"/>
      <c r="L69"/>
      <c r="M69"/>
    </row>
    <row r="70" spans="2:13" ht="17.399999999999999" hidden="1">
      <c r="B70" s="71">
        <v>64</v>
      </c>
      <c r="E70"/>
      <c r="F70"/>
      <c r="G70"/>
      <c r="H70"/>
      <c r="I70"/>
      <c r="J70"/>
      <c r="K70"/>
      <c r="L70"/>
      <c r="M70"/>
    </row>
    <row r="71" spans="2:13" ht="17.399999999999999" hidden="1">
      <c r="B71" s="71">
        <v>65</v>
      </c>
      <c r="E71"/>
      <c r="F71"/>
      <c r="G71"/>
      <c r="H71"/>
      <c r="I71"/>
      <c r="J71"/>
      <c r="K71"/>
      <c r="L71"/>
      <c r="M71"/>
    </row>
    <row r="72" spans="2:13" ht="17.399999999999999" hidden="1">
      <c r="B72" s="71">
        <v>66</v>
      </c>
      <c r="E72"/>
      <c r="F72"/>
      <c r="G72"/>
      <c r="H72"/>
      <c r="I72"/>
      <c r="J72"/>
      <c r="K72"/>
      <c r="L72"/>
      <c r="M72"/>
    </row>
    <row r="73" spans="2:13" ht="17.399999999999999" hidden="1">
      <c r="B73" s="71">
        <v>67</v>
      </c>
      <c r="E73"/>
      <c r="F73"/>
      <c r="G73"/>
      <c r="H73"/>
      <c r="I73"/>
      <c r="J73"/>
      <c r="K73"/>
      <c r="L73"/>
      <c r="M73"/>
    </row>
    <row r="74" spans="2:13" ht="17.399999999999999" hidden="1">
      <c r="B74" s="71">
        <v>68</v>
      </c>
      <c r="E74"/>
      <c r="F74"/>
      <c r="G74"/>
      <c r="H74"/>
      <c r="I74"/>
      <c r="J74"/>
      <c r="K74"/>
      <c r="L74"/>
      <c r="M74"/>
    </row>
    <row r="75" spans="2:13" ht="17.399999999999999" hidden="1">
      <c r="B75" s="71">
        <v>69</v>
      </c>
      <c r="E75"/>
      <c r="F75"/>
      <c r="G75"/>
      <c r="H75"/>
      <c r="I75"/>
      <c r="J75"/>
      <c r="K75"/>
      <c r="L75"/>
      <c r="M75"/>
    </row>
    <row r="76" spans="2:13" ht="17.399999999999999" hidden="1">
      <c r="B76" s="71">
        <v>70</v>
      </c>
      <c r="E76"/>
      <c r="F76"/>
      <c r="G76"/>
      <c r="H76"/>
      <c r="I76"/>
      <c r="J76"/>
      <c r="K76"/>
      <c r="L76"/>
      <c r="M76"/>
    </row>
    <row r="77" spans="2:13" ht="17.399999999999999" hidden="1">
      <c r="B77" s="71">
        <v>71</v>
      </c>
      <c r="E77"/>
      <c r="F77"/>
      <c r="G77"/>
      <c r="H77"/>
      <c r="I77"/>
      <c r="J77"/>
      <c r="K77"/>
      <c r="L77"/>
      <c r="M77"/>
    </row>
    <row r="78" spans="2:13" ht="15.6" hidden="1" customHeight="1">
      <c r="B78" s="71">
        <v>72</v>
      </c>
      <c r="E78"/>
      <c r="F78"/>
      <c r="G78"/>
      <c r="H78"/>
      <c r="I78"/>
      <c r="J78"/>
      <c r="K78"/>
      <c r="L78"/>
      <c r="M78"/>
    </row>
    <row r="79" spans="2:13" ht="17.399999999999999" hidden="1">
      <c r="B79" s="71">
        <v>73</v>
      </c>
      <c r="C79" s="349"/>
      <c r="D79" s="55"/>
      <c r="E79" s="56"/>
      <c r="F79" s="56"/>
      <c r="G79" s="56"/>
      <c r="H79" s="56"/>
      <c r="I79" s="57"/>
      <c r="J79" s="346"/>
      <c r="K79" s="59"/>
      <c r="L79" s="59"/>
      <c r="M79" s="58"/>
    </row>
    <row r="80" spans="2:13" ht="17.399999999999999" hidden="1">
      <c r="B80" s="71">
        <v>74</v>
      </c>
      <c r="C80" s="349"/>
      <c r="D80" s="55"/>
      <c r="E80" s="56"/>
      <c r="F80" s="56"/>
      <c r="G80" s="56"/>
      <c r="H80" s="56"/>
      <c r="I80" s="57"/>
      <c r="J80" s="346"/>
      <c r="K80" s="59"/>
      <c r="L80" s="59"/>
      <c r="M80" s="58"/>
    </row>
    <row r="81" spans="2:13" ht="17.399999999999999" hidden="1">
      <c r="B81" s="71">
        <v>75</v>
      </c>
      <c r="C81" s="349"/>
      <c r="D81" s="55"/>
      <c r="E81" s="56"/>
      <c r="F81" s="56"/>
      <c r="G81" s="56"/>
      <c r="H81" s="56"/>
      <c r="I81" s="57"/>
      <c r="J81" s="346"/>
      <c r="K81" s="59"/>
      <c r="L81" s="59"/>
      <c r="M81" s="58"/>
    </row>
    <row r="82" spans="2:13" ht="9" hidden="1" customHeight="1">
      <c r="B82" s="71">
        <v>76</v>
      </c>
      <c r="C82" s="349"/>
      <c r="D82" s="55"/>
      <c r="E82" s="56"/>
      <c r="F82" s="56"/>
      <c r="G82" s="56"/>
      <c r="H82" s="56"/>
      <c r="I82" s="57"/>
      <c r="J82" s="346"/>
      <c r="K82" s="59"/>
      <c r="L82" s="59"/>
      <c r="M82" s="58"/>
    </row>
    <row r="83" spans="2:13" ht="17.399999999999999" hidden="1">
      <c r="B83" s="71">
        <v>77</v>
      </c>
      <c r="C83" s="71"/>
      <c r="D83" s="72"/>
      <c r="E83" s="72"/>
      <c r="F83" s="73"/>
      <c r="G83" s="73"/>
      <c r="H83" s="73"/>
      <c r="I83" s="74"/>
      <c r="J83" s="347"/>
      <c r="K83" s="76"/>
      <c r="L83" s="76"/>
      <c r="M83" s="76"/>
    </row>
    <row r="84" spans="2:13" ht="17.399999999999999" hidden="1">
      <c r="B84" s="71">
        <v>78</v>
      </c>
      <c r="C84" s="71"/>
      <c r="D84" s="72"/>
      <c r="E84" s="72"/>
      <c r="F84" s="73"/>
      <c r="G84" s="73"/>
      <c r="H84" s="73"/>
      <c r="I84" s="74"/>
      <c r="J84" s="347"/>
      <c r="K84" s="76"/>
      <c r="L84" s="76"/>
      <c r="M84" s="76"/>
    </row>
    <row r="85" spans="2:13" ht="17.399999999999999" hidden="1">
      <c r="B85" s="71">
        <v>79</v>
      </c>
      <c r="C85" s="71"/>
      <c r="D85" s="72"/>
      <c r="E85" s="72"/>
      <c r="F85" s="73"/>
      <c r="G85" s="73"/>
      <c r="H85" s="73"/>
      <c r="I85" s="74"/>
      <c r="J85" s="347"/>
      <c r="K85" s="76"/>
      <c r="L85" s="76"/>
      <c r="M85" s="76"/>
    </row>
    <row r="86" spans="2:13" ht="17.399999999999999" hidden="1">
      <c r="B86" s="71">
        <v>80</v>
      </c>
      <c r="C86" s="71"/>
      <c r="D86" s="72"/>
      <c r="E86" s="72"/>
      <c r="F86" s="73"/>
      <c r="G86" s="73"/>
      <c r="H86" s="73"/>
      <c r="I86" s="74"/>
      <c r="J86" s="347"/>
      <c r="K86" s="76"/>
      <c r="L86" s="76"/>
      <c r="M86" s="76"/>
    </row>
    <row r="87" spans="2:13" ht="17.399999999999999" hidden="1">
      <c r="B87" s="71">
        <v>81</v>
      </c>
      <c r="C87" s="71"/>
      <c r="D87" s="72"/>
      <c r="E87" s="72"/>
      <c r="F87" s="73"/>
      <c r="G87" s="73"/>
      <c r="H87" s="73"/>
      <c r="I87" s="74"/>
      <c r="J87" s="347"/>
      <c r="K87" s="76"/>
      <c r="L87" s="76"/>
      <c r="M87" s="76"/>
    </row>
    <row r="88" spans="2:13" ht="17.399999999999999" hidden="1">
      <c r="B88" s="71">
        <v>82</v>
      </c>
      <c r="C88" s="71"/>
      <c r="D88" s="72"/>
      <c r="E88" s="72"/>
      <c r="F88" s="73"/>
      <c r="G88" s="73"/>
      <c r="H88" s="73"/>
      <c r="I88" s="74"/>
      <c r="J88" s="347"/>
      <c r="K88" s="76"/>
      <c r="L88" s="76"/>
      <c r="M88" s="76"/>
    </row>
    <row r="89" spans="2:13" ht="17.399999999999999" hidden="1">
      <c r="B89" s="71">
        <v>83</v>
      </c>
      <c r="C89" s="71"/>
      <c r="D89" s="72"/>
      <c r="E89" s="72"/>
      <c r="F89" s="73"/>
      <c r="G89" s="73"/>
      <c r="H89" s="73"/>
      <c r="I89" s="74"/>
      <c r="J89" s="347"/>
      <c r="K89" s="76"/>
      <c r="L89" s="76"/>
      <c r="M89" s="76"/>
    </row>
    <row r="90" spans="2:13" ht="17.399999999999999" hidden="1">
      <c r="B90" s="71">
        <v>84</v>
      </c>
      <c r="C90" s="71"/>
      <c r="D90" s="72"/>
      <c r="E90" s="72"/>
      <c r="F90" s="73"/>
      <c r="G90" s="73"/>
      <c r="H90" s="73"/>
      <c r="I90" s="74"/>
      <c r="J90" s="347"/>
      <c r="K90" s="76"/>
      <c r="L90" s="76"/>
      <c r="M90" s="76"/>
    </row>
    <row r="91" spans="2:13" ht="17.399999999999999" hidden="1">
      <c r="B91" s="71">
        <v>85</v>
      </c>
      <c r="C91" s="71"/>
      <c r="D91" s="72"/>
      <c r="E91" s="72"/>
      <c r="F91" s="73"/>
      <c r="G91" s="73"/>
      <c r="H91" s="73"/>
      <c r="I91" s="74"/>
      <c r="J91" s="347"/>
      <c r="K91" s="76"/>
      <c r="L91" s="76"/>
      <c r="M91" s="76"/>
    </row>
    <row r="92" spans="2:13" ht="17.399999999999999" hidden="1">
      <c r="B92" s="71">
        <v>86</v>
      </c>
      <c r="C92" s="71"/>
      <c r="D92" s="72"/>
      <c r="E92" s="72"/>
      <c r="F92" s="73"/>
      <c r="G92" s="73"/>
      <c r="H92" s="73"/>
      <c r="I92" s="74"/>
      <c r="J92" s="347"/>
      <c r="K92" s="76"/>
      <c r="L92" s="76"/>
      <c r="M92" s="76"/>
    </row>
    <row r="93" spans="2:13" ht="17.399999999999999" hidden="1">
      <c r="B93" s="71">
        <v>87</v>
      </c>
      <c r="C93" s="71"/>
      <c r="D93" s="72"/>
      <c r="E93" s="72"/>
      <c r="F93" s="73"/>
      <c r="G93" s="73"/>
      <c r="H93" s="73"/>
      <c r="I93" s="74"/>
      <c r="J93" s="347"/>
      <c r="K93" s="76"/>
      <c r="L93" s="76"/>
      <c r="M93" s="76"/>
    </row>
    <row r="94" spans="2:13" ht="17.399999999999999" hidden="1">
      <c r="B94" s="71">
        <v>88</v>
      </c>
      <c r="C94" s="71"/>
      <c r="D94" s="72"/>
      <c r="E94" s="72"/>
      <c r="F94" s="73"/>
      <c r="G94" s="73"/>
      <c r="H94" s="73"/>
      <c r="I94" s="74"/>
      <c r="J94" s="347"/>
      <c r="K94" s="76"/>
      <c r="L94" s="76"/>
      <c r="M94" s="76"/>
    </row>
    <row r="95" spans="2:13" ht="17.399999999999999" hidden="1">
      <c r="B95" s="71">
        <v>89</v>
      </c>
      <c r="C95" s="71"/>
      <c r="D95" s="72"/>
      <c r="E95" s="72"/>
      <c r="F95" s="73"/>
      <c r="G95" s="73"/>
      <c r="H95" s="73"/>
      <c r="I95" s="74"/>
      <c r="J95" s="347"/>
      <c r="K95" s="76"/>
      <c r="L95" s="76"/>
      <c r="M95" s="76"/>
    </row>
    <row r="96" spans="2:13" ht="17.399999999999999" hidden="1">
      <c r="B96" s="71">
        <v>90</v>
      </c>
      <c r="C96" s="71"/>
      <c r="D96" s="72"/>
      <c r="E96" s="72"/>
      <c r="F96" s="73"/>
      <c r="G96" s="73"/>
      <c r="H96" s="73"/>
      <c r="I96" s="74"/>
      <c r="J96" s="347"/>
      <c r="K96" s="76"/>
      <c r="L96" s="76"/>
      <c r="M96" s="76"/>
    </row>
    <row r="97" spans="2:13" ht="17.399999999999999" hidden="1">
      <c r="B97" s="71">
        <v>91</v>
      </c>
      <c r="C97" s="71"/>
      <c r="D97" s="72"/>
      <c r="E97" s="72"/>
      <c r="F97" s="73"/>
      <c r="G97" s="73"/>
      <c r="H97" s="73"/>
      <c r="I97" s="74"/>
      <c r="J97" s="347"/>
      <c r="K97" s="76"/>
      <c r="L97" s="76"/>
      <c r="M97" s="76"/>
    </row>
    <row r="98" spans="2:13" ht="17.399999999999999" hidden="1">
      <c r="B98" s="71">
        <v>92</v>
      </c>
      <c r="C98" s="71"/>
      <c r="D98" s="72"/>
      <c r="E98" s="72"/>
      <c r="F98" s="73"/>
      <c r="G98" s="73"/>
      <c r="H98" s="73"/>
      <c r="I98" s="74"/>
      <c r="J98" s="347"/>
      <c r="K98" s="76"/>
      <c r="L98" s="76"/>
      <c r="M98" s="76"/>
    </row>
    <row r="99" spans="2:13" ht="17.399999999999999" hidden="1">
      <c r="B99" s="71">
        <v>93</v>
      </c>
      <c r="C99" s="71"/>
      <c r="D99" s="72"/>
      <c r="E99" s="72"/>
      <c r="F99" s="73"/>
      <c r="G99" s="73"/>
      <c r="H99" s="73"/>
      <c r="I99" s="74"/>
      <c r="J99" s="347"/>
      <c r="K99" s="76"/>
      <c r="L99" s="76"/>
      <c r="M99" s="76"/>
    </row>
    <row r="100" spans="2:13" ht="17.399999999999999" hidden="1">
      <c r="B100" s="71">
        <v>94</v>
      </c>
      <c r="C100" s="71"/>
      <c r="D100" s="72"/>
      <c r="E100" s="72"/>
      <c r="F100" s="73"/>
      <c r="G100" s="73"/>
      <c r="H100" s="73"/>
      <c r="I100" s="74"/>
      <c r="J100" s="347"/>
      <c r="K100" s="76"/>
      <c r="L100" s="76"/>
      <c r="M100" s="76"/>
    </row>
    <row r="101" spans="2:13" ht="17.399999999999999" hidden="1">
      <c r="B101" s="71">
        <v>95</v>
      </c>
      <c r="C101" s="71"/>
      <c r="D101" s="72"/>
      <c r="E101" s="72"/>
      <c r="F101" s="73"/>
      <c r="G101" s="73"/>
      <c r="H101" s="73"/>
      <c r="I101" s="74"/>
      <c r="J101" s="347"/>
      <c r="K101" s="76"/>
      <c r="L101" s="76"/>
      <c r="M101" s="76"/>
    </row>
    <row r="102" spans="2:13" ht="17.399999999999999" hidden="1">
      <c r="B102" s="71">
        <v>96</v>
      </c>
      <c r="C102" s="71"/>
      <c r="D102" s="72"/>
      <c r="E102" s="72"/>
      <c r="F102" s="73"/>
      <c r="G102" s="73"/>
      <c r="H102" s="73"/>
      <c r="I102" s="74"/>
      <c r="J102" s="347"/>
      <c r="K102" s="76"/>
      <c r="L102" s="76"/>
      <c r="M102" s="76"/>
    </row>
    <row r="103" spans="2:13" ht="17.399999999999999" hidden="1">
      <c r="B103" s="71">
        <v>97</v>
      </c>
      <c r="C103" s="71"/>
      <c r="D103" s="72"/>
      <c r="E103" s="72"/>
      <c r="F103" s="73"/>
      <c r="G103" s="73"/>
      <c r="H103" s="73"/>
      <c r="I103" s="74"/>
      <c r="J103" s="347"/>
      <c r="K103" s="76"/>
      <c r="L103" s="76"/>
      <c r="M103" s="76"/>
    </row>
    <row r="104" spans="2:13" ht="17.399999999999999" hidden="1">
      <c r="B104" s="71">
        <v>98</v>
      </c>
      <c r="C104" s="71"/>
      <c r="D104" s="72"/>
      <c r="E104" s="72"/>
      <c r="F104" s="73"/>
      <c r="G104" s="73"/>
      <c r="H104" s="73"/>
      <c r="I104" s="74"/>
      <c r="J104" s="347"/>
      <c r="K104" s="76"/>
      <c r="L104" s="76"/>
      <c r="M104" s="76"/>
    </row>
    <row r="105" spans="2:13" ht="17.399999999999999" hidden="1">
      <c r="B105" s="71">
        <v>99</v>
      </c>
      <c r="C105" s="71"/>
      <c r="D105" s="72"/>
      <c r="E105" s="72"/>
      <c r="F105" s="73"/>
      <c r="G105" s="73"/>
      <c r="H105" s="73"/>
      <c r="I105" s="74"/>
      <c r="J105" s="347"/>
      <c r="K105" s="76"/>
      <c r="L105" s="76"/>
      <c r="M105" s="76"/>
    </row>
    <row r="106" spans="2:13" ht="17.399999999999999" hidden="1">
      <c r="B106" s="71">
        <v>100</v>
      </c>
      <c r="C106" s="71"/>
      <c r="D106" s="72"/>
      <c r="E106" s="72"/>
      <c r="F106" s="73"/>
      <c r="G106" s="73"/>
      <c r="H106" s="73"/>
      <c r="I106" s="74"/>
      <c r="J106" s="347"/>
      <c r="K106" s="76"/>
      <c r="L106" s="76"/>
      <c r="M106" s="76"/>
    </row>
    <row r="107" spans="2:13" ht="17.399999999999999" hidden="1">
      <c r="B107" s="71">
        <v>101</v>
      </c>
      <c r="C107" s="71"/>
      <c r="D107" s="72"/>
      <c r="E107" s="72"/>
      <c r="F107" s="73"/>
      <c r="G107" s="73"/>
      <c r="H107" s="73"/>
      <c r="I107" s="74"/>
      <c r="J107" s="347"/>
      <c r="K107" s="76"/>
      <c r="L107" s="76"/>
      <c r="M107" s="76"/>
    </row>
    <row r="108" spans="2:13" ht="17.399999999999999" hidden="1">
      <c r="B108" s="71">
        <v>102</v>
      </c>
      <c r="C108" s="71"/>
      <c r="D108" s="72"/>
      <c r="E108" s="72"/>
      <c r="F108" s="73"/>
      <c r="G108" s="73"/>
      <c r="H108" s="73"/>
      <c r="I108" s="74"/>
      <c r="J108" s="347"/>
      <c r="K108" s="76"/>
      <c r="L108" s="76"/>
      <c r="M108" s="76"/>
    </row>
    <row r="109" spans="2:13" ht="17.399999999999999" hidden="1">
      <c r="B109" s="71">
        <v>103</v>
      </c>
      <c r="C109" s="71"/>
      <c r="D109" s="72"/>
      <c r="E109" s="72"/>
      <c r="F109" s="73"/>
      <c r="G109" s="73"/>
      <c r="H109" s="73"/>
      <c r="I109" s="74"/>
      <c r="J109" s="347"/>
      <c r="K109" s="76"/>
      <c r="L109" s="76"/>
      <c r="M109" s="76"/>
    </row>
    <row r="110" spans="2:13" ht="7.2" hidden="1" customHeight="1">
      <c r="B110" s="71">
        <v>104</v>
      </c>
      <c r="C110" s="71"/>
      <c r="D110" s="72"/>
      <c r="E110" s="72"/>
      <c r="F110" s="73"/>
      <c r="G110" s="73"/>
      <c r="H110" s="73"/>
      <c r="I110" s="74"/>
      <c r="J110" s="347"/>
      <c r="K110" s="76"/>
      <c r="L110" s="76"/>
      <c r="M110" s="76"/>
    </row>
    <row r="111" spans="2:13" ht="17.399999999999999" hidden="1">
      <c r="B111" s="71">
        <v>105</v>
      </c>
      <c r="C111" s="71"/>
      <c r="D111" s="72"/>
      <c r="E111" s="72"/>
      <c r="F111" s="73"/>
      <c r="G111" s="73"/>
      <c r="H111" s="73"/>
      <c r="I111" s="74"/>
      <c r="J111" s="347"/>
      <c r="K111" s="76"/>
      <c r="L111" s="76"/>
      <c r="M111" s="76"/>
    </row>
    <row r="112" spans="2:13" ht="17.399999999999999" hidden="1">
      <c r="B112" s="71">
        <v>106</v>
      </c>
      <c r="C112" s="71"/>
      <c r="D112" s="72"/>
      <c r="E112" s="72"/>
      <c r="F112" s="73"/>
      <c r="G112" s="73"/>
      <c r="H112" s="73"/>
      <c r="I112" s="74"/>
      <c r="J112" s="347"/>
      <c r="K112" s="76"/>
      <c r="L112" s="76"/>
      <c r="M112" s="76"/>
    </row>
    <row r="113" spans="2:13" ht="17.399999999999999" hidden="1">
      <c r="B113" s="71">
        <v>107</v>
      </c>
      <c r="C113" s="71"/>
      <c r="D113" s="72"/>
      <c r="E113" s="72"/>
      <c r="F113" s="73"/>
      <c r="G113" s="73"/>
      <c r="H113" s="73"/>
      <c r="I113" s="74"/>
      <c r="J113" s="347"/>
      <c r="K113" s="76"/>
      <c r="L113" s="76"/>
      <c r="M113" s="76"/>
    </row>
    <row r="114" spans="2:13" ht="17.399999999999999" hidden="1">
      <c r="B114" s="71">
        <v>108</v>
      </c>
      <c r="C114" s="71"/>
      <c r="D114" s="72"/>
      <c r="E114" s="72"/>
      <c r="F114" s="73"/>
      <c r="G114" s="73"/>
      <c r="H114" s="73"/>
      <c r="I114" s="74"/>
      <c r="J114" s="347"/>
      <c r="K114" s="76"/>
      <c r="L114" s="76"/>
      <c r="M114" s="76"/>
    </row>
    <row r="115" spans="2:13" ht="17.399999999999999" hidden="1">
      <c r="B115" s="71">
        <v>109</v>
      </c>
      <c r="C115" s="71"/>
      <c r="D115" s="72"/>
      <c r="E115" s="72"/>
      <c r="F115" s="73"/>
      <c r="G115" s="73"/>
      <c r="H115" s="73"/>
      <c r="I115" s="74"/>
      <c r="J115" s="347"/>
      <c r="K115" s="76"/>
      <c r="L115" s="76"/>
      <c r="M115" s="76"/>
    </row>
    <row r="116" spans="2:13" ht="17.399999999999999" hidden="1">
      <c r="B116" s="71">
        <v>110</v>
      </c>
      <c r="C116" s="71"/>
      <c r="D116" s="72"/>
      <c r="E116" s="72"/>
      <c r="F116" s="73"/>
      <c r="G116" s="73"/>
      <c r="H116" s="73"/>
      <c r="I116" s="74"/>
      <c r="J116" s="347"/>
      <c r="K116" s="76"/>
      <c r="L116" s="76"/>
      <c r="M116" s="76"/>
    </row>
    <row r="117" spans="2:13" ht="17.399999999999999" hidden="1">
      <c r="B117" s="71">
        <v>111</v>
      </c>
      <c r="C117" s="71"/>
      <c r="D117" s="72"/>
      <c r="E117" s="72"/>
      <c r="F117" s="73"/>
      <c r="G117" s="73"/>
      <c r="H117" s="73"/>
      <c r="I117" s="74"/>
      <c r="J117" s="347"/>
      <c r="K117" s="76"/>
      <c r="L117" s="76"/>
      <c r="M117" s="76"/>
    </row>
    <row r="118" spans="2:13" ht="17.399999999999999" hidden="1">
      <c r="B118" s="71">
        <v>112</v>
      </c>
      <c r="C118" s="71"/>
      <c r="D118" s="72"/>
      <c r="E118" s="72"/>
      <c r="F118" s="73"/>
      <c r="G118" s="73"/>
      <c r="H118" s="73"/>
      <c r="I118" s="74"/>
      <c r="J118" s="347"/>
      <c r="K118" s="76"/>
      <c r="L118" s="76"/>
      <c r="M118" s="76"/>
    </row>
    <row r="119" spans="2:13" ht="17.399999999999999" hidden="1">
      <c r="B119" s="71">
        <v>113</v>
      </c>
      <c r="C119" s="71"/>
      <c r="D119" s="72"/>
      <c r="E119" s="72"/>
      <c r="F119" s="73"/>
      <c r="G119" s="73"/>
      <c r="H119" s="73"/>
      <c r="I119" s="74"/>
      <c r="J119" s="347"/>
      <c r="K119" s="76"/>
      <c r="L119" s="76"/>
      <c r="M119" s="76"/>
    </row>
    <row r="120" spans="2:13" ht="17.399999999999999" hidden="1">
      <c r="B120" s="71">
        <v>114</v>
      </c>
      <c r="C120" s="71"/>
      <c r="D120" s="72"/>
      <c r="E120" s="72"/>
      <c r="F120" s="73"/>
      <c r="G120" s="73"/>
      <c r="H120" s="73"/>
      <c r="I120" s="74"/>
      <c r="J120" s="347"/>
      <c r="K120" s="76"/>
      <c r="L120" s="76"/>
      <c r="M120" s="76"/>
    </row>
    <row r="121" spans="2:13" ht="17.399999999999999" hidden="1">
      <c r="B121" s="71">
        <v>115</v>
      </c>
      <c r="C121" s="71"/>
      <c r="D121" s="72"/>
      <c r="E121" s="72"/>
      <c r="F121" s="73"/>
      <c r="G121" s="73"/>
      <c r="H121" s="73"/>
      <c r="I121" s="74"/>
      <c r="J121" s="347"/>
      <c r="K121" s="76"/>
      <c r="L121" s="76"/>
      <c r="M121" s="76"/>
    </row>
    <row r="122" spans="2:13" ht="17.399999999999999" hidden="1">
      <c r="B122" s="71">
        <v>116</v>
      </c>
      <c r="C122" s="71"/>
      <c r="D122" s="72"/>
      <c r="E122" s="72"/>
      <c r="F122" s="73"/>
      <c r="G122" s="73"/>
      <c r="H122" s="73"/>
      <c r="I122" s="74"/>
      <c r="J122" s="347"/>
      <c r="K122" s="76"/>
      <c r="L122" s="76"/>
      <c r="M122" s="76"/>
    </row>
    <row r="123" spans="2:13" ht="17.399999999999999" hidden="1">
      <c r="B123" s="71">
        <v>117</v>
      </c>
      <c r="C123" s="71"/>
      <c r="D123" s="72"/>
      <c r="E123" s="72"/>
      <c r="F123" s="73"/>
      <c r="G123" s="73"/>
      <c r="H123" s="73"/>
      <c r="I123" s="74"/>
      <c r="J123" s="347"/>
      <c r="K123" s="76"/>
      <c r="L123" s="76"/>
      <c r="M123" s="76"/>
    </row>
    <row r="124" spans="2:13" ht="17.399999999999999" hidden="1">
      <c r="B124" s="71">
        <v>118</v>
      </c>
      <c r="C124" s="71"/>
      <c r="D124" s="72"/>
      <c r="E124" s="72"/>
      <c r="F124" s="73"/>
      <c r="G124" s="73"/>
      <c r="H124" s="73"/>
      <c r="I124" s="74"/>
      <c r="J124" s="347"/>
      <c r="K124" s="76"/>
      <c r="L124" s="76"/>
      <c r="M124" s="76"/>
    </row>
    <row r="125" spans="2:13" ht="17.399999999999999" hidden="1">
      <c r="B125" s="71">
        <v>119</v>
      </c>
      <c r="C125" s="71"/>
      <c r="D125" s="72"/>
      <c r="E125" s="72"/>
      <c r="F125" s="73"/>
      <c r="G125" s="73"/>
      <c r="H125" s="73"/>
      <c r="I125" s="74"/>
      <c r="J125" s="347"/>
      <c r="K125" s="76"/>
      <c r="L125" s="76"/>
      <c r="M125" s="76"/>
    </row>
    <row r="126" spans="2:13" ht="17.399999999999999" hidden="1">
      <c r="B126" s="71">
        <v>120</v>
      </c>
      <c r="C126" s="71"/>
      <c r="D126" s="72"/>
      <c r="E126" s="72"/>
      <c r="F126" s="73"/>
      <c r="G126" s="73"/>
      <c r="H126" s="73"/>
      <c r="I126" s="74"/>
      <c r="J126" s="347"/>
      <c r="K126" s="76"/>
      <c r="L126" s="76"/>
      <c r="M126" s="76"/>
    </row>
    <row r="127" spans="2:13" ht="17.399999999999999" hidden="1">
      <c r="B127" s="71">
        <v>121</v>
      </c>
      <c r="C127" s="71"/>
      <c r="D127" s="72"/>
      <c r="E127" s="72"/>
      <c r="F127" s="73"/>
      <c r="G127" s="73"/>
      <c r="H127" s="73"/>
      <c r="I127" s="74"/>
      <c r="J127" s="347"/>
      <c r="K127" s="76"/>
      <c r="L127" s="76"/>
      <c r="M127" s="76"/>
    </row>
    <row r="128" spans="2:13" ht="17.399999999999999" hidden="1">
      <c r="B128" s="71">
        <v>122</v>
      </c>
      <c r="C128" s="71"/>
      <c r="D128" s="72"/>
      <c r="E128" s="72"/>
      <c r="F128" s="73"/>
      <c r="G128" s="73"/>
      <c r="H128" s="73"/>
      <c r="I128" s="74"/>
      <c r="J128" s="347"/>
      <c r="K128" s="76"/>
      <c r="L128" s="76"/>
      <c r="M128" s="76"/>
    </row>
    <row r="129" spans="2:13">
      <c r="E129"/>
      <c r="F129"/>
      <c r="G129"/>
      <c r="H129"/>
      <c r="I129"/>
      <c r="J129"/>
      <c r="K129"/>
      <c r="L129"/>
      <c r="M129"/>
    </row>
    <row r="130" spans="2:13" ht="31.65" customHeight="1">
      <c r="B130" s="383" t="s">
        <v>174</v>
      </c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</row>
    <row r="131" spans="2:13" ht="101.85" customHeight="1">
      <c r="B131" s="46" t="s">
        <v>2</v>
      </c>
      <c r="C131" s="46" t="s">
        <v>171</v>
      </c>
      <c r="D131" s="47" t="s">
        <v>3</v>
      </c>
      <c r="E131" s="47" t="s">
        <v>16</v>
      </c>
      <c r="F131" s="48" t="s">
        <v>17</v>
      </c>
      <c r="G131" s="49" t="s">
        <v>18</v>
      </c>
      <c r="H131" s="50" t="s">
        <v>19</v>
      </c>
      <c r="I131" s="49" t="s">
        <v>20</v>
      </c>
      <c r="J131" s="51" t="s">
        <v>21</v>
      </c>
      <c r="K131" s="350" t="s">
        <v>22</v>
      </c>
      <c r="L131" s="51" t="s">
        <v>23</v>
      </c>
      <c r="M131" s="51" t="s">
        <v>24</v>
      </c>
    </row>
    <row r="132" spans="2:13" ht="22.95" customHeight="1">
      <c r="B132" s="54">
        <v>1</v>
      </c>
      <c r="C132" s="349"/>
      <c r="D132" s="55"/>
      <c r="E132" s="56"/>
      <c r="F132" s="56"/>
      <c r="G132" s="56"/>
      <c r="H132" s="56"/>
      <c r="I132" s="57"/>
      <c r="J132" s="346"/>
      <c r="K132" s="59"/>
      <c r="L132" s="59"/>
      <c r="M132" s="58"/>
    </row>
    <row r="133" spans="2:13" ht="22.95" customHeight="1">
      <c r="B133" s="54">
        <v>2</v>
      </c>
      <c r="C133" s="349"/>
      <c r="D133" s="55"/>
      <c r="E133" s="56"/>
      <c r="F133" s="56"/>
      <c r="G133" s="56"/>
      <c r="H133" s="56"/>
      <c r="I133" s="57"/>
      <c r="J133" s="346"/>
      <c r="K133" s="59"/>
      <c r="L133" s="59"/>
      <c r="M133" s="58"/>
    </row>
    <row r="134" spans="2:13" ht="22.95" customHeight="1">
      <c r="B134" s="54">
        <v>3</v>
      </c>
      <c r="C134" s="349"/>
      <c r="D134" s="55"/>
      <c r="E134" s="56"/>
      <c r="F134" s="56"/>
      <c r="G134" s="56"/>
      <c r="H134" s="56"/>
      <c r="I134" s="57"/>
      <c r="J134" s="346"/>
      <c r="K134" s="59"/>
      <c r="L134" s="59"/>
      <c r="M134" s="58"/>
    </row>
    <row r="135" spans="2:13" ht="22.95" customHeight="1">
      <c r="B135" s="348">
        <v>4</v>
      </c>
      <c r="C135" s="348"/>
      <c r="D135" s="351"/>
      <c r="E135" s="352"/>
      <c r="F135" s="352"/>
      <c r="G135" s="352"/>
      <c r="H135" s="352"/>
      <c r="I135" s="353"/>
      <c r="J135" s="354"/>
      <c r="K135" s="355"/>
      <c r="L135" s="355"/>
      <c r="M135" s="356"/>
    </row>
    <row r="136" spans="2:13" ht="22.95" customHeight="1">
      <c r="B136" s="348">
        <v>5</v>
      </c>
      <c r="C136" s="348"/>
      <c r="D136" s="351"/>
      <c r="E136" s="352"/>
      <c r="F136" s="352"/>
      <c r="G136" s="352"/>
      <c r="H136" s="352"/>
      <c r="I136" s="353"/>
      <c r="J136" s="354"/>
      <c r="K136" s="355"/>
      <c r="L136" s="355"/>
      <c r="M136" s="356"/>
    </row>
    <row r="137" spans="2:13" ht="22.95" customHeight="1">
      <c r="B137" s="348">
        <v>6</v>
      </c>
      <c r="C137" s="348"/>
      <c r="D137" s="351"/>
      <c r="E137" s="352"/>
      <c r="F137" s="352"/>
      <c r="G137" s="352"/>
      <c r="H137" s="352"/>
      <c r="I137" s="353"/>
      <c r="J137" s="354"/>
      <c r="K137" s="355"/>
      <c r="L137" s="355"/>
      <c r="M137" s="356"/>
    </row>
    <row r="138" spans="2:13" ht="22.95" customHeight="1">
      <c r="B138" s="348">
        <v>7</v>
      </c>
      <c r="C138" s="348"/>
      <c r="D138" s="351"/>
      <c r="E138" s="352"/>
      <c r="F138" s="352"/>
      <c r="G138" s="352"/>
      <c r="H138" s="352"/>
      <c r="I138" s="353"/>
      <c r="J138" s="354"/>
      <c r="K138" s="355"/>
      <c r="L138" s="355"/>
      <c r="M138" s="356"/>
    </row>
    <row r="139" spans="2:13" ht="22.95" customHeight="1">
      <c r="B139" s="348">
        <v>8</v>
      </c>
      <c r="C139" s="348"/>
      <c r="D139" s="351"/>
      <c r="E139" s="352"/>
      <c r="F139" s="352"/>
      <c r="G139" s="352"/>
      <c r="H139" s="352"/>
      <c r="I139" s="353"/>
      <c r="J139" s="354"/>
      <c r="K139" s="355"/>
      <c r="L139" s="355"/>
      <c r="M139" s="356"/>
    </row>
    <row r="140" spans="2:13" ht="22.95" customHeight="1">
      <c r="B140" s="348">
        <v>9</v>
      </c>
      <c r="C140" s="348"/>
      <c r="D140" s="351"/>
      <c r="E140" s="352"/>
      <c r="F140" s="352"/>
      <c r="G140" s="352"/>
      <c r="H140" s="352"/>
      <c r="I140" s="353"/>
      <c r="J140" s="354"/>
      <c r="K140" s="355"/>
      <c r="L140" s="355"/>
      <c r="M140" s="356"/>
    </row>
    <row r="141" spans="2:13" ht="22.95" customHeight="1">
      <c r="B141" s="348">
        <v>10</v>
      </c>
      <c r="C141" s="348"/>
      <c r="D141" s="351"/>
      <c r="E141" s="352"/>
      <c r="F141" s="352"/>
      <c r="G141" s="352"/>
      <c r="H141" s="352"/>
      <c r="I141" s="353"/>
      <c r="J141" s="354"/>
      <c r="K141" s="355"/>
      <c r="L141" s="355"/>
      <c r="M141" s="356"/>
    </row>
    <row r="142" spans="2:13" ht="22.95" customHeight="1">
      <c r="B142" s="71">
        <v>11</v>
      </c>
      <c r="C142" s="71"/>
      <c r="D142" s="72"/>
      <c r="E142" s="73"/>
      <c r="F142" s="73"/>
      <c r="G142" s="73"/>
      <c r="H142" s="73"/>
      <c r="I142" s="74"/>
      <c r="J142" s="347"/>
      <c r="K142" s="76"/>
      <c r="L142" s="76"/>
      <c r="M142" s="75"/>
    </row>
    <row r="143" spans="2:13" ht="22.95" customHeight="1">
      <c r="B143" s="71">
        <v>12</v>
      </c>
      <c r="C143" s="71"/>
      <c r="D143" s="72"/>
      <c r="E143" s="73"/>
      <c r="F143" s="73"/>
      <c r="G143" s="73"/>
      <c r="H143" s="73"/>
      <c r="I143" s="74"/>
      <c r="J143" s="347"/>
      <c r="K143" s="76"/>
      <c r="L143" s="76"/>
      <c r="M143" s="75"/>
    </row>
    <row r="144" spans="2:13" ht="22.95" hidden="1" customHeight="1">
      <c r="B144" s="71">
        <v>13</v>
      </c>
      <c r="C144" s="71"/>
      <c r="D144" s="72"/>
      <c r="E144" s="72"/>
      <c r="F144" s="73"/>
      <c r="G144" s="73"/>
      <c r="H144" s="73"/>
      <c r="I144" s="74"/>
      <c r="J144" s="347"/>
      <c r="K144" s="76"/>
      <c r="L144" s="76"/>
      <c r="M144" s="76"/>
    </row>
    <row r="145" spans="2:13" ht="22.95" hidden="1" customHeight="1">
      <c r="B145" s="71">
        <v>14</v>
      </c>
      <c r="C145" s="71"/>
      <c r="D145" s="72"/>
      <c r="E145" s="72"/>
      <c r="F145" s="73"/>
      <c r="G145" s="73"/>
      <c r="H145" s="73"/>
      <c r="I145" s="74"/>
      <c r="J145" s="347"/>
      <c r="K145" s="76"/>
      <c r="L145" s="76"/>
      <c r="M145" s="76"/>
    </row>
    <row r="146" spans="2:13" ht="22.95" hidden="1" customHeight="1">
      <c r="B146" s="71">
        <v>15</v>
      </c>
      <c r="C146" s="71"/>
      <c r="D146" s="72"/>
      <c r="E146" s="72"/>
      <c r="F146" s="73"/>
      <c r="G146" s="73"/>
      <c r="H146" s="73"/>
      <c r="I146" s="74"/>
      <c r="J146" s="347"/>
      <c r="K146" s="76"/>
      <c r="L146" s="76"/>
      <c r="M146" s="76"/>
    </row>
    <row r="147" spans="2:13" ht="22.95" hidden="1" customHeight="1">
      <c r="B147" s="71">
        <v>16</v>
      </c>
      <c r="C147" s="71"/>
      <c r="D147" s="72"/>
      <c r="E147" s="72"/>
      <c r="F147" s="73"/>
      <c r="G147" s="73"/>
      <c r="H147" s="73"/>
      <c r="I147" s="74"/>
      <c r="J147" s="347"/>
      <c r="K147" s="76"/>
      <c r="L147" s="76"/>
      <c r="M147" s="76"/>
    </row>
    <row r="148" spans="2:13" ht="22.95" hidden="1" customHeight="1">
      <c r="B148" s="71">
        <v>17</v>
      </c>
      <c r="C148" s="71"/>
      <c r="D148" s="72"/>
      <c r="E148" s="72"/>
      <c r="F148" s="73"/>
      <c r="G148" s="73"/>
      <c r="H148" s="73"/>
      <c r="I148" s="74"/>
      <c r="J148" s="347"/>
      <c r="K148" s="76"/>
      <c r="L148" s="76"/>
      <c r="M148" s="76"/>
    </row>
    <row r="149" spans="2:13" ht="22.95" hidden="1" customHeight="1">
      <c r="B149" s="71">
        <v>18</v>
      </c>
      <c r="C149" s="71"/>
      <c r="D149" s="72"/>
      <c r="E149" s="72"/>
      <c r="F149" s="73"/>
      <c r="G149" s="73"/>
      <c r="H149" s="73"/>
      <c r="I149" s="74"/>
      <c r="J149" s="347"/>
      <c r="K149" s="76"/>
      <c r="L149" s="76"/>
      <c r="M149" s="76"/>
    </row>
    <row r="150" spans="2:13" ht="20.85" hidden="1" customHeight="1">
      <c r="B150" s="71">
        <v>19</v>
      </c>
      <c r="C150" s="71"/>
      <c r="D150" s="72"/>
      <c r="E150" s="72"/>
      <c r="F150" s="73"/>
      <c r="G150" s="73"/>
      <c r="H150" s="73"/>
      <c r="I150" s="74"/>
      <c r="J150" s="347"/>
      <c r="K150" s="76"/>
      <c r="L150" s="76"/>
      <c r="M150" s="76"/>
    </row>
  </sheetData>
  <mergeCells count="4">
    <mergeCell ref="B3:M3"/>
    <mergeCell ref="B4:M4"/>
    <mergeCell ref="B5:M5"/>
    <mergeCell ref="B130:M13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Roman,Parasts"&amp;12&amp;A</oddHeader>
    <oddFooter>&amp;C&amp;"Times New Roman,Parasts"&amp;12Lappuse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AN93"/>
  <sheetViews>
    <sheetView topLeftCell="P68" zoomScale="75" zoomScaleNormal="75" workbookViewId="0">
      <selection activeCell="AA97" sqref="AA97"/>
    </sheetView>
  </sheetViews>
  <sheetFormatPr defaultRowHeight="13.2"/>
  <cols>
    <col min="1" max="1" width="2.44140625"/>
    <col min="2" max="2" width="8.6640625"/>
    <col min="3" max="3" width="33.33203125"/>
    <col min="4" max="4" width="28.6640625"/>
    <col min="5" max="5" width="10"/>
    <col min="6" max="6" width="6.21875"/>
    <col min="7" max="7" width="11.5546875"/>
    <col min="8" max="8" width="6.21875"/>
    <col min="9" max="9" width="11.5546875"/>
    <col min="10" max="10" width="6.21875"/>
    <col min="11" max="11" width="9.6640625"/>
    <col min="12" max="12" width="11.5546875"/>
    <col min="13" max="13" width="6.21875"/>
    <col min="14" max="14" width="11.5546875"/>
    <col min="15" max="15" width="6.21875"/>
    <col min="16" max="16" width="11.5546875"/>
    <col min="17" max="17" width="6.21875"/>
    <col min="18" max="18" width="28.6640625"/>
    <col min="19" max="19" width="26.109375"/>
    <col min="20" max="20" width="8.6640625"/>
    <col min="21" max="21" width="3.88671875"/>
    <col min="22" max="22" width="8.6640625"/>
    <col min="23" max="23" width="26.109375"/>
    <col min="24" max="24" width="33.33203125"/>
    <col min="25" max="25" width="11"/>
    <col min="26" max="26" width="6.21875"/>
    <col min="27" max="27" width="11.6640625"/>
    <col min="28" max="28" width="6.21875"/>
    <col min="29" max="29" width="11"/>
    <col min="30" max="30" width="6.21875"/>
    <col min="31" max="31" width="8.6640625"/>
    <col min="32" max="32" width="11"/>
    <col min="33" max="33" width="6.21875"/>
    <col min="34" max="34" width="11.6640625"/>
    <col min="35" max="35" width="6.21875"/>
    <col min="36" max="36" width="11"/>
    <col min="37" max="37" width="6.21875"/>
    <col min="38" max="38" width="26.88671875"/>
    <col min="39" max="39" width="15.6640625"/>
    <col min="40" max="1025" width="8.6640625"/>
  </cols>
  <sheetData>
    <row r="6" spans="2:40" ht="29.85" customHeight="1">
      <c r="B6" s="384" t="s">
        <v>172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</row>
    <row r="7" spans="2:40" ht="29.85" customHeight="1">
      <c r="B7" s="385" t="s">
        <v>175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</row>
    <row r="8" spans="2:40" ht="29.85" customHeight="1">
      <c r="B8" s="386" t="s">
        <v>176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</row>
    <row r="10" spans="2:40" ht="32.85" customHeight="1">
      <c r="B10" s="387" t="s">
        <v>177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V10" s="387" t="s">
        <v>178</v>
      </c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</row>
    <row r="11" spans="2:40" ht="29.85" customHeight="1">
      <c r="B11" s="357" t="s">
        <v>179</v>
      </c>
      <c r="C11" s="357" t="s">
        <v>3</v>
      </c>
      <c r="D11" s="357" t="s">
        <v>180</v>
      </c>
      <c r="E11" s="357" t="s">
        <v>181</v>
      </c>
      <c r="F11" s="357" t="s">
        <v>71</v>
      </c>
      <c r="G11" s="357" t="s">
        <v>182</v>
      </c>
      <c r="H11" s="357" t="s">
        <v>71</v>
      </c>
      <c r="I11" s="357" t="s">
        <v>183</v>
      </c>
      <c r="J11" s="357" t="s">
        <v>71</v>
      </c>
      <c r="K11" s="358" t="s">
        <v>184</v>
      </c>
      <c r="L11" s="357" t="s">
        <v>181</v>
      </c>
      <c r="M11" s="357" t="s">
        <v>71</v>
      </c>
      <c r="N11" s="357" t="s">
        <v>182</v>
      </c>
      <c r="O11" s="357" t="s">
        <v>71</v>
      </c>
      <c r="P11" s="357" t="s">
        <v>183</v>
      </c>
      <c r="Q11" s="357" t="s">
        <v>71</v>
      </c>
      <c r="R11" s="357" t="s">
        <v>180</v>
      </c>
      <c r="S11" s="357" t="s">
        <v>3</v>
      </c>
      <c r="T11" s="357" t="s">
        <v>179</v>
      </c>
      <c r="V11" s="357" t="s">
        <v>179</v>
      </c>
      <c r="W11" s="357" t="s">
        <v>3</v>
      </c>
      <c r="X11" s="357" t="s">
        <v>180</v>
      </c>
      <c r="Y11" s="357" t="s">
        <v>181</v>
      </c>
      <c r="Z11" s="357" t="s">
        <v>71</v>
      </c>
      <c r="AA11" s="357" t="s">
        <v>182</v>
      </c>
      <c r="AB11" s="357" t="s">
        <v>71</v>
      </c>
      <c r="AC11" s="357" t="s">
        <v>183</v>
      </c>
      <c r="AD11" s="357" t="s">
        <v>71</v>
      </c>
      <c r="AE11" s="358" t="s">
        <v>184</v>
      </c>
      <c r="AF11" s="357" t="s">
        <v>181</v>
      </c>
      <c r="AG11" s="357" t="s">
        <v>71</v>
      </c>
      <c r="AH11" s="357" t="s">
        <v>182</v>
      </c>
      <c r="AI11" s="357" t="s">
        <v>71</v>
      </c>
      <c r="AJ11" s="357" t="s">
        <v>183</v>
      </c>
      <c r="AK11" s="357" t="s">
        <v>71</v>
      </c>
      <c r="AL11" s="357" t="s">
        <v>180</v>
      </c>
      <c r="AM11" s="357" t="s">
        <v>3</v>
      </c>
      <c r="AN11" s="357" t="s">
        <v>179</v>
      </c>
    </row>
    <row r="12" spans="2:40" ht="29.85" customHeight="1">
      <c r="B12" s="357">
        <v>1</v>
      </c>
      <c r="C12" s="359" t="s">
        <v>50</v>
      </c>
      <c r="D12" s="358" t="s">
        <v>76</v>
      </c>
      <c r="E12" s="358">
        <v>162</v>
      </c>
      <c r="F12" s="358">
        <v>0</v>
      </c>
      <c r="G12" s="358">
        <v>232</v>
      </c>
      <c r="H12" s="358">
        <v>2</v>
      </c>
      <c r="I12" s="358">
        <v>206</v>
      </c>
      <c r="J12" s="358">
        <v>2</v>
      </c>
      <c r="K12" s="360" t="s">
        <v>185</v>
      </c>
      <c r="L12" s="358">
        <v>200</v>
      </c>
      <c r="M12" s="358">
        <v>2</v>
      </c>
      <c r="N12" s="358">
        <v>187</v>
      </c>
      <c r="O12" s="358">
        <v>0</v>
      </c>
      <c r="P12" s="358">
        <v>194</v>
      </c>
      <c r="Q12" s="358">
        <v>0</v>
      </c>
      <c r="R12" s="358" t="s">
        <v>119</v>
      </c>
      <c r="S12" s="358" t="s">
        <v>52</v>
      </c>
      <c r="T12" s="357">
        <v>1</v>
      </c>
      <c r="V12" s="357">
        <v>1</v>
      </c>
      <c r="W12" s="359" t="s">
        <v>186</v>
      </c>
      <c r="X12" s="358" t="s">
        <v>108</v>
      </c>
      <c r="Y12" s="358">
        <v>143</v>
      </c>
      <c r="Z12" s="358">
        <v>0</v>
      </c>
      <c r="AA12" s="358">
        <v>170</v>
      </c>
      <c r="AB12" s="358">
        <v>0</v>
      </c>
      <c r="AC12" s="358">
        <v>189</v>
      </c>
      <c r="AD12" s="358">
        <v>2</v>
      </c>
      <c r="AE12" s="360" t="s">
        <v>187</v>
      </c>
      <c r="AF12" s="358">
        <v>214</v>
      </c>
      <c r="AG12" s="358">
        <v>2</v>
      </c>
      <c r="AH12" s="358">
        <v>212</v>
      </c>
      <c r="AI12" s="358">
        <v>2</v>
      </c>
      <c r="AJ12" s="358">
        <v>188</v>
      </c>
      <c r="AK12" s="358">
        <v>0</v>
      </c>
      <c r="AL12" s="358" t="s">
        <v>131</v>
      </c>
      <c r="AM12" s="358" t="s">
        <v>188</v>
      </c>
      <c r="AN12" s="357">
        <v>1</v>
      </c>
    </row>
    <row r="13" spans="2:40" ht="29.85" customHeight="1">
      <c r="B13" s="357">
        <v>2</v>
      </c>
      <c r="C13" s="359" t="s">
        <v>50</v>
      </c>
      <c r="D13" s="358" t="s">
        <v>77</v>
      </c>
      <c r="E13" s="358">
        <v>161</v>
      </c>
      <c r="F13" s="358">
        <v>0</v>
      </c>
      <c r="G13" s="358">
        <v>225</v>
      </c>
      <c r="H13" s="358">
        <v>2</v>
      </c>
      <c r="I13" s="358">
        <v>196</v>
      </c>
      <c r="J13" s="358">
        <v>0</v>
      </c>
      <c r="K13" s="360" t="s">
        <v>187</v>
      </c>
      <c r="L13" s="358">
        <v>178</v>
      </c>
      <c r="M13" s="358">
        <v>2</v>
      </c>
      <c r="N13" s="358">
        <v>199</v>
      </c>
      <c r="O13" s="358">
        <v>0</v>
      </c>
      <c r="P13" s="358">
        <v>227</v>
      </c>
      <c r="Q13" s="358">
        <v>2</v>
      </c>
      <c r="R13" s="358" t="s">
        <v>88</v>
      </c>
      <c r="S13" s="358" t="s">
        <v>52</v>
      </c>
      <c r="T13" s="357">
        <v>2</v>
      </c>
      <c r="V13" s="357">
        <v>2</v>
      </c>
      <c r="W13" s="359" t="s">
        <v>186</v>
      </c>
      <c r="X13" s="358" t="s">
        <v>189</v>
      </c>
      <c r="Y13" s="358">
        <v>165</v>
      </c>
      <c r="Z13" s="358">
        <v>0</v>
      </c>
      <c r="AA13" s="358">
        <v>235</v>
      </c>
      <c r="AB13" s="358">
        <v>2</v>
      </c>
      <c r="AC13" s="358">
        <v>194</v>
      </c>
      <c r="AD13" s="358">
        <v>0</v>
      </c>
      <c r="AE13" s="360" t="s">
        <v>187</v>
      </c>
      <c r="AF13" s="358">
        <v>207</v>
      </c>
      <c r="AG13" s="358">
        <v>2</v>
      </c>
      <c r="AH13" s="358">
        <v>199</v>
      </c>
      <c r="AI13" s="358">
        <v>0</v>
      </c>
      <c r="AJ13" s="358">
        <v>216</v>
      </c>
      <c r="AK13" s="358">
        <v>2</v>
      </c>
      <c r="AL13" s="358" t="s">
        <v>130</v>
      </c>
      <c r="AM13" s="358" t="s">
        <v>188</v>
      </c>
      <c r="AN13" s="357">
        <v>2</v>
      </c>
    </row>
    <row r="14" spans="2:40" ht="29.85" customHeight="1">
      <c r="B14" s="357">
        <v>3</v>
      </c>
      <c r="C14" s="359" t="s">
        <v>50</v>
      </c>
      <c r="D14" s="358" t="s">
        <v>78</v>
      </c>
      <c r="E14" s="358">
        <v>244</v>
      </c>
      <c r="F14" s="358">
        <v>2</v>
      </c>
      <c r="G14" s="358">
        <v>200</v>
      </c>
      <c r="H14" s="358">
        <v>2</v>
      </c>
      <c r="I14" s="358">
        <v>226</v>
      </c>
      <c r="J14" s="358">
        <v>2</v>
      </c>
      <c r="K14" s="360" t="s">
        <v>190</v>
      </c>
      <c r="L14" s="358">
        <v>229</v>
      </c>
      <c r="M14" s="358">
        <v>0</v>
      </c>
      <c r="N14" s="358">
        <v>191</v>
      </c>
      <c r="O14" s="358">
        <v>0</v>
      </c>
      <c r="P14" s="358">
        <v>213</v>
      </c>
      <c r="Q14" s="358">
        <v>0</v>
      </c>
      <c r="R14" s="358" t="s">
        <v>84</v>
      </c>
      <c r="S14" s="358" t="s">
        <v>52</v>
      </c>
      <c r="T14" s="357">
        <v>3</v>
      </c>
      <c r="V14" s="357">
        <v>3</v>
      </c>
      <c r="W14" s="359" t="s">
        <v>186</v>
      </c>
      <c r="X14" s="358" t="s">
        <v>191</v>
      </c>
      <c r="Y14" s="358">
        <v>191</v>
      </c>
      <c r="Z14" s="358">
        <v>2</v>
      </c>
      <c r="AA14" s="358">
        <v>234</v>
      </c>
      <c r="AB14" s="358">
        <v>2</v>
      </c>
      <c r="AC14" s="358">
        <v>193</v>
      </c>
      <c r="AD14" s="358">
        <v>2</v>
      </c>
      <c r="AE14" s="360" t="s">
        <v>190</v>
      </c>
      <c r="AF14" s="358">
        <v>180</v>
      </c>
      <c r="AG14" s="358">
        <v>0</v>
      </c>
      <c r="AH14" s="358">
        <v>187</v>
      </c>
      <c r="AI14" s="358">
        <v>0</v>
      </c>
      <c r="AJ14" s="358">
        <v>165</v>
      </c>
      <c r="AK14" s="358">
        <v>0</v>
      </c>
      <c r="AL14" s="358" t="s">
        <v>134</v>
      </c>
      <c r="AM14" s="358" t="s">
        <v>188</v>
      </c>
      <c r="AN14" s="357">
        <v>3</v>
      </c>
    </row>
    <row r="15" spans="2:40" ht="29.85" customHeight="1">
      <c r="B15" s="388" t="s">
        <v>192</v>
      </c>
      <c r="C15" s="388"/>
      <c r="D15" s="388"/>
      <c r="E15" s="358">
        <f t="shared" ref="E15:J15" si="0">SUM(E12:E14)</f>
        <v>567</v>
      </c>
      <c r="F15" s="357">
        <f t="shared" si="0"/>
        <v>2</v>
      </c>
      <c r="G15" s="358">
        <f t="shared" si="0"/>
        <v>657</v>
      </c>
      <c r="H15" s="357">
        <f t="shared" si="0"/>
        <v>6</v>
      </c>
      <c r="I15" s="358">
        <f t="shared" si="0"/>
        <v>628</v>
      </c>
      <c r="J15" s="357">
        <f t="shared" si="0"/>
        <v>4</v>
      </c>
      <c r="K15" s="361" t="s">
        <v>193</v>
      </c>
      <c r="L15" s="358">
        <f t="shared" ref="L15:Q15" si="1">SUM(L12:L14)</f>
        <v>607</v>
      </c>
      <c r="M15" s="357">
        <f t="shared" si="1"/>
        <v>4</v>
      </c>
      <c r="N15" s="358">
        <f t="shared" si="1"/>
        <v>577</v>
      </c>
      <c r="O15" s="357">
        <f t="shared" si="1"/>
        <v>0</v>
      </c>
      <c r="P15" s="358">
        <f t="shared" si="1"/>
        <v>634</v>
      </c>
      <c r="Q15" s="357">
        <f t="shared" si="1"/>
        <v>2</v>
      </c>
      <c r="R15" s="388" t="s">
        <v>192</v>
      </c>
      <c r="S15" s="388"/>
      <c r="T15" s="388"/>
      <c r="V15" s="388" t="s">
        <v>192</v>
      </c>
      <c r="W15" s="388"/>
      <c r="X15" s="388"/>
      <c r="Y15" s="358">
        <f t="shared" ref="Y15:AD15" si="2">SUM(Y12:Y14)</f>
        <v>499</v>
      </c>
      <c r="Z15" s="357">
        <f t="shared" si="2"/>
        <v>2</v>
      </c>
      <c r="AA15" s="358">
        <f t="shared" si="2"/>
        <v>639</v>
      </c>
      <c r="AB15" s="357">
        <f t="shared" si="2"/>
        <v>4</v>
      </c>
      <c r="AC15" s="358">
        <f t="shared" si="2"/>
        <v>576</v>
      </c>
      <c r="AD15" s="357">
        <f t="shared" si="2"/>
        <v>4</v>
      </c>
      <c r="AE15" s="361" t="s">
        <v>194</v>
      </c>
      <c r="AF15" s="358">
        <f t="shared" ref="AF15:AK15" si="3">SUM(AF12:AF14)</f>
        <v>601</v>
      </c>
      <c r="AG15" s="357">
        <f t="shared" si="3"/>
        <v>4</v>
      </c>
      <c r="AH15" s="358">
        <f t="shared" si="3"/>
        <v>598</v>
      </c>
      <c r="AI15" s="357">
        <f t="shared" si="3"/>
        <v>2</v>
      </c>
      <c r="AJ15" s="358">
        <f t="shared" si="3"/>
        <v>569</v>
      </c>
      <c r="AK15" s="357">
        <f t="shared" si="3"/>
        <v>2</v>
      </c>
      <c r="AL15" s="388" t="s">
        <v>192</v>
      </c>
      <c r="AM15" s="388"/>
      <c r="AN15" s="388"/>
    </row>
    <row r="17" spans="2:40" ht="27.9" customHeight="1">
      <c r="B17" s="384" t="s">
        <v>30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</row>
    <row r="18" spans="2:40" ht="27.9" customHeight="1">
      <c r="B18" s="385" t="s">
        <v>175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</row>
    <row r="19" spans="2:40" ht="27.9" customHeight="1">
      <c r="B19" s="386" t="s">
        <v>176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</row>
    <row r="21" spans="2:40" ht="28.95" customHeight="1">
      <c r="B21" s="387" t="s">
        <v>195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V21" s="387" t="s">
        <v>196</v>
      </c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</row>
    <row r="22" spans="2:40" ht="30.75" customHeight="1">
      <c r="B22" s="357" t="s">
        <v>179</v>
      </c>
      <c r="C22" s="357" t="s">
        <v>3</v>
      </c>
      <c r="D22" s="357" t="s">
        <v>180</v>
      </c>
      <c r="E22" s="357" t="s">
        <v>181</v>
      </c>
      <c r="F22" s="357" t="s">
        <v>71</v>
      </c>
      <c r="G22" s="357" t="s">
        <v>182</v>
      </c>
      <c r="H22" s="357" t="s">
        <v>71</v>
      </c>
      <c r="I22" s="357" t="s">
        <v>183</v>
      </c>
      <c r="J22" s="357" t="s">
        <v>71</v>
      </c>
      <c r="K22" s="358" t="s">
        <v>184</v>
      </c>
      <c r="L22" s="357" t="s">
        <v>181</v>
      </c>
      <c r="M22" s="357" t="s">
        <v>71</v>
      </c>
      <c r="N22" s="357" t="s">
        <v>182</v>
      </c>
      <c r="O22" s="357" t="s">
        <v>71</v>
      </c>
      <c r="P22" s="357" t="s">
        <v>183</v>
      </c>
      <c r="Q22" s="357" t="s">
        <v>71</v>
      </c>
      <c r="R22" s="357" t="s">
        <v>180</v>
      </c>
      <c r="S22" s="357" t="s">
        <v>3</v>
      </c>
      <c r="T22" s="357" t="s">
        <v>179</v>
      </c>
      <c r="V22" s="357" t="s">
        <v>179</v>
      </c>
      <c r="W22" s="357" t="s">
        <v>3</v>
      </c>
      <c r="X22" s="357" t="s">
        <v>180</v>
      </c>
      <c r="Y22" s="357" t="s">
        <v>181</v>
      </c>
      <c r="Z22" s="357" t="s">
        <v>71</v>
      </c>
      <c r="AA22" s="357" t="s">
        <v>182</v>
      </c>
      <c r="AB22" s="357" t="s">
        <v>71</v>
      </c>
      <c r="AC22" s="357" t="s">
        <v>183</v>
      </c>
      <c r="AD22" s="357" t="s">
        <v>71</v>
      </c>
      <c r="AE22" s="358" t="s">
        <v>184</v>
      </c>
      <c r="AF22" s="357" t="s">
        <v>181</v>
      </c>
      <c r="AG22" s="357" t="s">
        <v>71</v>
      </c>
      <c r="AH22" s="357" t="s">
        <v>182</v>
      </c>
      <c r="AI22" s="357" t="s">
        <v>71</v>
      </c>
      <c r="AJ22" s="357" t="s">
        <v>183</v>
      </c>
      <c r="AK22" s="357" t="s">
        <v>71</v>
      </c>
      <c r="AL22" s="357" t="s">
        <v>180</v>
      </c>
      <c r="AM22" s="357" t="s">
        <v>3</v>
      </c>
      <c r="AN22" s="357" t="s">
        <v>179</v>
      </c>
    </row>
    <row r="23" spans="2:40" ht="30.75" customHeight="1">
      <c r="B23" s="357">
        <v>1</v>
      </c>
      <c r="C23" s="359" t="s">
        <v>197</v>
      </c>
      <c r="D23" s="358" t="s">
        <v>93</v>
      </c>
      <c r="E23" s="358">
        <v>211</v>
      </c>
      <c r="F23" s="358">
        <v>2</v>
      </c>
      <c r="G23" s="358">
        <v>249</v>
      </c>
      <c r="H23" s="358">
        <v>2</v>
      </c>
      <c r="I23" s="358">
        <v>195</v>
      </c>
      <c r="J23" s="358">
        <v>2</v>
      </c>
      <c r="K23" s="360" t="s">
        <v>190</v>
      </c>
      <c r="L23" s="358">
        <v>168</v>
      </c>
      <c r="M23" s="358">
        <v>0</v>
      </c>
      <c r="N23" s="358">
        <v>144</v>
      </c>
      <c r="O23" s="358">
        <v>0</v>
      </c>
      <c r="P23" s="358">
        <v>177</v>
      </c>
      <c r="Q23" s="358">
        <v>0</v>
      </c>
      <c r="R23" s="358" t="s">
        <v>89</v>
      </c>
      <c r="S23" s="358" t="s">
        <v>53</v>
      </c>
      <c r="T23" s="357">
        <v>1</v>
      </c>
      <c r="V23" s="357">
        <v>1</v>
      </c>
      <c r="W23" s="359" t="s">
        <v>61</v>
      </c>
      <c r="X23" s="358" t="s">
        <v>198</v>
      </c>
      <c r="Y23" s="358">
        <v>177</v>
      </c>
      <c r="Z23" s="358">
        <v>0</v>
      </c>
      <c r="AA23" s="358">
        <v>194</v>
      </c>
      <c r="AB23" s="358">
        <v>2</v>
      </c>
      <c r="AC23" s="358">
        <v>148</v>
      </c>
      <c r="AD23" s="358">
        <v>1</v>
      </c>
      <c r="AE23" s="360" t="s">
        <v>199</v>
      </c>
      <c r="AF23" s="358">
        <v>193</v>
      </c>
      <c r="AG23" s="358">
        <v>2</v>
      </c>
      <c r="AH23" s="358">
        <v>158</v>
      </c>
      <c r="AI23" s="358">
        <v>0</v>
      </c>
      <c r="AJ23" s="358">
        <v>148</v>
      </c>
      <c r="AK23" s="358">
        <v>1</v>
      </c>
      <c r="AL23" s="358" t="s">
        <v>200</v>
      </c>
      <c r="AM23" s="358" t="s">
        <v>55</v>
      </c>
      <c r="AN23" s="357">
        <v>1</v>
      </c>
    </row>
    <row r="24" spans="2:40" ht="30.75" customHeight="1">
      <c r="B24" s="357">
        <v>2</v>
      </c>
      <c r="C24" s="359" t="s">
        <v>197</v>
      </c>
      <c r="D24" s="358" t="s">
        <v>94</v>
      </c>
      <c r="E24" s="358">
        <v>217</v>
      </c>
      <c r="F24" s="358">
        <v>2</v>
      </c>
      <c r="G24" s="358">
        <v>216</v>
      </c>
      <c r="H24" s="358">
        <v>2</v>
      </c>
      <c r="I24" s="358">
        <v>220</v>
      </c>
      <c r="J24" s="358">
        <v>2</v>
      </c>
      <c r="K24" s="360" t="s">
        <v>190</v>
      </c>
      <c r="L24" s="358">
        <v>152</v>
      </c>
      <c r="M24" s="358">
        <v>0</v>
      </c>
      <c r="N24" s="358">
        <v>143</v>
      </c>
      <c r="O24" s="358">
        <v>0</v>
      </c>
      <c r="P24" s="358">
        <v>196</v>
      </c>
      <c r="Q24" s="358">
        <v>0</v>
      </c>
      <c r="R24" s="358" t="s">
        <v>97</v>
      </c>
      <c r="S24" s="358" t="s">
        <v>53</v>
      </c>
      <c r="T24" s="357">
        <v>2</v>
      </c>
      <c r="V24" s="357">
        <v>2</v>
      </c>
      <c r="W24" s="359" t="s">
        <v>61</v>
      </c>
      <c r="X24" s="358" t="s">
        <v>122</v>
      </c>
      <c r="Y24" s="358">
        <v>189</v>
      </c>
      <c r="Z24" s="358">
        <v>1</v>
      </c>
      <c r="AA24" s="358">
        <v>201</v>
      </c>
      <c r="AB24" s="358">
        <v>2</v>
      </c>
      <c r="AC24" s="358">
        <v>207</v>
      </c>
      <c r="AD24" s="358">
        <v>0</v>
      </c>
      <c r="AE24" s="360" t="s">
        <v>199</v>
      </c>
      <c r="AF24" s="358">
        <v>189</v>
      </c>
      <c r="AG24" s="358">
        <v>1</v>
      </c>
      <c r="AH24" s="358">
        <v>163</v>
      </c>
      <c r="AI24" s="358">
        <v>0</v>
      </c>
      <c r="AJ24" s="358">
        <v>213</v>
      </c>
      <c r="AK24" s="358">
        <v>2</v>
      </c>
      <c r="AL24" s="358" t="s">
        <v>201</v>
      </c>
      <c r="AM24" s="358" t="s">
        <v>55</v>
      </c>
      <c r="AN24" s="357">
        <v>2</v>
      </c>
    </row>
    <row r="25" spans="2:40" ht="30.75" customHeight="1">
      <c r="B25" s="357">
        <v>3</v>
      </c>
      <c r="C25" s="359" t="s">
        <v>197</v>
      </c>
      <c r="D25" s="358" t="s">
        <v>202</v>
      </c>
      <c r="E25" s="358">
        <v>208</v>
      </c>
      <c r="F25" s="358">
        <v>0</v>
      </c>
      <c r="G25" s="358">
        <v>203</v>
      </c>
      <c r="H25" s="358">
        <v>2</v>
      </c>
      <c r="I25" s="358">
        <v>228</v>
      </c>
      <c r="J25" s="358">
        <v>2</v>
      </c>
      <c r="K25" s="360" t="s">
        <v>185</v>
      </c>
      <c r="L25" s="358">
        <v>228</v>
      </c>
      <c r="M25" s="358">
        <v>2</v>
      </c>
      <c r="N25" s="358">
        <v>195</v>
      </c>
      <c r="O25" s="358">
        <v>0</v>
      </c>
      <c r="P25" s="358">
        <v>195</v>
      </c>
      <c r="Q25" s="358">
        <v>0</v>
      </c>
      <c r="R25" s="358" t="s">
        <v>145</v>
      </c>
      <c r="S25" s="358" t="s">
        <v>53</v>
      </c>
      <c r="T25" s="357">
        <v>3</v>
      </c>
      <c r="V25" s="357">
        <v>3</v>
      </c>
      <c r="W25" s="359" t="s">
        <v>61</v>
      </c>
      <c r="X25" s="358" t="s">
        <v>121</v>
      </c>
      <c r="Y25" s="358">
        <v>154</v>
      </c>
      <c r="Z25" s="358">
        <v>0</v>
      </c>
      <c r="AA25" s="358">
        <v>242</v>
      </c>
      <c r="AB25" s="358">
        <v>2</v>
      </c>
      <c r="AC25" s="362" t="s">
        <v>203</v>
      </c>
      <c r="AD25" s="358">
        <v>2</v>
      </c>
      <c r="AE25" s="360" t="s">
        <v>185</v>
      </c>
      <c r="AF25" s="358">
        <v>188</v>
      </c>
      <c r="AG25" s="358">
        <v>2</v>
      </c>
      <c r="AH25" s="358">
        <v>204</v>
      </c>
      <c r="AI25" s="358">
        <v>0</v>
      </c>
      <c r="AJ25" s="358">
        <v>203</v>
      </c>
      <c r="AK25" s="358">
        <v>0</v>
      </c>
      <c r="AL25" s="358" t="s">
        <v>99</v>
      </c>
      <c r="AM25" s="358" t="s">
        <v>55</v>
      </c>
      <c r="AN25" s="357">
        <v>3</v>
      </c>
    </row>
    <row r="26" spans="2:40" ht="30.75" customHeight="1">
      <c r="B26" s="388" t="s">
        <v>192</v>
      </c>
      <c r="C26" s="388"/>
      <c r="D26" s="388"/>
      <c r="E26" s="358">
        <f t="shared" ref="E26:J26" si="4">SUM(E23:E25)</f>
        <v>636</v>
      </c>
      <c r="F26" s="357">
        <f t="shared" si="4"/>
        <v>4</v>
      </c>
      <c r="G26" s="358">
        <f t="shared" si="4"/>
        <v>668</v>
      </c>
      <c r="H26" s="357">
        <f t="shared" si="4"/>
        <v>6</v>
      </c>
      <c r="I26" s="358">
        <f t="shared" si="4"/>
        <v>643</v>
      </c>
      <c r="J26" s="357">
        <f t="shared" si="4"/>
        <v>6</v>
      </c>
      <c r="K26" s="361" t="s">
        <v>204</v>
      </c>
      <c r="L26" s="358">
        <f t="shared" ref="L26:Q26" si="5">SUM(L23:L25)</f>
        <v>548</v>
      </c>
      <c r="M26" s="357">
        <f t="shared" si="5"/>
        <v>2</v>
      </c>
      <c r="N26" s="358">
        <f t="shared" si="5"/>
        <v>482</v>
      </c>
      <c r="O26" s="357">
        <f t="shared" si="5"/>
        <v>0</v>
      </c>
      <c r="P26" s="358">
        <f t="shared" si="5"/>
        <v>568</v>
      </c>
      <c r="Q26" s="357">
        <f t="shared" si="5"/>
        <v>0</v>
      </c>
      <c r="R26" s="388" t="s">
        <v>192</v>
      </c>
      <c r="S26" s="388"/>
      <c r="T26" s="388"/>
      <c r="V26" s="388" t="s">
        <v>192</v>
      </c>
      <c r="W26" s="388"/>
      <c r="X26" s="388"/>
      <c r="Y26" s="358">
        <f t="shared" ref="Y26:AD26" si="6">SUM(Y23:Y25)</f>
        <v>520</v>
      </c>
      <c r="Z26" s="357">
        <f t="shared" si="6"/>
        <v>1</v>
      </c>
      <c r="AA26" s="358">
        <f t="shared" si="6"/>
        <v>637</v>
      </c>
      <c r="AB26" s="357">
        <f t="shared" si="6"/>
        <v>6</v>
      </c>
      <c r="AC26" s="358">
        <f t="shared" si="6"/>
        <v>355</v>
      </c>
      <c r="AD26" s="357">
        <f t="shared" si="6"/>
        <v>3</v>
      </c>
      <c r="AE26" s="361" t="s">
        <v>194</v>
      </c>
      <c r="AF26" s="358">
        <f t="shared" ref="AF26:AK26" si="7">SUM(AF23:AF25)</f>
        <v>570</v>
      </c>
      <c r="AG26" s="357">
        <f t="shared" si="7"/>
        <v>5</v>
      </c>
      <c r="AH26" s="358">
        <f t="shared" si="7"/>
        <v>525</v>
      </c>
      <c r="AI26" s="357">
        <f t="shared" si="7"/>
        <v>0</v>
      </c>
      <c r="AJ26" s="358">
        <f t="shared" si="7"/>
        <v>564</v>
      </c>
      <c r="AK26" s="357">
        <f t="shared" si="7"/>
        <v>3</v>
      </c>
      <c r="AL26" s="388" t="s">
        <v>192</v>
      </c>
      <c r="AM26" s="388"/>
      <c r="AN26" s="388"/>
    </row>
    <row r="28" spans="2:40" ht="27.9" customHeight="1">
      <c r="B28" s="384" t="s">
        <v>32</v>
      </c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</row>
    <row r="29" spans="2:40" ht="27.9" customHeight="1">
      <c r="B29" s="385" t="s">
        <v>175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</row>
    <row r="30" spans="2:40" ht="27.9" customHeight="1">
      <c r="B30" s="386" t="s">
        <v>205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</row>
    <row r="32" spans="2:40" ht="28.95" customHeight="1">
      <c r="B32" s="387" t="s">
        <v>177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V32" s="387" t="s">
        <v>178</v>
      </c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</row>
    <row r="33" spans="2:40" ht="30.75" customHeight="1">
      <c r="B33" s="357" t="s">
        <v>179</v>
      </c>
      <c r="C33" s="357" t="s">
        <v>3</v>
      </c>
      <c r="D33" s="357" t="s">
        <v>180</v>
      </c>
      <c r="E33" s="357" t="s">
        <v>181</v>
      </c>
      <c r="F33" s="357" t="s">
        <v>71</v>
      </c>
      <c r="G33" s="357" t="s">
        <v>182</v>
      </c>
      <c r="H33" s="357" t="s">
        <v>71</v>
      </c>
      <c r="I33" s="357" t="s">
        <v>183</v>
      </c>
      <c r="J33" s="357" t="s">
        <v>71</v>
      </c>
      <c r="K33" s="358" t="s">
        <v>184</v>
      </c>
      <c r="L33" s="357" t="s">
        <v>181</v>
      </c>
      <c r="M33" s="357" t="s">
        <v>71</v>
      </c>
      <c r="N33" s="357" t="s">
        <v>182</v>
      </c>
      <c r="O33" s="357" t="s">
        <v>71</v>
      </c>
      <c r="P33" s="357" t="s">
        <v>183</v>
      </c>
      <c r="Q33" s="357" t="s">
        <v>71</v>
      </c>
      <c r="R33" s="357" t="s">
        <v>180</v>
      </c>
      <c r="S33" s="357" t="s">
        <v>3</v>
      </c>
      <c r="T33" s="357" t="s">
        <v>179</v>
      </c>
      <c r="V33" s="357" t="s">
        <v>179</v>
      </c>
      <c r="W33" s="357" t="s">
        <v>3</v>
      </c>
      <c r="X33" s="357" t="s">
        <v>180</v>
      </c>
      <c r="Y33" s="357" t="s">
        <v>181</v>
      </c>
      <c r="Z33" s="357" t="s">
        <v>71</v>
      </c>
      <c r="AA33" s="357" t="s">
        <v>182</v>
      </c>
      <c r="AB33" s="357" t="s">
        <v>71</v>
      </c>
      <c r="AC33" s="357" t="s">
        <v>183</v>
      </c>
      <c r="AD33" s="357" t="s">
        <v>71</v>
      </c>
      <c r="AE33" s="358" t="s">
        <v>184</v>
      </c>
      <c r="AF33" s="357" t="s">
        <v>181</v>
      </c>
      <c r="AG33" s="357" t="s">
        <v>71</v>
      </c>
      <c r="AH33" s="357" t="s">
        <v>182</v>
      </c>
      <c r="AI33" s="357" t="s">
        <v>71</v>
      </c>
      <c r="AJ33" s="357" t="s">
        <v>183</v>
      </c>
      <c r="AK33" s="357" t="s">
        <v>71</v>
      </c>
      <c r="AL33" s="357" t="s">
        <v>180</v>
      </c>
      <c r="AM33" s="357" t="s">
        <v>3</v>
      </c>
      <c r="AN33" s="357" t="s">
        <v>179</v>
      </c>
    </row>
    <row r="34" spans="2:40" ht="30.75" customHeight="1">
      <c r="B34" s="357">
        <v>1</v>
      </c>
      <c r="C34" s="359" t="s">
        <v>168</v>
      </c>
      <c r="D34" s="358" t="s">
        <v>105</v>
      </c>
      <c r="E34" s="358">
        <v>214</v>
      </c>
      <c r="F34" s="358">
        <v>2</v>
      </c>
      <c r="G34" s="358">
        <v>220</v>
      </c>
      <c r="H34" s="358">
        <v>2</v>
      </c>
      <c r="I34" s="358">
        <v>202</v>
      </c>
      <c r="J34" s="358">
        <v>2</v>
      </c>
      <c r="K34" s="360" t="s">
        <v>190</v>
      </c>
      <c r="L34" s="358">
        <v>213</v>
      </c>
      <c r="M34" s="358">
        <v>0</v>
      </c>
      <c r="N34" s="358">
        <v>156</v>
      </c>
      <c r="O34" s="358">
        <v>0</v>
      </c>
      <c r="P34" s="358">
        <v>137</v>
      </c>
      <c r="Q34" s="358">
        <v>0</v>
      </c>
      <c r="R34" s="358" t="s">
        <v>206</v>
      </c>
      <c r="S34" s="358" t="s">
        <v>207</v>
      </c>
      <c r="T34" s="357">
        <v>1</v>
      </c>
      <c r="V34" s="357">
        <v>1</v>
      </c>
      <c r="W34" s="359" t="s">
        <v>59</v>
      </c>
      <c r="X34" s="358" t="s">
        <v>201</v>
      </c>
      <c r="Y34" s="358">
        <v>215</v>
      </c>
      <c r="Z34" s="358">
        <v>2</v>
      </c>
      <c r="AA34" s="358">
        <v>192</v>
      </c>
      <c r="AB34" s="358">
        <v>2</v>
      </c>
      <c r="AC34" s="358">
        <v>188</v>
      </c>
      <c r="AD34" s="358">
        <v>2</v>
      </c>
      <c r="AE34" s="360" t="s">
        <v>190</v>
      </c>
      <c r="AF34" s="358">
        <v>128</v>
      </c>
      <c r="AG34" s="358">
        <v>0</v>
      </c>
      <c r="AH34" s="358">
        <v>155</v>
      </c>
      <c r="AI34" s="358">
        <v>0</v>
      </c>
      <c r="AJ34" s="358">
        <v>153</v>
      </c>
      <c r="AK34" s="358">
        <v>0</v>
      </c>
      <c r="AL34" s="358" t="s">
        <v>158</v>
      </c>
      <c r="AM34" s="358" t="s">
        <v>67</v>
      </c>
      <c r="AN34" s="357">
        <v>1</v>
      </c>
    </row>
    <row r="35" spans="2:40" ht="30.75" customHeight="1">
      <c r="B35" s="357">
        <v>2</v>
      </c>
      <c r="C35" s="359" t="s">
        <v>168</v>
      </c>
      <c r="D35" s="358" t="s">
        <v>208</v>
      </c>
      <c r="E35" s="358">
        <v>155</v>
      </c>
      <c r="F35" s="358">
        <v>2</v>
      </c>
      <c r="G35" s="358">
        <v>184</v>
      </c>
      <c r="H35" s="358">
        <v>2</v>
      </c>
      <c r="I35" s="358">
        <v>143</v>
      </c>
      <c r="J35" s="358">
        <v>0</v>
      </c>
      <c r="K35" s="360" t="s">
        <v>185</v>
      </c>
      <c r="L35" s="358">
        <v>120</v>
      </c>
      <c r="M35" s="358">
        <v>0</v>
      </c>
      <c r="N35" s="358">
        <v>166</v>
      </c>
      <c r="O35" s="358">
        <v>0</v>
      </c>
      <c r="P35" s="358">
        <v>187</v>
      </c>
      <c r="Q35" s="358">
        <v>2</v>
      </c>
      <c r="R35" s="358" t="s">
        <v>209</v>
      </c>
      <c r="S35" s="358" t="s">
        <v>207</v>
      </c>
      <c r="T35" s="357">
        <v>2</v>
      </c>
      <c r="V35" s="357">
        <v>2</v>
      </c>
      <c r="W35" s="359" t="s">
        <v>59</v>
      </c>
      <c r="X35" s="358" t="s">
        <v>112</v>
      </c>
      <c r="Y35" s="358">
        <v>160</v>
      </c>
      <c r="Z35" s="358">
        <v>0</v>
      </c>
      <c r="AA35" s="358">
        <v>136</v>
      </c>
      <c r="AB35" s="358">
        <v>0</v>
      </c>
      <c r="AC35" s="358">
        <v>213</v>
      </c>
      <c r="AD35" s="358">
        <v>0</v>
      </c>
      <c r="AE35" s="360" t="s">
        <v>210</v>
      </c>
      <c r="AF35" s="358">
        <v>204</v>
      </c>
      <c r="AG35" s="358">
        <v>2</v>
      </c>
      <c r="AH35" s="358">
        <v>208</v>
      </c>
      <c r="AI35" s="358">
        <v>2</v>
      </c>
      <c r="AJ35" s="358">
        <v>230</v>
      </c>
      <c r="AK35" s="358">
        <v>2</v>
      </c>
      <c r="AL35" s="358" t="s">
        <v>125</v>
      </c>
      <c r="AM35" s="358" t="s">
        <v>67</v>
      </c>
      <c r="AN35" s="357">
        <v>2</v>
      </c>
    </row>
    <row r="36" spans="2:40" ht="30.75" customHeight="1">
      <c r="B36" s="357">
        <v>3</v>
      </c>
      <c r="C36" s="359" t="s">
        <v>168</v>
      </c>
      <c r="D36" s="358" t="s">
        <v>143</v>
      </c>
      <c r="E36" s="358">
        <v>171</v>
      </c>
      <c r="F36" s="358">
        <v>2</v>
      </c>
      <c r="G36" s="358">
        <v>160</v>
      </c>
      <c r="H36" s="358">
        <v>0</v>
      </c>
      <c r="I36" s="358">
        <v>170</v>
      </c>
      <c r="J36" s="358">
        <v>2</v>
      </c>
      <c r="K36" s="360" t="s">
        <v>185</v>
      </c>
      <c r="L36" s="358">
        <v>155</v>
      </c>
      <c r="M36" s="358">
        <v>0</v>
      </c>
      <c r="N36" s="358">
        <v>180</v>
      </c>
      <c r="O36" s="358">
        <v>2</v>
      </c>
      <c r="P36" s="358">
        <v>128</v>
      </c>
      <c r="Q36" s="358">
        <v>0</v>
      </c>
      <c r="R36" s="358" t="s">
        <v>211</v>
      </c>
      <c r="S36" s="358" t="s">
        <v>207</v>
      </c>
      <c r="T36" s="357">
        <v>3</v>
      </c>
      <c r="V36" s="357">
        <v>3</v>
      </c>
      <c r="W36" s="359" t="s">
        <v>59</v>
      </c>
      <c r="X36" s="358" t="s">
        <v>114</v>
      </c>
      <c r="Y36" s="358">
        <v>198</v>
      </c>
      <c r="Z36" s="358">
        <v>2</v>
      </c>
      <c r="AA36" s="358">
        <v>181</v>
      </c>
      <c r="AB36" s="358">
        <v>2</v>
      </c>
      <c r="AC36" s="358">
        <v>167</v>
      </c>
      <c r="AD36" s="358">
        <v>2</v>
      </c>
      <c r="AE36" s="360" t="s">
        <v>190</v>
      </c>
      <c r="AF36" s="358">
        <v>141</v>
      </c>
      <c r="AG36" s="358">
        <v>0</v>
      </c>
      <c r="AH36" s="358">
        <v>150</v>
      </c>
      <c r="AI36" s="358">
        <v>0</v>
      </c>
      <c r="AJ36" s="358">
        <v>164</v>
      </c>
      <c r="AK36" s="358">
        <v>0</v>
      </c>
      <c r="AL36" s="358" t="s">
        <v>159</v>
      </c>
      <c r="AM36" s="358" t="s">
        <v>67</v>
      </c>
      <c r="AN36" s="357">
        <v>3</v>
      </c>
    </row>
    <row r="37" spans="2:40" ht="30.75" customHeight="1">
      <c r="B37" s="388" t="s">
        <v>192</v>
      </c>
      <c r="C37" s="388"/>
      <c r="D37" s="388"/>
      <c r="E37" s="358">
        <f t="shared" ref="E37:J37" si="8">SUM(E34:E36)</f>
        <v>540</v>
      </c>
      <c r="F37" s="357">
        <f t="shared" si="8"/>
        <v>6</v>
      </c>
      <c r="G37" s="358">
        <f t="shared" si="8"/>
        <v>564</v>
      </c>
      <c r="H37" s="357">
        <f t="shared" si="8"/>
        <v>4</v>
      </c>
      <c r="I37" s="358">
        <f t="shared" si="8"/>
        <v>515</v>
      </c>
      <c r="J37" s="357">
        <f t="shared" si="8"/>
        <v>4</v>
      </c>
      <c r="K37" s="361" t="s">
        <v>212</v>
      </c>
      <c r="L37" s="358">
        <f t="shared" ref="L37:Q37" si="9">SUM(L34:L36)</f>
        <v>488</v>
      </c>
      <c r="M37" s="357">
        <f t="shared" si="9"/>
        <v>0</v>
      </c>
      <c r="N37" s="358">
        <f t="shared" si="9"/>
        <v>502</v>
      </c>
      <c r="O37" s="357">
        <f t="shared" si="9"/>
        <v>2</v>
      </c>
      <c r="P37" s="358">
        <f t="shared" si="9"/>
        <v>452</v>
      </c>
      <c r="Q37" s="357">
        <f t="shared" si="9"/>
        <v>2</v>
      </c>
      <c r="R37" s="388" t="s">
        <v>192</v>
      </c>
      <c r="S37" s="388"/>
      <c r="T37" s="388"/>
      <c r="V37" s="388" t="s">
        <v>192</v>
      </c>
      <c r="W37" s="388"/>
      <c r="X37" s="388"/>
      <c r="Y37" s="358">
        <f t="shared" ref="Y37:AD37" si="10">SUM(Y34:Y36)</f>
        <v>573</v>
      </c>
      <c r="Z37" s="357">
        <f t="shared" si="10"/>
        <v>4</v>
      </c>
      <c r="AA37" s="358">
        <f t="shared" si="10"/>
        <v>509</v>
      </c>
      <c r="AB37" s="357">
        <f t="shared" si="10"/>
        <v>4</v>
      </c>
      <c r="AC37" s="358">
        <f t="shared" si="10"/>
        <v>568</v>
      </c>
      <c r="AD37" s="357">
        <f t="shared" si="10"/>
        <v>4</v>
      </c>
      <c r="AE37" s="361" t="s">
        <v>193</v>
      </c>
      <c r="AF37" s="358">
        <f t="shared" ref="AF37:AK37" si="11">SUM(AF34:AF36)</f>
        <v>473</v>
      </c>
      <c r="AG37" s="357">
        <f t="shared" si="11"/>
        <v>2</v>
      </c>
      <c r="AH37" s="358">
        <f t="shared" si="11"/>
        <v>513</v>
      </c>
      <c r="AI37" s="357">
        <f t="shared" si="11"/>
        <v>2</v>
      </c>
      <c r="AJ37" s="358">
        <f t="shared" si="11"/>
        <v>547</v>
      </c>
      <c r="AK37" s="357">
        <f t="shared" si="11"/>
        <v>2</v>
      </c>
      <c r="AL37" s="388" t="s">
        <v>192</v>
      </c>
      <c r="AM37" s="388"/>
      <c r="AN37" s="388"/>
    </row>
    <row r="39" spans="2:40" ht="27.9" customHeight="1">
      <c r="B39" s="384" t="s">
        <v>213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</row>
    <row r="40" spans="2:40" ht="27.9" customHeight="1">
      <c r="B40" s="385" t="s">
        <v>175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5"/>
      <c r="AL40" s="385"/>
      <c r="AM40" s="385"/>
      <c r="AN40" s="385"/>
    </row>
    <row r="41" spans="2:40" ht="27.9" customHeight="1">
      <c r="B41" s="386" t="s">
        <v>205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</row>
    <row r="43" spans="2:40" ht="28.95" customHeight="1">
      <c r="B43" s="387" t="s">
        <v>177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V43" s="387" t="s">
        <v>196</v>
      </c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</row>
    <row r="44" spans="2:40" ht="30.75" customHeight="1">
      <c r="B44" s="357" t="s">
        <v>179</v>
      </c>
      <c r="C44" s="357" t="s">
        <v>3</v>
      </c>
      <c r="D44" s="357" t="s">
        <v>180</v>
      </c>
      <c r="E44" s="357" t="s">
        <v>181</v>
      </c>
      <c r="F44" s="357" t="s">
        <v>71</v>
      </c>
      <c r="G44" s="357" t="s">
        <v>182</v>
      </c>
      <c r="H44" s="357" t="s">
        <v>71</v>
      </c>
      <c r="I44" s="357" t="s">
        <v>183</v>
      </c>
      <c r="J44" s="357" t="s">
        <v>71</v>
      </c>
      <c r="K44" s="358" t="s">
        <v>184</v>
      </c>
      <c r="L44" s="357" t="s">
        <v>181</v>
      </c>
      <c r="M44" s="357" t="s">
        <v>71</v>
      </c>
      <c r="N44" s="357" t="s">
        <v>182</v>
      </c>
      <c r="O44" s="357" t="s">
        <v>71</v>
      </c>
      <c r="P44" s="357" t="s">
        <v>183</v>
      </c>
      <c r="Q44" s="357" t="s">
        <v>71</v>
      </c>
      <c r="R44" s="357" t="s">
        <v>180</v>
      </c>
      <c r="S44" s="357" t="s">
        <v>3</v>
      </c>
      <c r="T44" s="357" t="s">
        <v>179</v>
      </c>
      <c r="V44" s="357" t="s">
        <v>179</v>
      </c>
      <c r="W44" s="357" t="s">
        <v>3</v>
      </c>
      <c r="X44" s="357" t="s">
        <v>180</v>
      </c>
      <c r="Y44" s="357" t="s">
        <v>181</v>
      </c>
      <c r="Z44" s="357" t="s">
        <v>71</v>
      </c>
      <c r="AA44" s="357" t="s">
        <v>182</v>
      </c>
      <c r="AB44" s="357" t="s">
        <v>71</v>
      </c>
      <c r="AC44" s="357" t="s">
        <v>183</v>
      </c>
      <c r="AD44" s="357" t="s">
        <v>71</v>
      </c>
      <c r="AE44" s="358" t="s">
        <v>184</v>
      </c>
      <c r="AF44" s="357" t="s">
        <v>181</v>
      </c>
      <c r="AG44" s="357" t="s">
        <v>71</v>
      </c>
      <c r="AH44" s="357" t="s">
        <v>182</v>
      </c>
      <c r="AI44" s="357" t="s">
        <v>71</v>
      </c>
      <c r="AJ44" s="357" t="s">
        <v>183</v>
      </c>
      <c r="AK44" s="357" t="s">
        <v>71</v>
      </c>
      <c r="AL44" s="357" t="s">
        <v>180</v>
      </c>
      <c r="AM44" s="357" t="s">
        <v>3</v>
      </c>
      <c r="AN44" s="357" t="s">
        <v>179</v>
      </c>
    </row>
    <row r="45" spans="2:40" ht="30.75" customHeight="1">
      <c r="B45" s="357">
        <v>1</v>
      </c>
      <c r="C45" s="359" t="s">
        <v>63</v>
      </c>
      <c r="D45" s="358" t="s">
        <v>105</v>
      </c>
      <c r="E45" s="358">
        <v>224</v>
      </c>
      <c r="F45" s="358">
        <v>2</v>
      </c>
      <c r="G45" s="358">
        <v>194</v>
      </c>
      <c r="H45" s="358">
        <v>2</v>
      </c>
      <c r="I45" s="358">
        <v>182</v>
      </c>
      <c r="J45" s="358">
        <v>2</v>
      </c>
      <c r="K45" s="360" t="s">
        <v>190</v>
      </c>
      <c r="L45" s="358">
        <v>156</v>
      </c>
      <c r="M45" s="358">
        <v>0</v>
      </c>
      <c r="N45" s="358">
        <v>182</v>
      </c>
      <c r="O45" s="358">
        <v>0</v>
      </c>
      <c r="P45" s="358">
        <v>167</v>
      </c>
      <c r="Q45" s="358">
        <v>0</v>
      </c>
      <c r="R45" s="358" t="s">
        <v>155</v>
      </c>
      <c r="S45" s="358" t="s">
        <v>66</v>
      </c>
      <c r="T45" s="357">
        <v>1</v>
      </c>
      <c r="V45" s="357">
        <v>1</v>
      </c>
      <c r="W45" s="359" t="s">
        <v>214</v>
      </c>
      <c r="X45" s="358" t="s">
        <v>215</v>
      </c>
      <c r="Y45" s="358">
        <v>156</v>
      </c>
      <c r="Z45" s="358">
        <v>2</v>
      </c>
      <c r="AA45" s="358">
        <v>118</v>
      </c>
      <c r="AB45" s="358">
        <v>0</v>
      </c>
      <c r="AC45" s="358">
        <v>139</v>
      </c>
      <c r="AD45" s="358">
        <v>0</v>
      </c>
      <c r="AE45" s="360" t="s">
        <v>187</v>
      </c>
      <c r="AF45" s="358">
        <v>145</v>
      </c>
      <c r="AG45" s="358">
        <v>0</v>
      </c>
      <c r="AH45" s="358">
        <v>156</v>
      </c>
      <c r="AI45" s="358">
        <v>2</v>
      </c>
      <c r="AJ45" s="358">
        <v>216</v>
      </c>
      <c r="AK45" s="358">
        <v>2</v>
      </c>
      <c r="AL45" s="363" t="s">
        <v>151</v>
      </c>
      <c r="AM45" s="358" t="s">
        <v>65</v>
      </c>
      <c r="AN45" s="357">
        <v>1</v>
      </c>
    </row>
    <row r="46" spans="2:40" ht="30.75" customHeight="1">
      <c r="B46" s="357">
        <v>2</v>
      </c>
      <c r="C46" s="359" t="s">
        <v>63</v>
      </c>
      <c r="D46" s="358" t="s">
        <v>216</v>
      </c>
      <c r="E46" s="358">
        <v>146</v>
      </c>
      <c r="F46" s="358">
        <v>2</v>
      </c>
      <c r="G46" s="358">
        <v>155</v>
      </c>
      <c r="H46" s="358">
        <v>2</v>
      </c>
      <c r="I46" s="358">
        <v>135</v>
      </c>
      <c r="J46" s="358">
        <v>2</v>
      </c>
      <c r="K46" s="360" t="s">
        <v>190</v>
      </c>
      <c r="L46" s="358">
        <v>97</v>
      </c>
      <c r="M46" s="358">
        <v>0</v>
      </c>
      <c r="N46" s="358">
        <v>150</v>
      </c>
      <c r="O46" s="358">
        <v>0</v>
      </c>
      <c r="P46" s="358">
        <v>102</v>
      </c>
      <c r="Q46" s="358">
        <v>0</v>
      </c>
      <c r="R46" s="358" t="s">
        <v>156</v>
      </c>
      <c r="S46" s="358" t="s">
        <v>66</v>
      </c>
      <c r="T46" s="357">
        <v>2</v>
      </c>
      <c r="V46" s="357">
        <v>2</v>
      </c>
      <c r="W46" s="359" t="s">
        <v>214</v>
      </c>
      <c r="X46" s="358" t="s">
        <v>123</v>
      </c>
      <c r="Y46" s="358">
        <v>150</v>
      </c>
      <c r="Z46" s="358">
        <v>2</v>
      </c>
      <c r="AA46" s="358">
        <v>159</v>
      </c>
      <c r="AB46" s="358">
        <v>2</v>
      </c>
      <c r="AC46" s="358">
        <v>171</v>
      </c>
      <c r="AD46" s="358">
        <v>2</v>
      </c>
      <c r="AE46" s="360" t="s">
        <v>190</v>
      </c>
      <c r="AF46" s="358">
        <v>143</v>
      </c>
      <c r="AG46" s="358">
        <v>0</v>
      </c>
      <c r="AH46" s="358">
        <v>125</v>
      </c>
      <c r="AI46" s="358">
        <v>0</v>
      </c>
      <c r="AJ46" s="358">
        <v>145</v>
      </c>
      <c r="AK46" s="358">
        <v>0</v>
      </c>
      <c r="AL46" s="363" t="s">
        <v>152</v>
      </c>
      <c r="AM46" s="358" t="s">
        <v>65</v>
      </c>
      <c r="AN46" s="357">
        <v>2</v>
      </c>
    </row>
    <row r="47" spans="2:40" ht="30.75" customHeight="1">
      <c r="B47" s="357">
        <v>3</v>
      </c>
      <c r="C47" s="359" t="s">
        <v>63</v>
      </c>
      <c r="D47" s="358" t="s">
        <v>143</v>
      </c>
      <c r="E47" s="358">
        <v>159</v>
      </c>
      <c r="F47" s="358">
        <v>0</v>
      </c>
      <c r="G47" s="358">
        <v>144</v>
      </c>
      <c r="H47" s="358">
        <v>0</v>
      </c>
      <c r="I47" s="358">
        <v>151</v>
      </c>
      <c r="J47" s="358">
        <v>0</v>
      </c>
      <c r="K47" s="360" t="s">
        <v>210</v>
      </c>
      <c r="L47" s="358">
        <v>181</v>
      </c>
      <c r="M47" s="358">
        <v>2</v>
      </c>
      <c r="N47" s="358">
        <v>154</v>
      </c>
      <c r="O47" s="358">
        <v>2</v>
      </c>
      <c r="P47" s="358">
        <v>152</v>
      </c>
      <c r="Q47" s="358">
        <v>2</v>
      </c>
      <c r="R47" s="358" t="s">
        <v>154</v>
      </c>
      <c r="S47" s="358" t="s">
        <v>66</v>
      </c>
      <c r="T47" s="357">
        <v>3</v>
      </c>
      <c r="V47" s="357">
        <v>3</v>
      </c>
      <c r="W47" s="359" t="s">
        <v>214</v>
      </c>
      <c r="X47" s="358" t="s">
        <v>217</v>
      </c>
      <c r="Y47" s="358">
        <v>167</v>
      </c>
      <c r="Z47" s="358">
        <v>2</v>
      </c>
      <c r="AA47" s="358">
        <v>147</v>
      </c>
      <c r="AB47" s="358">
        <v>0</v>
      </c>
      <c r="AC47" s="358">
        <v>151</v>
      </c>
      <c r="AD47" s="358">
        <v>2</v>
      </c>
      <c r="AE47" s="360" t="s">
        <v>185</v>
      </c>
      <c r="AF47" s="358">
        <v>143</v>
      </c>
      <c r="AG47" s="358">
        <v>0</v>
      </c>
      <c r="AH47" s="358">
        <v>161</v>
      </c>
      <c r="AI47" s="358">
        <v>2</v>
      </c>
      <c r="AJ47" s="358">
        <v>145</v>
      </c>
      <c r="AK47" s="358">
        <v>0</v>
      </c>
      <c r="AL47" s="363" t="s">
        <v>150</v>
      </c>
      <c r="AM47" s="358" t="s">
        <v>65</v>
      </c>
      <c r="AN47" s="357">
        <v>3</v>
      </c>
    </row>
    <row r="48" spans="2:40" ht="30.75" customHeight="1">
      <c r="B48" s="388" t="s">
        <v>192</v>
      </c>
      <c r="C48" s="388"/>
      <c r="D48" s="388"/>
      <c r="E48" s="358">
        <f t="shared" ref="E48:J48" si="12">SUM(E45:E47)</f>
        <v>529</v>
      </c>
      <c r="F48" s="357">
        <f t="shared" si="12"/>
        <v>4</v>
      </c>
      <c r="G48" s="358">
        <f t="shared" si="12"/>
        <v>493</v>
      </c>
      <c r="H48" s="357">
        <f t="shared" si="12"/>
        <v>4</v>
      </c>
      <c r="I48" s="358">
        <f t="shared" si="12"/>
        <v>468</v>
      </c>
      <c r="J48" s="357">
        <f t="shared" si="12"/>
        <v>4</v>
      </c>
      <c r="K48" s="361" t="s">
        <v>193</v>
      </c>
      <c r="L48" s="358">
        <f t="shared" ref="L48:Q48" si="13">SUM(L45:L47)</f>
        <v>434</v>
      </c>
      <c r="M48" s="357">
        <f t="shared" si="13"/>
        <v>2</v>
      </c>
      <c r="N48" s="358">
        <f t="shared" si="13"/>
        <v>486</v>
      </c>
      <c r="O48" s="357">
        <f t="shared" si="13"/>
        <v>2</v>
      </c>
      <c r="P48" s="358">
        <f t="shared" si="13"/>
        <v>421</v>
      </c>
      <c r="Q48" s="357">
        <f t="shared" si="13"/>
        <v>2</v>
      </c>
      <c r="R48" s="388" t="s">
        <v>192</v>
      </c>
      <c r="S48" s="388"/>
      <c r="T48" s="388"/>
      <c r="V48" s="388" t="s">
        <v>192</v>
      </c>
      <c r="W48" s="388"/>
      <c r="X48" s="388"/>
      <c r="Y48" s="358">
        <f t="shared" ref="Y48:AD48" si="14">SUM(Y45:Y47)</f>
        <v>473</v>
      </c>
      <c r="Z48" s="357">
        <f t="shared" si="14"/>
        <v>6</v>
      </c>
      <c r="AA48" s="358">
        <f t="shared" si="14"/>
        <v>424</v>
      </c>
      <c r="AB48" s="357">
        <f t="shared" si="14"/>
        <v>2</v>
      </c>
      <c r="AC48" s="358">
        <f t="shared" si="14"/>
        <v>461</v>
      </c>
      <c r="AD48" s="357">
        <f t="shared" si="14"/>
        <v>4</v>
      </c>
      <c r="AE48" s="361" t="s">
        <v>193</v>
      </c>
      <c r="AF48" s="358">
        <f t="shared" ref="AF48:AK48" si="15">SUM(AF45:AF47)</f>
        <v>431</v>
      </c>
      <c r="AG48" s="357">
        <f t="shared" si="15"/>
        <v>0</v>
      </c>
      <c r="AH48" s="358">
        <f t="shared" si="15"/>
        <v>442</v>
      </c>
      <c r="AI48" s="357">
        <f t="shared" si="15"/>
        <v>4</v>
      </c>
      <c r="AJ48" s="358">
        <f t="shared" si="15"/>
        <v>506</v>
      </c>
      <c r="AK48" s="357">
        <f t="shared" si="15"/>
        <v>2</v>
      </c>
      <c r="AL48" s="388" t="s">
        <v>192</v>
      </c>
      <c r="AM48" s="388"/>
      <c r="AN48" s="388"/>
    </row>
    <row r="50" spans="2:40" ht="29.85" customHeight="1">
      <c r="B50" s="384" t="s">
        <v>172</v>
      </c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</row>
    <row r="51" spans="2:40" ht="29.85" customHeight="1">
      <c r="B51" s="385" t="s">
        <v>218</v>
      </c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</row>
    <row r="52" spans="2:40" ht="29.85" customHeight="1">
      <c r="B52" s="386" t="s">
        <v>219</v>
      </c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</row>
    <row r="54" spans="2:40" ht="32.85" customHeight="1">
      <c r="B54" s="387" t="s">
        <v>178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V54" s="387" t="s">
        <v>196</v>
      </c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</row>
    <row r="55" spans="2:40" ht="29.85" customHeight="1">
      <c r="B55" s="357" t="s">
        <v>179</v>
      </c>
      <c r="C55" s="357" t="s">
        <v>3</v>
      </c>
      <c r="D55" s="357" t="s">
        <v>180</v>
      </c>
      <c r="E55" s="357" t="s">
        <v>181</v>
      </c>
      <c r="F55" s="357" t="s">
        <v>71</v>
      </c>
      <c r="G55" s="357" t="s">
        <v>182</v>
      </c>
      <c r="H55" s="357" t="s">
        <v>71</v>
      </c>
      <c r="I55" s="357" t="s">
        <v>183</v>
      </c>
      <c r="J55" s="357" t="s">
        <v>71</v>
      </c>
      <c r="K55" s="358" t="s">
        <v>184</v>
      </c>
      <c r="L55" s="357" t="s">
        <v>181</v>
      </c>
      <c r="M55" s="357" t="s">
        <v>71</v>
      </c>
      <c r="N55" s="357" t="s">
        <v>182</v>
      </c>
      <c r="O55" s="357" t="s">
        <v>71</v>
      </c>
      <c r="P55" s="357" t="s">
        <v>183</v>
      </c>
      <c r="Q55" s="357" t="s">
        <v>71</v>
      </c>
      <c r="R55" s="357" t="s">
        <v>180</v>
      </c>
      <c r="S55" s="357" t="s">
        <v>3</v>
      </c>
      <c r="T55" s="357" t="s">
        <v>179</v>
      </c>
      <c r="V55" s="357" t="s">
        <v>179</v>
      </c>
      <c r="W55" s="357" t="s">
        <v>3</v>
      </c>
      <c r="X55" s="357" t="s">
        <v>180</v>
      </c>
      <c r="Y55" s="357" t="s">
        <v>181</v>
      </c>
      <c r="Z55" s="357" t="s">
        <v>71</v>
      </c>
      <c r="AA55" s="357" t="s">
        <v>182</v>
      </c>
      <c r="AB55" s="357" t="s">
        <v>71</v>
      </c>
      <c r="AC55" s="357" t="s">
        <v>183</v>
      </c>
      <c r="AD55" s="357" t="s">
        <v>71</v>
      </c>
      <c r="AE55" s="358" t="s">
        <v>184</v>
      </c>
      <c r="AF55" s="357" t="s">
        <v>181</v>
      </c>
      <c r="AG55" s="357" t="s">
        <v>71</v>
      </c>
      <c r="AH55" s="357" t="s">
        <v>182</v>
      </c>
      <c r="AI55" s="357" t="s">
        <v>71</v>
      </c>
      <c r="AJ55" s="357" t="s">
        <v>183</v>
      </c>
      <c r="AK55" s="357" t="s">
        <v>71</v>
      </c>
      <c r="AL55" s="357" t="s">
        <v>180</v>
      </c>
      <c r="AM55" s="357" t="s">
        <v>3</v>
      </c>
      <c r="AN55" s="357" t="s">
        <v>179</v>
      </c>
    </row>
    <row r="56" spans="2:40" ht="29.85" customHeight="1">
      <c r="B56" s="357">
        <v>1</v>
      </c>
      <c r="C56" s="359" t="str">
        <f>C12</f>
        <v>Ten Pin</v>
      </c>
      <c r="D56" s="358" t="s">
        <v>75</v>
      </c>
      <c r="E56" s="358">
        <v>196</v>
      </c>
      <c r="F56" s="358">
        <v>2</v>
      </c>
      <c r="G56" s="358">
        <v>164</v>
      </c>
      <c r="H56" s="358">
        <v>0</v>
      </c>
      <c r="I56" s="358">
        <v>179</v>
      </c>
      <c r="J56" s="358">
        <v>2</v>
      </c>
      <c r="K56" s="360" t="s">
        <v>185</v>
      </c>
      <c r="L56" s="358">
        <v>163</v>
      </c>
      <c r="M56" s="358">
        <v>0</v>
      </c>
      <c r="N56" s="358">
        <v>208</v>
      </c>
      <c r="O56" s="358">
        <v>2</v>
      </c>
      <c r="P56" s="358">
        <v>162</v>
      </c>
      <c r="Q56" s="358">
        <v>0</v>
      </c>
      <c r="R56" s="358" t="s">
        <v>191</v>
      </c>
      <c r="S56" s="358" t="str">
        <f>W12</f>
        <v>RR Dziednieks</v>
      </c>
      <c r="T56" s="357">
        <v>1</v>
      </c>
      <c r="V56" s="357">
        <v>1</v>
      </c>
      <c r="W56" s="358" t="str">
        <f>S12</f>
        <v>Wolfpack</v>
      </c>
      <c r="X56" s="358" t="s">
        <v>90</v>
      </c>
      <c r="Y56" s="358">
        <v>177</v>
      </c>
      <c r="Z56" s="358">
        <v>0</v>
      </c>
      <c r="AA56" s="358">
        <v>157</v>
      </c>
      <c r="AB56" s="358">
        <v>0</v>
      </c>
      <c r="AC56" s="358">
        <v>203</v>
      </c>
      <c r="AD56" s="358">
        <v>2</v>
      </c>
      <c r="AE56" s="360" t="s">
        <v>187</v>
      </c>
      <c r="AF56" s="358">
        <v>183</v>
      </c>
      <c r="AG56" s="358">
        <v>2</v>
      </c>
      <c r="AH56" s="358">
        <v>179</v>
      </c>
      <c r="AI56" s="358">
        <v>2</v>
      </c>
      <c r="AJ56" s="358">
        <v>166</v>
      </c>
      <c r="AK56" s="358">
        <v>0</v>
      </c>
      <c r="AL56" s="358" t="s">
        <v>131</v>
      </c>
      <c r="AM56" s="359" t="str">
        <f>AM12</f>
        <v>BASK APS</v>
      </c>
      <c r="AN56" s="357">
        <v>1</v>
      </c>
    </row>
    <row r="57" spans="2:40" ht="29.85" customHeight="1">
      <c r="B57" s="357">
        <v>2</v>
      </c>
      <c r="C57" s="359" t="str">
        <f>C13</f>
        <v>Ten Pin</v>
      </c>
      <c r="D57" s="358" t="str">
        <f>D13</f>
        <v>Rihards Kovaļenko</v>
      </c>
      <c r="E57" s="358">
        <v>287</v>
      </c>
      <c r="F57" s="358">
        <v>2</v>
      </c>
      <c r="G57" s="358">
        <v>219</v>
      </c>
      <c r="H57" s="358">
        <v>0</v>
      </c>
      <c r="I57" s="358">
        <v>196</v>
      </c>
      <c r="J57" s="358">
        <v>0</v>
      </c>
      <c r="K57" s="360" t="s">
        <v>187</v>
      </c>
      <c r="L57" s="358">
        <v>211</v>
      </c>
      <c r="M57" s="358">
        <v>0</v>
      </c>
      <c r="N57" s="358">
        <v>258</v>
      </c>
      <c r="O57" s="358">
        <v>2</v>
      </c>
      <c r="P57" s="358">
        <v>233</v>
      </c>
      <c r="Q57" s="358">
        <v>2</v>
      </c>
      <c r="R57" s="358" t="s">
        <v>189</v>
      </c>
      <c r="S57" s="358" t="str">
        <f>W13</f>
        <v>RR Dziednieks</v>
      </c>
      <c r="T57" s="357">
        <v>2</v>
      </c>
      <c r="V57" s="357">
        <v>2</v>
      </c>
      <c r="W57" s="358" t="str">
        <f>S13</f>
        <v>Wolfpack</v>
      </c>
      <c r="X57" s="358" t="str">
        <f>Rezultati!B33</f>
        <v>Deivids Červinskis-Bušs</v>
      </c>
      <c r="Y57" s="358">
        <v>168</v>
      </c>
      <c r="Z57" s="358">
        <v>0</v>
      </c>
      <c r="AA57" s="358">
        <v>154</v>
      </c>
      <c r="AB57" s="358">
        <v>0</v>
      </c>
      <c r="AC57" s="358">
        <v>189</v>
      </c>
      <c r="AD57" s="358">
        <v>2</v>
      </c>
      <c r="AE57" s="360" t="s">
        <v>187</v>
      </c>
      <c r="AF57" s="358">
        <v>233</v>
      </c>
      <c r="AG57" s="358">
        <v>2</v>
      </c>
      <c r="AH57" s="358">
        <v>158</v>
      </c>
      <c r="AI57" s="358">
        <v>2</v>
      </c>
      <c r="AJ57" s="358">
        <v>180</v>
      </c>
      <c r="AK57" s="358">
        <v>0</v>
      </c>
      <c r="AL57" s="358" t="s">
        <v>134</v>
      </c>
      <c r="AM57" s="359" t="str">
        <f>AM13</f>
        <v>BASK APS</v>
      </c>
      <c r="AN57" s="357">
        <v>2</v>
      </c>
    </row>
    <row r="58" spans="2:40" ht="29.85" customHeight="1">
      <c r="B58" s="357">
        <v>3</v>
      </c>
      <c r="C58" s="359" t="str">
        <f>C14</f>
        <v>Ten Pin</v>
      </c>
      <c r="D58" s="358" t="str">
        <f>D14</f>
        <v>Artūrs Ļevikins</v>
      </c>
      <c r="E58" s="358">
        <v>275</v>
      </c>
      <c r="F58" s="358">
        <v>2</v>
      </c>
      <c r="G58" s="358">
        <v>238</v>
      </c>
      <c r="H58" s="358">
        <v>2</v>
      </c>
      <c r="I58" s="358">
        <v>254</v>
      </c>
      <c r="J58" s="358">
        <v>2</v>
      </c>
      <c r="K58" s="360" t="s">
        <v>190</v>
      </c>
      <c r="L58" s="358">
        <v>187</v>
      </c>
      <c r="M58" s="358">
        <v>0</v>
      </c>
      <c r="N58" s="358">
        <v>150</v>
      </c>
      <c r="O58" s="358">
        <v>0</v>
      </c>
      <c r="P58" s="358">
        <v>195</v>
      </c>
      <c r="Q58" s="358">
        <v>0</v>
      </c>
      <c r="R58" s="358" t="s">
        <v>220</v>
      </c>
      <c r="S58" s="358" t="str">
        <f>W14</f>
        <v>RR Dziednieks</v>
      </c>
      <c r="T58" s="357">
        <v>3</v>
      </c>
      <c r="V58" s="357">
        <v>3</v>
      </c>
      <c r="W58" s="358" t="str">
        <f>S14</f>
        <v>Wolfpack</v>
      </c>
      <c r="X58" s="358" t="str">
        <f>R14</f>
        <v>Artūrs Zavjalovs</v>
      </c>
      <c r="Y58" s="358">
        <v>131</v>
      </c>
      <c r="Z58" s="358">
        <v>0</v>
      </c>
      <c r="AA58" s="358">
        <v>184</v>
      </c>
      <c r="AB58" s="358">
        <v>0</v>
      </c>
      <c r="AC58" s="358">
        <v>194</v>
      </c>
      <c r="AD58" s="358">
        <v>0</v>
      </c>
      <c r="AE58" s="360" t="s">
        <v>210</v>
      </c>
      <c r="AF58" s="358">
        <v>213</v>
      </c>
      <c r="AG58" s="358">
        <v>2</v>
      </c>
      <c r="AH58" s="358">
        <v>224</v>
      </c>
      <c r="AI58" s="358">
        <v>2</v>
      </c>
      <c r="AJ58" s="358">
        <v>231</v>
      </c>
      <c r="AK58" s="358">
        <v>2</v>
      </c>
      <c r="AL58" s="358" t="s">
        <v>130</v>
      </c>
      <c r="AM58" s="359" t="str">
        <f>AM14</f>
        <v>BASK APS</v>
      </c>
      <c r="AN58" s="357">
        <v>3</v>
      </c>
    </row>
    <row r="59" spans="2:40" ht="29.85" customHeight="1">
      <c r="B59" s="388" t="s">
        <v>192</v>
      </c>
      <c r="C59" s="388"/>
      <c r="D59" s="388"/>
      <c r="E59" s="358">
        <f t="shared" ref="E59:J59" si="16">SUM(E56:E58)</f>
        <v>758</v>
      </c>
      <c r="F59" s="357">
        <f t="shared" si="16"/>
        <v>6</v>
      </c>
      <c r="G59" s="358">
        <f t="shared" si="16"/>
        <v>621</v>
      </c>
      <c r="H59" s="357">
        <f t="shared" si="16"/>
        <v>2</v>
      </c>
      <c r="I59" s="358">
        <f t="shared" si="16"/>
        <v>629</v>
      </c>
      <c r="J59" s="357">
        <f t="shared" si="16"/>
        <v>4</v>
      </c>
      <c r="K59" s="361" t="s">
        <v>193</v>
      </c>
      <c r="L59" s="358">
        <f t="shared" ref="L59:Q59" si="17">SUM(L56:L58)</f>
        <v>561</v>
      </c>
      <c r="M59" s="357">
        <f t="shared" si="17"/>
        <v>0</v>
      </c>
      <c r="N59" s="358">
        <f t="shared" si="17"/>
        <v>616</v>
      </c>
      <c r="O59" s="357">
        <f t="shared" si="17"/>
        <v>4</v>
      </c>
      <c r="P59" s="358">
        <f t="shared" si="17"/>
        <v>590</v>
      </c>
      <c r="Q59" s="357">
        <f t="shared" si="17"/>
        <v>2</v>
      </c>
      <c r="R59" s="388" t="s">
        <v>192</v>
      </c>
      <c r="S59" s="388"/>
      <c r="T59" s="388"/>
      <c r="V59" s="388" t="s">
        <v>192</v>
      </c>
      <c r="W59" s="388"/>
      <c r="X59" s="388"/>
      <c r="Y59" s="358">
        <f t="shared" ref="Y59:AD59" si="18">SUM(Y56:Y58)</f>
        <v>476</v>
      </c>
      <c r="Z59" s="357">
        <f t="shared" si="18"/>
        <v>0</v>
      </c>
      <c r="AA59" s="358">
        <f t="shared" si="18"/>
        <v>495</v>
      </c>
      <c r="AB59" s="357">
        <f t="shared" si="18"/>
        <v>0</v>
      </c>
      <c r="AC59" s="358">
        <f t="shared" si="18"/>
        <v>586</v>
      </c>
      <c r="AD59" s="357">
        <f t="shared" si="18"/>
        <v>4</v>
      </c>
      <c r="AE59" s="361" t="s">
        <v>221</v>
      </c>
      <c r="AF59" s="358">
        <f t="shared" ref="AF59:AK59" si="19">SUM(AF56:AF58)</f>
        <v>629</v>
      </c>
      <c r="AG59" s="357">
        <f t="shared" si="19"/>
        <v>6</v>
      </c>
      <c r="AH59" s="358">
        <f t="shared" si="19"/>
        <v>561</v>
      </c>
      <c r="AI59" s="357">
        <f t="shared" si="19"/>
        <v>6</v>
      </c>
      <c r="AJ59" s="358">
        <f t="shared" si="19"/>
        <v>577</v>
      </c>
      <c r="AK59" s="357">
        <f t="shared" si="19"/>
        <v>2</v>
      </c>
      <c r="AL59" s="388" t="s">
        <v>192</v>
      </c>
      <c r="AM59" s="388"/>
      <c r="AN59" s="388"/>
    </row>
    <row r="61" spans="2:40" ht="27.9" customHeight="1">
      <c r="B61" s="384" t="s">
        <v>30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</row>
    <row r="62" spans="2:40" ht="27.9" customHeight="1">
      <c r="B62" s="385" t="s">
        <v>218</v>
      </c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5"/>
    </row>
    <row r="63" spans="2:40" ht="27.9" customHeight="1">
      <c r="B63" s="386" t="s">
        <v>222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  <c r="AL63" s="386"/>
      <c r="AM63" s="386"/>
      <c r="AN63" s="386"/>
    </row>
    <row r="65" spans="2:40" ht="28.95" customHeight="1">
      <c r="B65" s="387" t="s">
        <v>178</v>
      </c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V65" s="387" t="s">
        <v>196</v>
      </c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</row>
    <row r="66" spans="2:40" ht="30.75" customHeight="1">
      <c r="B66" s="357" t="s">
        <v>179</v>
      </c>
      <c r="C66" s="357" t="s">
        <v>3</v>
      </c>
      <c r="D66" s="357" t="s">
        <v>180</v>
      </c>
      <c r="E66" s="357" t="s">
        <v>181</v>
      </c>
      <c r="F66" s="357" t="s">
        <v>71</v>
      </c>
      <c r="G66" s="357" t="s">
        <v>182</v>
      </c>
      <c r="H66" s="357" t="s">
        <v>71</v>
      </c>
      <c r="I66" s="357" t="s">
        <v>183</v>
      </c>
      <c r="J66" s="357" t="s">
        <v>71</v>
      </c>
      <c r="K66" s="358" t="s">
        <v>184</v>
      </c>
      <c r="L66" s="357" t="s">
        <v>181</v>
      </c>
      <c r="M66" s="357" t="s">
        <v>71</v>
      </c>
      <c r="N66" s="357" t="s">
        <v>182</v>
      </c>
      <c r="O66" s="357" t="s">
        <v>71</v>
      </c>
      <c r="P66" s="357" t="s">
        <v>183</v>
      </c>
      <c r="Q66" s="357" t="s">
        <v>71</v>
      </c>
      <c r="R66" s="357" t="s">
        <v>180</v>
      </c>
      <c r="S66" s="357" t="s">
        <v>3</v>
      </c>
      <c r="T66" s="357" t="s">
        <v>179</v>
      </c>
      <c r="V66" s="357" t="s">
        <v>179</v>
      </c>
      <c r="W66" s="357" t="s">
        <v>3</v>
      </c>
      <c r="X66" s="357" t="s">
        <v>180</v>
      </c>
      <c r="Y66" s="357" t="s">
        <v>181</v>
      </c>
      <c r="Z66" s="357" t="s">
        <v>71</v>
      </c>
      <c r="AA66" s="357" t="s">
        <v>182</v>
      </c>
      <c r="AB66" s="357" t="s">
        <v>71</v>
      </c>
      <c r="AC66" s="357" t="s">
        <v>183</v>
      </c>
      <c r="AD66" s="357" t="s">
        <v>71</v>
      </c>
      <c r="AE66" s="358" t="s">
        <v>184</v>
      </c>
      <c r="AF66" s="357" t="s">
        <v>181</v>
      </c>
      <c r="AG66" s="357" t="s">
        <v>71</v>
      </c>
      <c r="AH66" s="357" t="s">
        <v>182</v>
      </c>
      <c r="AI66" s="357" t="s">
        <v>71</v>
      </c>
      <c r="AJ66" s="357" t="s">
        <v>183</v>
      </c>
      <c r="AK66" s="357" t="s">
        <v>71</v>
      </c>
      <c r="AL66" s="357" t="s">
        <v>180</v>
      </c>
      <c r="AM66" s="357" t="s">
        <v>3</v>
      </c>
      <c r="AN66" s="357" t="s">
        <v>179</v>
      </c>
    </row>
    <row r="67" spans="2:40" ht="30.75" customHeight="1">
      <c r="B67" s="357">
        <v>1</v>
      </c>
      <c r="C67" s="359" t="s">
        <v>197</v>
      </c>
      <c r="D67" s="358" t="s">
        <v>93</v>
      </c>
      <c r="E67" s="358">
        <v>170</v>
      </c>
      <c r="F67" s="358">
        <v>2</v>
      </c>
      <c r="G67" s="358"/>
      <c r="H67" s="358"/>
      <c r="I67" s="358"/>
      <c r="J67" s="358"/>
      <c r="K67" s="360" t="s">
        <v>223</v>
      </c>
      <c r="L67" s="358">
        <v>151</v>
      </c>
      <c r="M67" s="358">
        <v>0</v>
      </c>
      <c r="N67" s="358"/>
      <c r="O67" s="358"/>
      <c r="P67" s="358"/>
      <c r="Q67" s="358"/>
      <c r="R67" s="358" t="s">
        <v>122</v>
      </c>
      <c r="S67" s="358" t="s">
        <v>61</v>
      </c>
      <c r="T67" s="357">
        <v>1</v>
      </c>
      <c r="V67" s="357">
        <v>1</v>
      </c>
      <c r="W67" s="359" t="str">
        <f>S23</f>
        <v>ALDENS Holding</v>
      </c>
      <c r="X67" s="358" t="s">
        <v>89</v>
      </c>
      <c r="Y67" s="358">
        <v>165</v>
      </c>
      <c r="Z67" s="358">
        <v>0</v>
      </c>
      <c r="AA67" s="358">
        <v>213</v>
      </c>
      <c r="AB67" s="358">
        <v>2</v>
      </c>
      <c r="AC67" s="358">
        <v>160</v>
      </c>
      <c r="AD67" s="358">
        <v>0</v>
      </c>
      <c r="AE67" s="360" t="s">
        <v>187</v>
      </c>
      <c r="AF67" s="358">
        <v>198</v>
      </c>
      <c r="AG67" s="358">
        <v>2</v>
      </c>
      <c r="AH67" s="358">
        <v>171</v>
      </c>
      <c r="AI67" s="358">
        <v>0</v>
      </c>
      <c r="AJ67" s="358">
        <v>164</v>
      </c>
      <c r="AK67" s="358">
        <v>2</v>
      </c>
      <c r="AL67" s="358" t="s">
        <v>201</v>
      </c>
      <c r="AM67" s="358" t="s">
        <v>55</v>
      </c>
      <c r="AN67" s="357">
        <v>1</v>
      </c>
    </row>
    <row r="68" spans="2:40" ht="30.75" customHeight="1">
      <c r="B68" s="357">
        <v>2</v>
      </c>
      <c r="C68" s="359" t="s">
        <v>197</v>
      </c>
      <c r="D68" s="358" t="s">
        <v>94</v>
      </c>
      <c r="E68" s="358">
        <v>254</v>
      </c>
      <c r="F68" s="358">
        <v>2</v>
      </c>
      <c r="G68" s="358">
        <v>268</v>
      </c>
      <c r="H68" s="358">
        <v>2</v>
      </c>
      <c r="I68" s="358">
        <v>162</v>
      </c>
      <c r="J68" s="358">
        <v>0</v>
      </c>
      <c r="K68" s="360" t="s">
        <v>185</v>
      </c>
      <c r="L68" s="358">
        <v>195</v>
      </c>
      <c r="M68" s="358">
        <v>0</v>
      </c>
      <c r="N68" s="358">
        <v>156</v>
      </c>
      <c r="O68" s="358">
        <v>0</v>
      </c>
      <c r="P68" s="358">
        <v>216</v>
      </c>
      <c r="Q68" s="358">
        <v>2</v>
      </c>
      <c r="R68" s="358" t="s">
        <v>198</v>
      </c>
      <c r="S68" s="358" t="s">
        <v>61</v>
      </c>
      <c r="T68" s="357">
        <v>2</v>
      </c>
      <c r="V68" s="357">
        <v>2</v>
      </c>
      <c r="W68" s="359" t="s">
        <v>53</v>
      </c>
      <c r="X68" s="358" t="s">
        <v>97</v>
      </c>
      <c r="Y68" s="358">
        <v>188</v>
      </c>
      <c r="Z68" s="358">
        <v>2</v>
      </c>
      <c r="AA68" s="358">
        <v>185</v>
      </c>
      <c r="AB68" s="358">
        <v>0</v>
      </c>
      <c r="AC68" s="358">
        <v>212</v>
      </c>
      <c r="AD68" s="358">
        <v>2</v>
      </c>
      <c r="AE68" s="360" t="s">
        <v>185</v>
      </c>
      <c r="AF68" s="358">
        <v>180</v>
      </c>
      <c r="AG68" s="358">
        <v>0</v>
      </c>
      <c r="AH68" s="358">
        <v>206</v>
      </c>
      <c r="AI68" s="358">
        <v>2</v>
      </c>
      <c r="AJ68" s="358">
        <v>182</v>
      </c>
      <c r="AK68" s="358">
        <v>0</v>
      </c>
      <c r="AL68" s="358" t="s">
        <v>99</v>
      </c>
      <c r="AM68" s="358" t="s">
        <v>55</v>
      </c>
      <c r="AN68" s="357">
        <v>2</v>
      </c>
    </row>
    <row r="69" spans="2:40" ht="30.75" customHeight="1">
      <c r="B69" s="357">
        <v>3</v>
      </c>
      <c r="C69" s="359" t="s">
        <v>197</v>
      </c>
      <c r="D69" s="358" t="s">
        <v>202</v>
      </c>
      <c r="E69" s="358">
        <v>161</v>
      </c>
      <c r="F69" s="358">
        <v>0</v>
      </c>
      <c r="G69" s="358">
        <v>172</v>
      </c>
      <c r="H69" s="358">
        <v>0</v>
      </c>
      <c r="I69" s="358">
        <v>151</v>
      </c>
      <c r="J69" s="358">
        <v>0</v>
      </c>
      <c r="K69" s="360" t="s">
        <v>210</v>
      </c>
      <c r="L69" s="358">
        <v>201</v>
      </c>
      <c r="M69" s="358">
        <v>2</v>
      </c>
      <c r="N69" s="358">
        <v>177</v>
      </c>
      <c r="O69" s="358">
        <v>2</v>
      </c>
      <c r="P69" s="358">
        <v>165</v>
      </c>
      <c r="Q69" s="358">
        <v>2</v>
      </c>
      <c r="R69" s="358" t="s">
        <v>121</v>
      </c>
      <c r="S69" s="358" t="s">
        <v>61</v>
      </c>
      <c r="T69" s="357">
        <v>3</v>
      </c>
      <c r="V69" s="357">
        <v>3</v>
      </c>
      <c r="W69" s="359" t="s">
        <v>53</v>
      </c>
      <c r="X69" s="358" t="s">
        <v>134</v>
      </c>
      <c r="Y69" s="358">
        <v>193</v>
      </c>
      <c r="Z69" s="358">
        <v>2</v>
      </c>
      <c r="AA69" s="358">
        <v>276</v>
      </c>
      <c r="AB69" s="358">
        <v>2</v>
      </c>
      <c r="AC69" s="358">
        <v>202</v>
      </c>
      <c r="AD69" s="358">
        <v>2</v>
      </c>
      <c r="AE69" s="360" t="s">
        <v>190</v>
      </c>
      <c r="AF69" s="358">
        <v>156</v>
      </c>
      <c r="AG69" s="358">
        <v>0</v>
      </c>
      <c r="AH69" s="358">
        <v>173</v>
      </c>
      <c r="AI69" s="358">
        <v>0</v>
      </c>
      <c r="AJ69" s="358">
        <v>161</v>
      </c>
      <c r="AK69" s="358">
        <v>0</v>
      </c>
      <c r="AL69" s="358" t="s">
        <v>200</v>
      </c>
      <c r="AM69" s="358" t="s">
        <v>55</v>
      </c>
      <c r="AN69" s="357">
        <v>3</v>
      </c>
    </row>
    <row r="70" spans="2:40" ht="30.75" customHeight="1">
      <c r="B70" s="357">
        <v>4</v>
      </c>
      <c r="C70" s="359" t="s">
        <v>197</v>
      </c>
      <c r="D70" s="358" t="s">
        <v>93</v>
      </c>
      <c r="E70" s="358"/>
      <c r="F70" s="358"/>
      <c r="G70" s="358">
        <v>253</v>
      </c>
      <c r="H70" s="358">
        <v>2</v>
      </c>
      <c r="I70" s="358">
        <v>245</v>
      </c>
      <c r="J70" s="358">
        <v>2</v>
      </c>
      <c r="K70" s="360" t="s">
        <v>224</v>
      </c>
      <c r="L70" s="358"/>
      <c r="M70" s="358"/>
      <c r="N70" s="358">
        <v>180</v>
      </c>
      <c r="O70" s="358">
        <v>0</v>
      </c>
      <c r="P70" s="358">
        <v>162</v>
      </c>
      <c r="Q70" s="358">
        <v>0</v>
      </c>
      <c r="R70" s="358" t="s">
        <v>123</v>
      </c>
      <c r="S70" s="358" t="s">
        <v>61</v>
      </c>
      <c r="T70" s="357">
        <v>4</v>
      </c>
      <c r="V70" s="357">
        <v>4</v>
      </c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7">
        <v>4</v>
      </c>
    </row>
    <row r="71" spans="2:40" ht="30.75" customHeight="1">
      <c r="B71" s="388" t="s">
        <v>192</v>
      </c>
      <c r="C71" s="388"/>
      <c r="D71" s="388"/>
      <c r="E71" s="358">
        <f t="shared" ref="E71:J71" si="20">SUM(E67:E70)</f>
        <v>585</v>
      </c>
      <c r="F71" s="357">
        <f t="shared" si="20"/>
        <v>4</v>
      </c>
      <c r="G71" s="358">
        <f t="shared" si="20"/>
        <v>693</v>
      </c>
      <c r="H71" s="357">
        <f t="shared" si="20"/>
        <v>4</v>
      </c>
      <c r="I71" s="358">
        <f t="shared" si="20"/>
        <v>558</v>
      </c>
      <c r="J71" s="357">
        <f t="shared" si="20"/>
        <v>2</v>
      </c>
      <c r="K71" s="361" t="s">
        <v>194</v>
      </c>
      <c r="L71" s="358">
        <f t="shared" ref="L71:Q71" si="21">SUM(L67:L70)</f>
        <v>547</v>
      </c>
      <c r="M71" s="357">
        <f t="shared" si="21"/>
        <v>2</v>
      </c>
      <c r="N71" s="358">
        <f t="shared" si="21"/>
        <v>513</v>
      </c>
      <c r="O71" s="357">
        <f t="shared" si="21"/>
        <v>2</v>
      </c>
      <c r="P71" s="358">
        <f t="shared" si="21"/>
        <v>543</v>
      </c>
      <c r="Q71" s="357">
        <f t="shared" si="21"/>
        <v>4</v>
      </c>
      <c r="R71" s="388" t="s">
        <v>192</v>
      </c>
      <c r="S71" s="388"/>
      <c r="T71" s="388"/>
      <c r="V71" s="388" t="s">
        <v>192</v>
      </c>
      <c r="W71" s="388"/>
      <c r="X71" s="388"/>
      <c r="Y71" s="358">
        <f t="shared" ref="Y71:AD71" si="22">SUM(Y67:Y70)</f>
        <v>546</v>
      </c>
      <c r="Z71" s="357">
        <f t="shared" si="22"/>
        <v>4</v>
      </c>
      <c r="AA71" s="358">
        <f t="shared" si="22"/>
        <v>674</v>
      </c>
      <c r="AB71" s="357">
        <f t="shared" si="22"/>
        <v>4</v>
      </c>
      <c r="AC71" s="358">
        <f t="shared" si="22"/>
        <v>574</v>
      </c>
      <c r="AD71" s="357">
        <f t="shared" si="22"/>
        <v>4</v>
      </c>
      <c r="AE71" s="361" t="s">
        <v>193</v>
      </c>
      <c r="AF71" s="358">
        <f t="shared" ref="AF71:AK71" si="23">SUM(AF67:AF70)</f>
        <v>534</v>
      </c>
      <c r="AG71" s="357">
        <f t="shared" si="23"/>
        <v>2</v>
      </c>
      <c r="AH71" s="358">
        <f t="shared" si="23"/>
        <v>550</v>
      </c>
      <c r="AI71" s="357">
        <f t="shared" si="23"/>
        <v>2</v>
      </c>
      <c r="AJ71" s="358">
        <f t="shared" si="23"/>
        <v>507</v>
      </c>
      <c r="AK71" s="357">
        <f t="shared" si="23"/>
        <v>2</v>
      </c>
      <c r="AL71" s="388" t="s">
        <v>192</v>
      </c>
      <c r="AM71" s="388"/>
      <c r="AN71" s="388"/>
    </row>
    <row r="73" spans="2:40" ht="27.9" customHeight="1">
      <c r="B73" s="384" t="s">
        <v>32</v>
      </c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</row>
    <row r="74" spans="2:40" ht="27.9" customHeight="1">
      <c r="B74" s="385" t="s">
        <v>218</v>
      </c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5"/>
      <c r="AC74" s="385"/>
      <c r="AD74" s="385"/>
      <c r="AE74" s="385"/>
      <c r="AF74" s="385"/>
      <c r="AG74" s="385"/>
      <c r="AH74" s="385"/>
      <c r="AI74" s="385"/>
      <c r="AJ74" s="385"/>
      <c r="AK74" s="385"/>
      <c r="AL74" s="385"/>
      <c r="AM74" s="385"/>
      <c r="AN74" s="385"/>
    </row>
    <row r="75" spans="2:40" ht="27.9" customHeight="1">
      <c r="B75" s="386" t="s">
        <v>225</v>
      </c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6"/>
      <c r="AH75" s="386"/>
      <c r="AI75" s="386"/>
      <c r="AJ75" s="386"/>
      <c r="AK75" s="386"/>
      <c r="AL75" s="386"/>
      <c r="AM75" s="386"/>
      <c r="AN75" s="386"/>
    </row>
    <row r="77" spans="2:40" ht="28.95" customHeight="1">
      <c r="B77" s="387" t="s">
        <v>196</v>
      </c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V77" s="387" t="s">
        <v>196</v>
      </c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</row>
    <row r="78" spans="2:40" ht="30.75" customHeight="1">
      <c r="B78" s="357" t="s">
        <v>179</v>
      </c>
      <c r="C78" s="357" t="s">
        <v>3</v>
      </c>
      <c r="D78" s="357" t="s">
        <v>180</v>
      </c>
      <c r="E78" s="357" t="s">
        <v>181</v>
      </c>
      <c r="F78" s="357" t="s">
        <v>71</v>
      </c>
      <c r="G78" s="357" t="s">
        <v>182</v>
      </c>
      <c r="H78" s="357" t="s">
        <v>71</v>
      </c>
      <c r="I78" s="357" t="s">
        <v>183</v>
      </c>
      <c r="J78" s="357" t="s">
        <v>71</v>
      </c>
      <c r="K78" s="358" t="s">
        <v>184</v>
      </c>
      <c r="L78" s="357" t="s">
        <v>181</v>
      </c>
      <c r="M78" s="357" t="s">
        <v>71</v>
      </c>
      <c r="N78" s="357" t="s">
        <v>182</v>
      </c>
      <c r="O78" s="357" t="s">
        <v>71</v>
      </c>
      <c r="P78" s="357" t="s">
        <v>183</v>
      </c>
      <c r="Q78" s="357" t="s">
        <v>71</v>
      </c>
      <c r="R78" s="357" t="s">
        <v>180</v>
      </c>
      <c r="S78" s="357" t="s">
        <v>3</v>
      </c>
      <c r="T78" s="357" t="s">
        <v>179</v>
      </c>
      <c r="V78" s="357" t="s">
        <v>179</v>
      </c>
      <c r="W78" s="357" t="s">
        <v>3</v>
      </c>
      <c r="X78" s="357" t="s">
        <v>180</v>
      </c>
      <c r="Y78" s="357" t="s">
        <v>181</v>
      </c>
      <c r="Z78" s="357" t="s">
        <v>71</v>
      </c>
      <c r="AA78" s="357" t="s">
        <v>182</v>
      </c>
      <c r="AB78" s="357" t="s">
        <v>71</v>
      </c>
      <c r="AC78" s="357" t="s">
        <v>183</v>
      </c>
      <c r="AD78" s="357" t="s">
        <v>71</v>
      </c>
      <c r="AE78" s="358" t="s">
        <v>184</v>
      </c>
      <c r="AF78" s="357" t="s">
        <v>181</v>
      </c>
      <c r="AG78" s="357" t="s">
        <v>71</v>
      </c>
      <c r="AH78" s="357" t="s">
        <v>182</v>
      </c>
      <c r="AI78" s="357" t="s">
        <v>71</v>
      </c>
      <c r="AJ78" s="357" t="s">
        <v>183</v>
      </c>
      <c r="AK78" s="357" t="s">
        <v>71</v>
      </c>
      <c r="AL78" s="357" t="s">
        <v>180</v>
      </c>
      <c r="AM78" s="357" t="s">
        <v>3</v>
      </c>
      <c r="AN78" s="357" t="s">
        <v>179</v>
      </c>
    </row>
    <row r="79" spans="2:40" ht="30.75" customHeight="1">
      <c r="B79" s="357">
        <v>1</v>
      </c>
      <c r="C79" s="359" t="s">
        <v>168</v>
      </c>
      <c r="D79" s="358" t="s">
        <v>105</v>
      </c>
      <c r="E79" s="358">
        <v>227</v>
      </c>
      <c r="F79" s="358">
        <v>2</v>
      </c>
      <c r="G79" s="358">
        <v>178</v>
      </c>
      <c r="H79" s="358">
        <v>2</v>
      </c>
      <c r="I79" s="358">
        <v>189</v>
      </c>
      <c r="J79" s="358">
        <v>0</v>
      </c>
      <c r="K79" s="360" t="s">
        <v>185</v>
      </c>
      <c r="L79" s="358">
        <v>199</v>
      </c>
      <c r="M79" s="358">
        <v>0</v>
      </c>
      <c r="N79" s="358">
        <v>137</v>
      </c>
      <c r="O79" s="358">
        <v>0</v>
      </c>
      <c r="P79" s="358">
        <v>220</v>
      </c>
      <c r="Q79" s="358">
        <v>2</v>
      </c>
      <c r="R79" s="358" t="s">
        <v>112</v>
      </c>
      <c r="S79" s="358" t="str">
        <f>W34</f>
        <v>Korness</v>
      </c>
      <c r="T79" s="357">
        <v>1</v>
      </c>
      <c r="V79" s="357">
        <v>1</v>
      </c>
      <c r="W79" s="358" t="s">
        <v>207</v>
      </c>
      <c r="X79" s="358" t="s">
        <v>101</v>
      </c>
      <c r="Y79" s="358">
        <v>220</v>
      </c>
      <c r="Z79" s="358">
        <v>2</v>
      </c>
      <c r="AA79" s="358">
        <v>199</v>
      </c>
      <c r="AB79" s="358">
        <v>0</v>
      </c>
      <c r="AC79" s="358">
        <v>212</v>
      </c>
      <c r="AD79" s="358">
        <v>2</v>
      </c>
      <c r="AE79" s="360" t="s">
        <v>185</v>
      </c>
      <c r="AF79" s="358">
        <v>198</v>
      </c>
      <c r="AG79" s="358">
        <v>0</v>
      </c>
      <c r="AH79" s="358">
        <v>226</v>
      </c>
      <c r="AI79" s="358">
        <v>2</v>
      </c>
      <c r="AJ79" s="358">
        <v>164</v>
      </c>
      <c r="AK79" s="358">
        <v>0</v>
      </c>
      <c r="AL79" s="358" t="s">
        <v>125</v>
      </c>
      <c r="AM79" s="359" t="str">
        <f>AM34</f>
        <v>NB</v>
      </c>
      <c r="AN79" s="357">
        <v>1</v>
      </c>
    </row>
    <row r="80" spans="2:40" ht="30.75" customHeight="1">
      <c r="B80" s="357">
        <v>2</v>
      </c>
      <c r="C80" s="359" t="s">
        <v>168</v>
      </c>
      <c r="D80" s="358" t="s">
        <v>208</v>
      </c>
      <c r="E80" s="358">
        <v>180</v>
      </c>
      <c r="F80" s="358">
        <v>0</v>
      </c>
      <c r="G80" s="358">
        <v>228</v>
      </c>
      <c r="H80" s="358">
        <v>2</v>
      </c>
      <c r="I80" s="358">
        <v>203</v>
      </c>
      <c r="J80" s="358">
        <v>2</v>
      </c>
      <c r="K80" s="360" t="s">
        <v>185</v>
      </c>
      <c r="L80" s="358">
        <v>235</v>
      </c>
      <c r="M80" s="358">
        <v>2</v>
      </c>
      <c r="N80" s="358">
        <v>211</v>
      </c>
      <c r="O80" s="358">
        <v>0</v>
      </c>
      <c r="P80" s="358">
        <v>179</v>
      </c>
      <c r="Q80" s="358">
        <v>0</v>
      </c>
      <c r="R80" s="358" t="s">
        <v>208</v>
      </c>
      <c r="S80" s="358" t="s">
        <v>59</v>
      </c>
      <c r="T80" s="357">
        <v>2</v>
      </c>
      <c r="V80" s="357">
        <v>2</v>
      </c>
      <c r="W80" s="358" t="s">
        <v>207</v>
      </c>
      <c r="X80" s="358" t="s">
        <v>211</v>
      </c>
      <c r="Y80" s="358">
        <v>140</v>
      </c>
      <c r="Z80" s="358">
        <v>1</v>
      </c>
      <c r="AA80" s="358">
        <v>149</v>
      </c>
      <c r="AB80" s="358">
        <v>0</v>
      </c>
      <c r="AC80" s="358">
        <v>171</v>
      </c>
      <c r="AD80" s="358">
        <v>2</v>
      </c>
      <c r="AE80" s="360" t="s">
        <v>199</v>
      </c>
      <c r="AF80" s="358">
        <v>140</v>
      </c>
      <c r="AG80" s="358">
        <v>1</v>
      </c>
      <c r="AH80" s="358">
        <v>157</v>
      </c>
      <c r="AI80" s="358">
        <v>2</v>
      </c>
      <c r="AJ80" s="358">
        <v>151</v>
      </c>
      <c r="AK80" s="358">
        <v>0</v>
      </c>
      <c r="AL80" s="358" t="s">
        <v>159</v>
      </c>
      <c r="AM80" s="359" t="s">
        <v>67</v>
      </c>
      <c r="AN80" s="357">
        <v>2</v>
      </c>
    </row>
    <row r="81" spans="2:40" ht="30.75" customHeight="1">
      <c r="B81" s="357">
        <v>3</v>
      </c>
      <c r="C81" s="359" t="s">
        <v>168</v>
      </c>
      <c r="D81" s="358" t="s">
        <v>143</v>
      </c>
      <c r="E81" s="358">
        <v>141</v>
      </c>
      <c r="F81" s="358">
        <v>0</v>
      </c>
      <c r="G81" s="358">
        <v>172</v>
      </c>
      <c r="H81" s="358">
        <v>2</v>
      </c>
      <c r="I81" s="358">
        <v>124</v>
      </c>
      <c r="J81" s="358">
        <v>0</v>
      </c>
      <c r="K81" s="360" t="s">
        <v>187</v>
      </c>
      <c r="L81" s="358">
        <v>172</v>
      </c>
      <c r="M81" s="358">
        <v>2</v>
      </c>
      <c r="N81" s="358">
        <v>168</v>
      </c>
      <c r="O81" s="358">
        <v>0</v>
      </c>
      <c r="P81" s="358">
        <v>173</v>
      </c>
      <c r="Q81" s="358">
        <v>2</v>
      </c>
      <c r="R81" s="358" t="s">
        <v>114</v>
      </c>
      <c r="S81" s="358" t="s">
        <v>59</v>
      </c>
      <c r="T81" s="357">
        <v>3</v>
      </c>
      <c r="V81" s="357">
        <v>3</v>
      </c>
      <c r="W81" s="358" t="s">
        <v>207</v>
      </c>
      <c r="X81" s="358" t="s">
        <v>206</v>
      </c>
      <c r="Y81" s="358">
        <v>145</v>
      </c>
      <c r="Z81" s="358">
        <v>0</v>
      </c>
      <c r="AA81" s="358">
        <v>170</v>
      </c>
      <c r="AB81" s="358">
        <v>0</v>
      </c>
      <c r="AC81" s="358">
        <v>172</v>
      </c>
      <c r="AD81" s="358">
        <v>2</v>
      </c>
      <c r="AE81" s="360" t="s">
        <v>187</v>
      </c>
      <c r="AF81" s="358">
        <v>191</v>
      </c>
      <c r="AG81" s="358">
        <v>2</v>
      </c>
      <c r="AH81" s="358">
        <v>210</v>
      </c>
      <c r="AI81" s="358">
        <v>2</v>
      </c>
      <c r="AJ81" s="358">
        <v>156</v>
      </c>
      <c r="AK81" s="358">
        <v>0</v>
      </c>
      <c r="AL81" s="358" t="s">
        <v>201</v>
      </c>
      <c r="AM81" s="359" t="s">
        <v>67</v>
      </c>
      <c r="AN81" s="357">
        <v>3</v>
      </c>
    </row>
    <row r="82" spans="2:40" ht="30.75" customHeight="1">
      <c r="B82" s="388" t="s">
        <v>192</v>
      </c>
      <c r="C82" s="388"/>
      <c r="D82" s="388"/>
      <c r="E82" s="358">
        <f t="shared" ref="E82:J82" si="24">SUM(E79:E81)</f>
        <v>548</v>
      </c>
      <c r="F82" s="357">
        <f t="shared" si="24"/>
        <v>2</v>
      </c>
      <c r="G82" s="358">
        <f t="shared" si="24"/>
        <v>578</v>
      </c>
      <c r="H82" s="357">
        <f t="shared" si="24"/>
        <v>6</v>
      </c>
      <c r="I82" s="358">
        <f t="shared" si="24"/>
        <v>516</v>
      </c>
      <c r="J82" s="357">
        <f t="shared" si="24"/>
        <v>2</v>
      </c>
      <c r="K82" s="361" t="s">
        <v>194</v>
      </c>
      <c r="L82" s="358">
        <f t="shared" ref="L82:Q82" si="25">SUM(L79:L81)</f>
        <v>606</v>
      </c>
      <c r="M82" s="357">
        <f t="shared" si="25"/>
        <v>4</v>
      </c>
      <c r="N82" s="358">
        <f t="shared" si="25"/>
        <v>516</v>
      </c>
      <c r="O82" s="357">
        <f t="shared" si="25"/>
        <v>0</v>
      </c>
      <c r="P82" s="358">
        <f t="shared" si="25"/>
        <v>572</v>
      </c>
      <c r="Q82" s="357">
        <f t="shared" si="25"/>
        <v>4</v>
      </c>
      <c r="R82" s="388" t="s">
        <v>192</v>
      </c>
      <c r="S82" s="388"/>
      <c r="T82" s="388"/>
      <c r="V82" s="388" t="s">
        <v>192</v>
      </c>
      <c r="W82" s="388"/>
      <c r="X82" s="388"/>
      <c r="Y82" s="358">
        <f t="shared" ref="Y82:AD82" si="26">SUM(Y79:Y81)</f>
        <v>505</v>
      </c>
      <c r="Z82" s="357">
        <f t="shared" si="26"/>
        <v>3</v>
      </c>
      <c r="AA82" s="358">
        <f t="shared" si="26"/>
        <v>518</v>
      </c>
      <c r="AB82" s="357">
        <f t="shared" si="26"/>
        <v>0</v>
      </c>
      <c r="AC82" s="358">
        <f t="shared" si="26"/>
        <v>555</v>
      </c>
      <c r="AD82" s="357">
        <f t="shared" si="26"/>
        <v>6</v>
      </c>
      <c r="AE82" s="361" t="s">
        <v>226</v>
      </c>
      <c r="AF82" s="358">
        <f t="shared" ref="AF82:AK82" si="27">SUM(AF79:AF81)</f>
        <v>529</v>
      </c>
      <c r="AG82" s="357">
        <f t="shared" si="27"/>
        <v>3</v>
      </c>
      <c r="AH82" s="358">
        <f t="shared" si="27"/>
        <v>593</v>
      </c>
      <c r="AI82" s="357">
        <f t="shared" si="27"/>
        <v>6</v>
      </c>
      <c r="AJ82" s="358">
        <f t="shared" si="27"/>
        <v>471</v>
      </c>
      <c r="AK82" s="357">
        <f t="shared" si="27"/>
        <v>0</v>
      </c>
      <c r="AL82" s="388" t="s">
        <v>192</v>
      </c>
      <c r="AM82" s="388"/>
      <c r="AN82" s="388"/>
    </row>
    <row r="84" spans="2:40" ht="27.9" customHeight="1">
      <c r="B84" s="384" t="s">
        <v>213</v>
      </c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</row>
    <row r="85" spans="2:40" ht="27.9" customHeight="1">
      <c r="B85" s="385" t="s">
        <v>218</v>
      </c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385"/>
      <c r="AL85" s="385"/>
      <c r="AM85" s="385"/>
      <c r="AN85" s="385"/>
    </row>
    <row r="86" spans="2:40" ht="27.9" customHeight="1">
      <c r="B86" s="386" t="s">
        <v>227</v>
      </c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</row>
    <row r="88" spans="2:40" ht="28.95" customHeight="1">
      <c r="B88" s="387" t="s">
        <v>178</v>
      </c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V88" s="387" t="s">
        <v>177</v>
      </c>
      <c r="W88" s="387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387"/>
      <c r="AL88" s="387"/>
      <c r="AM88" s="387"/>
      <c r="AN88" s="387"/>
    </row>
    <row r="89" spans="2:40" ht="30.75" customHeight="1">
      <c r="B89" s="357" t="s">
        <v>179</v>
      </c>
      <c r="C89" s="357" t="s">
        <v>3</v>
      </c>
      <c r="D89" s="357" t="s">
        <v>180</v>
      </c>
      <c r="E89" s="357" t="s">
        <v>181</v>
      </c>
      <c r="F89" s="357" t="s">
        <v>71</v>
      </c>
      <c r="G89" s="357" t="s">
        <v>182</v>
      </c>
      <c r="H89" s="357" t="s">
        <v>71</v>
      </c>
      <c r="I89" s="357" t="s">
        <v>183</v>
      </c>
      <c r="J89" s="357" t="s">
        <v>71</v>
      </c>
      <c r="K89" s="358" t="s">
        <v>184</v>
      </c>
      <c r="L89" s="357" t="s">
        <v>181</v>
      </c>
      <c r="M89" s="357" t="s">
        <v>71</v>
      </c>
      <c r="N89" s="357" t="s">
        <v>182</v>
      </c>
      <c r="O89" s="357" t="s">
        <v>71</v>
      </c>
      <c r="P89" s="357" t="s">
        <v>183</v>
      </c>
      <c r="Q89" s="357" t="s">
        <v>71</v>
      </c>
      <c r="R89" s="357" t="s">
        <v>180</v>
      </c>
      <c r="S89" s="357" t="s">
        <v>3</v>
      </c>
      <c r="T89" s="357" t="s">
        <v>179</v>
      </c>
      <c r="V89" s="357" t="s">
        <v>179</v>
      </c>
      <c r="W89" s="357" t="s">
        <v>3</v>
      </c>
      <c r="X89" s="357" t="s">
        <v>180</v>
      </c>
      <c r="Y89" s="357" t="s">
        <v>181</v>
      </c>
      <c r="Z89" s="357" t="s">
        <v>71</v>
      </c>
      <c r="AA89" s="357" t="s">
        <v>182</v>
      </c>
      <c r="AB89" s="357" t="s">
        <v>71</v>
      </c>
      <c r="AC89" s="357" t="s">
        <v>183</v>
      </c>
      <c r="AD89" s="357" t="s">
        <v>71</v>
      </c>
      <c r="AE89" s="358" t="s">
        <v>184</v>
      </c>
      <c r="AF89" s="357" t="s">
        <v>181</v>
      </c>
      <c r="AG89" s="357" t="s">
        <v>71</v>
      </c>
      <c r="AH89" s="357" t="s">
        <v>182</v>
      </c>
      <c r="AI89" s="357" t="s">
        <v>71</v>
      </c>
      <c r="AJ89" s="357" t="s">
        <v>183</v>
      </c>
      <c r="AK89" s="357" t="s">
        <v>71</v>
      </c>
      <c r="AL89" s="357" t="s">
        <v>180</v>
      </c>
      <c r="AM89" s="357" t="s">
        <v>3</v>
      </c>
      <c r="AN89" s="357" t="s">
        <v>179</v>
      </c>
    </row>
    <row r="90" spans="2:40" ht="30.75" customHeight="1">
      <c r="B90" s="357">
        <v>1</v>
      </c>
      <c r="C90" s="359" t="s">
        <v>63</v>
      </c>
      <c r="D90" s="358" t="s">
        <v>105</v>
      </c>
      <c r="E90" s="358">
        <v>194</v>
      </c>
      <c r="F90" s="358">
        <v>2</v>
      </c>
      <c r="G90" s="358">
        <v>212</v>
      </c>
      <c r="H90" s="358">
        <v>2</v>
      </c>
      <c r="I90" s="358">
        <v>219</v>
      </c>
      <c r="J90" s="358">
        <v>2</v>
      </c>
      <c r="K90" s="360" t="s">
        <v>190</v>
      </c>
      <c r="L90" s="358">
        <v>152</v>
      </c>
      <c r="M90" s="358">
        <v>0</v>
      </c>
      <c r="N90" s="358">
        <v>128</v>
      </c>
      <c r="O90" s="358">
        <v>0</v>
      </c>
      <c r="P90" s="358">
        <v>156</v>
      </c>
      <c r="Q90" s="358">
        <v>0</v>
      </c>
      <c r="R90" s="358" t="s">
        <v>215</v>
      </c>
      <c r="S90" s="358" t="s">
        <v>214</v>
      </c>
      <c r="T90" s="357">
        <v>1</v>
      </c>
      <c r="V90" s="357">
        <v>1</v>
      </c>
      <c r="W90" s="359" t="s">
        <v>66</v>
      </c>
      <c r="X90" s="358" t="s">
        <v>155</v>
      </c>
      <c r="Y90" s="358">
        <v>107</v>
      </c>
      <c r="Z90" s="358">
        <v>0</v>
      </c>
      <c r="AA90" s="358">
        <v>183</v>
      </c>
      <c r="AB90" s="358">
        <v>2</v>
      </c>
      <c r="AC90" s="358">
        <v>139</v>
      </c>
      <c r="AD90" s="358">
        <v>2</v>
      </c>
      <c r="AE90" s="360" t="s">
        <v>185</v>
      </c>
      <c r="AF90" s="358">
        <v>186</v>
      </c>
      <c r="AG90" s="358">
        <v>2</v>
      </c>
      <c r="AH90" s="358">
        <v>175</v>
      </c>
      <c r="AI90" s="358">
        <v>0</v>
      </c>
      <c r="AJ90" s="358">
        <v>113</v>
      </c>
      <c r="AK90" s="358">
        <v>0</v>
      </c>
      <c r="AL90" s="358" t="s">
        <v>152</v>
      </c>
      <c r="AM90" s="358" t="s">
        <v>65</v>
      </c>
      <c r="AN90" s="357">
        <v>1</v>
      </c>
    </row>
    <row r="91" spans="2:40" ht="30.75" customHeight="1">
      <c r="B91" s="357">
        <v>2</v>
      </c>
      <c r="C91" s="359" t="s">
        <v>63</v>
      </c>
      <c r="D91" s="358" t="s">
        <v>216</v>
      </c>
      <c r="E91" s="358">
        <v>186</v>
      </c>
      <c r="F91" s="358">
        <v>2</v>
      </c>
      <c r="G91" s="358">
        <v>135</v>
      </c>
      <c r="H91" s="358">
        <v>0</v>
      </c>
      <c r="I91" s="358">
        <v>189</v>
      </c>
      <c r="J91" s="358">
        <v>2</v>
      </c>
      <c r="K91" s="360" t="s">
        <v>185</v>
      </c>
      <c r="L91" s="358">
        <v>173</v>
      </c>
      <c r="M91" s="358">
        <v>0</v>
      </c>
      <c r="N91" s="358">
        <v>158</v>
      </c>
      <c r="O91" s="358">
        <v>2</v>
      </c>
      <c r="P91" s="358">
        <v>186</v>
      </c>
      <c r="Q91" s="358">
        <v>0</v>
      </c>
      <c r="R91" s="358" t="s">
        <v>217</v>
      </c>
      <c r="S91" s="358" t="s">
        <v>214</v>
      </c>
      <c r="T91" s="357">
        <v>2</v>
      </c>
      <c r="V91" s="357">
        <v>2</v>
      </c>
      <c r="W91" s="359" t="s">
        <v>66</v>
      </c>
      <c r="X91" s="358" t="s">
        <v>154</v>
      </c>
      <c r="Y91" s="358">
        <v>151</v>
      </c>
      <c r="Z91" s="358">
        <v>2</v>
      </c>
      <c r="AA91" s="358">
        <v>178</v>
      </c>
      <c r="AB91" s="358">
        <v>2</v>
      </c>
      <c r="AC91" s="358">
        <v>158</v>
      </c>
      <c r="AD91" s="358">
        <v>1</v>
      </c>
      <c r="AE91" s="360" t="s">
        <v>228</v>
      </c>
      <c r="AF91" s="358">
        <v>123</v>
      </c>
      <c r="AG91" s="358">
        <v>0</v>
      </c>
      <c r="AH91" s="358">
        <v>123</v>
      </c>
      <c r="AI91" s="358">
        <v>0</v>
      </c>
      <c r="AJ91" s="358">
        <v>158</v>
      </c>
      <c r="AK91" s="358">
        <v>1</v>
      </c>
      <c r="AL91" s="358" t="s">
        <v>150</v>
      </c>
      <c r="AM91" s="358" t="s">
        <v>65</v>
      </c>
      <c r="AN91" s="357">
        <v>2</v>
      </c>
    </row>
    <row r="92" spans="2:40" ht="30.75" customHeight="1">
      <c r="B92" s="357">
        <v>3</v>
      </c>
      <c r="C92" s="359" t="s">
        <v>63</v>
      </c>
      <c r="D92" s="358" t="s">
        <v>143</v>
      </c>
      <c r="E92" s="358">
        <v>223</v>
      </c>
      <c r="F92" s="358">
        <v>2</v>
      </c>
      <c r="G92" s="358">
        <v>176</v>
      </c>
      <c r="H92" s="358">
        <v>0</v>
      </c>
      <c r="I92" s="358">
        <v>145</v>
      </c>
      <c r="J92" s="358">
        <v>0</v>
      </c>
      <c r="K92" s="360" t="s">
        <v>187</v>
      </c>
      <c r="L92" s="358">
        <v>149</v>
      </c>
      <c r="M92" s="358">
        <v>0</v>
      </c>
      <c r="N92" s="358">
        <v>186</v>
      </c>
      <c r="O92" s="358">
        <v>2</v>
      </c>
      <c r="P92" s="358">
        <v>189</v>
      </c>
      <c r="Q92" s="358">
        <v>2</v>
      </c>
      <c r="R92" s="358" t="s">
        <v>208</v>
      </c>
      <c r="S92" s="358" t="s">
        <v>214</v>
      </c>
      <c r="T92" s="357">
        <v>3</v>
      </c>
      <c r="V92" s="357">
        <v>3</v>
      </c>
      <c r="W92" s="359" t="s">
        <v>66</v>
      </c>
      <c r="X92" s="358" t="s">
        <v>156</v>
      </c>
      <c r="Y92" s="358">
        <v>150</v>
      </c>
      <c r="Z92" s="358">
        <v>0</v>
      </c>
      <c r="AA92" s="358">
        <v>163</v>
      </c>
      <c r="AB92" s="358">
        <v>2</v>
      </c>
      <c r="AC92" s="358">
        <v>178</v>
      </c>
      <c r="AD92" s="358">
        <v>2</v>
      </c>
      <c r="AE92" s="360" t="s">
        <v>185</v>
      </c>
      <c r="AF92" s="358">
        <v>162</v>
      </c>
      <c r="AG92" s="358">
        <v>2</v>
      </c>
      <c r="AH92" s="358">
        <v>118</v>
      </c>
      <c r="AI92" s="358">
        <v>0</v>
      </c>
      <c r="AJ92" s="358">
        <v>136</v>
      </c>
      <c r="AK92" s="358">
        <v>0</v>
      </c>
      <c r="AL92" s="358" t="s">
        <v>151</v>
      </c>
      <c r="AM92" s="358" t="s">
        <v>65</v>
      </c>
      <c r="AN92" s="357">
        <v>3</v>
      </c>
    </row>
    <row r="93" spans="2:40" ht="30.75" customHeight="1">
      <c r="B93" s="388" t="s">
        <v>192</v>
      </c>
      <c r="C93" s="388"/>
      <c r="D93" s="388"/>
      <c r="E93" s="358">
        <f t="shared" ref="E93:J93" si="28">SUM(E90:E92)</f>
        <v>603</v>
      </c>
      <c r="F93" s="357">
        <f t="shared" si="28"/>
        <v>6</v>
      </c>
      <c r="G93" s="358">
        <f t="shared" si="28"/>
        <v>523</v>
      </c>
      <c r="H93" s="357">
        <f t="shared" si="28"/>
        <v>2</v>
      </c>
      <c r="I93" s="358">
        <f t="shared" si="28"/>
        <v>553</v>
      </c>
      <c r="J93" s="357">
        <f t="shared" si="28"/>
        <v>4</v>
      </c>
      <c r="K93" s="361" t="s">
        <v>193</v>
      </c>
      <c r="L93" s="358">
        <f t="shared" ref="L93:Q93" si="29">SUM(L90:L92)</f>
        <v>474</v>
      </c>
      <c r="M93" s="357">
        <f t="shared" si="29"/>
        <v>0</v>
      </c>
      <c r="N93" s="358">
        <f t="shared" si="29"/>
        <v>472</v>
      </c>
      <c r="O93" s="357">
        <f t="shared" si="29"/>
        <v>4</v>
      </c>
      <c r="P93" s="358">
        <f t="shared" si="29"/>
        <v>531</v>
      </c>
      <c r="Q93" s="357">
        <f t="shared" si="29"/>
        <v>2</v>
      </c>
      <c r="R93" s="388" t="s">
        <v>192</v>
      </c>
      <c r="S93" s="388"/>
      <c r="T93" s="388"/>
      <c r="V93" s="388" t="s">
        <v>192</v>
      </c>
      <c r="W93" s="388"/>
      <c r="X93" s="388"/>
      <c r="Y93" s="358">
        <f t="shared" ref="Y93:AD93" si="30">SUM(Y90:Y92)</f>
        <v>408</v>
      </c>
      <c r="Z93" s="357">
        <f t="shared" si="30"/>
        <v>2</v>
      </c>
      <c r="AA93" s="358">
        <f t="shared" si="30"/>
        <v>524</v>
      </c>
      <c r="AB93" s="357">
        <f t="shared" si="30"/>
        <v>6</v>
      </c>
      <c r="AC93" s="358">
        <f t="shared" si="30"/>
        <v>475</v>
      </c>
      <c r="AD93" s="357">
        <f t="shared" si="30"/>
        <v>5</v>
      </c>
      <c r="AE93" s="361" t="s">
        <v>229</v>
      </c>
      <c r="AF93" s="358">
        <f t="shared" ref="AF93:AK93" si="31">SUM(AF90:AF92)</f>
        <v>471</v>
      </c>
      <c r="AG93" s="357">
        <f t="shared" si="31"/>
        <v>4</v>
      </c>
      <c r="AH93" s="358">
        <f t="shared" si="31"/>
        <v>416</v>
      </c>
      <c r="AI93" s="357">
        <f t="shared" si="31"/>
        <v>0</v>
      </c>
      <c r="AJ93" s="358">
        <f t="shared" si="31"/>
        <v>407</v>
      </c>
      <c r="AK93" s="357">
        <f t="shared" si="31"/>
        <v>1</v>
      </c>
      <c r="AL93" s="388" t="s">
        <v>192</v>
      </c>
      <c r="AM93" s="388"/>
      <c r="AN93" s="388"/>
    </row>
  </sheetData>
  <mergeCells count="72">
    <mergeCell ref="B85:AN85"/>
    <mergeCell ref="B86:AN86"/>
    <mergeCell ref="B88:T88"/>
    <mergeCell ref="V88:AN88"/>
    <mergeCell ref="B93:D93"/>
    <mergeCell ref="R93:T93"/>
    <mergeCell ref="V93:X93"/>
    <mergeCell ref="AL93:AN93"/>
    <mergeCell ref="B82:D82"/>
    <mergeCell ref="R82:T82"/>
    <mergeCell ref="V82:X82"/>
    <mergeCell ref="AL82:AN82"/>
    <mergeCell ref="B84:AN84"/>
    <mergeCell ref="B73:AN73"/>
    <mergeCell ref="B74:AN74"/>
    <mergeCell ref="B75:AN75"/>
    <mergeCell ref="B77:T77"/>
    <mergeCell ref="V77:AN77"/>
    <mergeCell ref="B62:AN62"/>
    <mergeCell ref="B63:AN63"/>
    <mergeCell ref="B65:T65"/>
    <mergeCell ref="V65:AN65"/>
    <mergeCell ref="B71:D71"/>
    <mergeCell ref="R71:T71"/>
    <mergeCell ref="V71:X71"/>
    <mergeCell ref="AL71:AN71"/>
    <mergeCell ref="B59:D59"/>
    <mergeCell ref="R59:T59"/>
    <mergeCell ref="V59:X59"/>
    <mergeCell ref="AL59:AN59"/>
    <mergeCell ref="B61:AN61"/>
    <mergeCell ref="B50:AN50"/>
    <mergeCell ref="B51:AN51"/>
    <mergeCell ref="B52:AN52"/>
    <mergeCell ref="B54:T54"/>
    <mergeCell ref="V54:AN54"/>
    <mergeCell ref="B40:AN40"/>
    <mergeCell ref="B41:AN41"/>
    <mergeCell ref="B43:T43"/>
    <mergeCell ref="V43:AN43"/>
    <mergeCell ref="B48:D48"/>
    <mergeCell ref="R48:T48"/>
    <mergeCell ref="V48:X48"/>
    <mergeCell ref="AL48:AN48"/>
    <mergeCell ref="B37:D37"/>
    <mergeCell ref="R37:T37"/>
    <mergeCell ref="V37:X37"/>
    <mergeCell ref="AL37:AN37"/>
    <mergeCell ref="B39:AN39"/>
    <mergeCell ref="B28:AN28"/>
    <mergeCell ref="B29:AN29"/>
    <mergeCell ref="B30:AN30"/>
    <mergeCell ref="B32:T32"/>
    <mergeCell ref="V32:AN32"/>
    <mergeCell ref="B18:AN18"/>
    <mergeCell ref="B19:AN19"/>
    <mergeCell ref="B21:T21"/>
    <mergeCell ref="V21:AN21"/>
    <mergeCell ref="B26:D26"/>
    <mergeCell ref="R26:T26"/>
    <mergeCell ref="V26:X26"/>
    <mergeCell ref="AL26:AN26"/>
    <mergeCell ref="B15:D15"/>
    <mergeCell ref="R15:T15"/>
    <mergeCell ref="V15:X15"/>
    <mergeCell ref="AL15:AN15"/>
    <mergeCell ref="B17:AN17"/>
    <mergeCell ref="B6:AN6"/>
    <mergeCell ref="B7:AN7"/>
    <mergeCell ref="B8:AN8"/>
    <mergeCell ref="B10:T10"/>
    <mergeCell ref="V10:AN10"/>
  </mergeCells>
  <pageMargins left="0.14305555555555599" right="0.18541666666666701" top="0.28402777777777799" bottom="0.19027777777777799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Kom.reitings</vt:lpstr>
      <vt:lpstr>Individ reitings Platinum</vt:lpstr>
      <vt:lpstr>Individ reitings Gold</vt:lpstr>
      <vt:lpstr>Individ reitings Silver</vt:lpstr>
      <vt:lpstr>Punkti</vt:lpstr>
      <vt:lpstr>Zaudējums Uzvara</vt:lpstr>
      <vt:lpstr>Rezultati</vt:lpstr>
      <vt:lpstr>Kopējais reitings</vt:lpstr>
      <vt:lpstr>Fināls</vt:lpstr>
      <vt:lpstr>'Individ reitings Platinum'!Excel_BuiltIn__FilterDatabase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221</cp:revision>
  <cp:lastPrinted>2020-09-14T19:32:19Z</cp:lastPrinted>
  <dcterms:created xsi:type="dcterms:W3CDTF">2019-01-21T17:37:27Z</dcterms:created>
  <dcterms:modified xsi:type="dcterms:W3CDTF">2023-03-02T20:23:58Z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