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544" windowHeight="6516" tabRatio="592" activeTab="0"/>
  </bookViews>
  <sheets>
    <sheet name="SILVER vir reit" sheetId="1" r:id="rId1"/>
    <sheet name="Labākais 1,4 spēles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<sst xmlns="http://schemas.openxmlformats.org/spreadsheetml/2006/main" count="262" uniqueCount="104">
  <si>
    <t>Vieta</t>
  </si>
  <si>
    <t>I.T.V.</t>
  </si>
  <si>
    <t>K./KR.</t>
  </si>
  <si>
    <t>Vārds, Uzvārds</t>
  </si>
  <si>
    <t>Vidējais bez handikapa</t>
  </si>
  <si>
    <t>Spēles</t>
  </si>
  <si>
    <t>Labākais 1.spēles rezultāts</t>
  </si>
  <si>
    <t>Labākā summa (4.spēles)</t>
  </si>
  <si>
    <t>Summa (bez handikapa)</t>
  </si>
  <si>
    <t>Komanda</t>
  </si>
  <si>
    <t>(9.ABL)</t>
  </si>
  <si>
    <t>(10.ABL)</t>
  </si>
  <si>
    <t>(8.ABL)</t>
  </si>
  <si>
    <t>(11.ABL)</t>
  </si>
  <si>
    <t>Rekords</t>
  </si>
  <si>
    <t>(12.ABL)</t>
  </si>
  <si>
    <t>(13.ABL)</t>
  </si>
  <si>
    <t>(14.ABL)</t>
  </si>
  <si>
    <t>(15.ABL)</t>
  </si>
  <si>
    <t>(16.ABL)</t>
  </si>
  <si>
    <t>Spēles ABL</t>
  </si>
  <si>
    <t>(17.ABL 1.K.)</t>
  </si>
  <si>
    <t>(17.ABL 2.K.)</t>
  </si>
  <si>
    <t>(17.ABL 3.K.)</t>
  </si>
  <si>
    <t>(17.ABL 4.K.)</t>
  </si>
  <si>
    <t>(17.ABL labākais)</t>
  </si>
  <si>
    <t>Kopējais vidējais ABL</t>
  </si>
  <si>
    <t>Vidējais bez handikapa 2.kārta</t>
  </si>
  <si>
    <t>Spēles 1.kārta</t>
  </si>
  <si>
    <t>Spēles 2.kārta</t>
  </si>
  <si>
    <t>(17.ABL 1.k.)</t>
  </si>
  <si>
    <t>Summa (pēc 1.kārtas)</t>
  </si>
  <si>
    <t>Vidējais bez handikapa 1.kārta</t>
  </si>
  <si>
    <t>(17.ABL 2.k.)</t>
  </si>
  <si>
    <t>Summa (pēc 2.kārtas)</t>
  </si>
  <si>
    <t>Spēles 3.kārta</t>
  </si>
  <si>
    <t>Vidējais bez handikapa 3.kārta</t>
  </si>
  <si>
    <t>Wii sports resort</t>
  </si>
  <si>
    <t>Patriks Piternieks</t>
  </si>
  <si>
    <t>Ričards Toms Zvilna</t>
  </si>
  <si>
    <t>Niks Mežiņš</t>
  </si>
  <si>
    <t>Tomass Piternieks</t>
  </si>
  <si>
    <t>Rūdolfs Būmanis</t>
  </si>
  <si>
    <t>Korness</t>
  </si>
  <si>
    <t>Gints Adakovskis</t>
  </si>
  <si>
    <t>Sigutis Briedis</t>
  </si>
  <si>
    <t>Amberfish</t>
  </si>
  <si>
    <t>Vladimirs Nahodkins</t>
  </si>
  <si>
    <t>Valdis Skudra</t>
  </si>
  <si>
    <t>Aleksejs Vladimirovs</t>
  </si>
  <si>
    <t>Jānis Adakovskis</t>
  </si>
  <si>
    <t>Jurijs Kuncevičs</t>
  </si>
  <si>
    <t>Nikita Bobrovs</t>
  </si>
  <si>
    <t>Kārlis Laņģis</t>
  </si>
  <si>
    <t>Maksims Jemeļjanovs</t>
  </si>
  <si>
    <t>Aleksejs Tomaševskis</t>
  </si>
  <si>
    <t>NB</t>
  </si>
  <si>
    <t>Juris Mauriņš</t>
  </si>
  <si>
    <t>Jānis Naļivaiko</t>
  </si>
  <si>
    <t>Pāvels Isats</t>
  </si>
  <si>
    <t>Guntis Andžāns</t>
  </si>
  <si>
    <t>Normunds Rabkevičs</t>
  </si>
  <si>
    <t>Toms Erbss</t>
  </si>
  <si>
    <t>Māris Dukurs</t>
  </si>
  <si>
    <t>Arsava</t>
  </si>
  <si>
    <t>Artūrs Maslovs</t>
  </si>
  <si>
    <t>Rolands Landsbergs</t>
  </si>
  <si>
    <t>Valentīns Juščenko</t>
  </si>
  <si>
    <t>Ritvars Zemītis</t>
  </si>
  <si>
    <t>Jānis Bojārs</t>
  </si>
  <si>
    <t>Edgars Tračs</t>
  </si>
  <si>
    <t>RTU</t>
  </si>
  <si>
    <t>Māris Umbraško</t>
  </si>
  <si>
    <t>Rihards Zābers</t>
  </si>
  <si>
    <t>Verners Veidulis</t>
  </si>
  <si>
    <t>Spēles 4.kārta</t>
  </si>
  <si>
    <t>Vidējais bez handikapa 4.kārta</t>
  </si>
  <si>
    <t>(17.ABL 3.k.)</t>
  </si>
  <si>
    <t>07.03.</t>
  </si>
  <si>
    <t>14.03.</t>
  </si>
  <si>
    <t>21.03.</t>
  </si>
  <si>
    <t>28.03.</t>
  </si>
  <si>
    <t>04.04.</t>
  </si>
  <si>
    <t>18.04.</t>
  </si>
  <si>
    <t>25.04.</t>
  </si>
  <si>
    <t>Summa (pēc 3.kārtas)</t>
  </si>
  <si>
    <t>Summa 07.03.(4.spēles)</t>
  </si>
  <si>
    <t>Summa 14.03.(4.spēles)</t>
  </si>
  <si>
    <t>Summa 21.03.(4.spēles)</t>
  </si>
  <si>
    <t>Summa 28.03.(4.spēles)</t>
  </si>
  <si>
    <t>Summa 04.04.(4.spēles)</t>
  </si>
  <si>
    <t>Summa 18.04.(4.spēles)</t>
  </si>
  <si>
    <t>Summa 25.04.(4.spēles)</t>
  </si>
  <si>
    <t>Šarmageddon</t>
  </si>
  <si>
    <t>Jānis Zālītis</t>
  </si>
  <si>
    <t>Aleksandrs Ručevics</t>
  </si>
  <si>
    <t>Eduards Ručevics</t>
  </si>
  <si>
    <t>Level Up</t>
  </si>
  <si>
    <t>Valentīns Giņko</t>
  </si>
  <si>
    <t>Aivars Zaharovs</t>
  </si>
  <si>
    <t>Sergejs Meņšikovs</t>
  </si>
  <si>
    <t>Māris Briedis</t>
  </si>
  <si>
    <t>Jānis Vilnis</t>
  </si>
  <si>
    <t>Andrejs Tračs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</si>
</sst>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mmm\ dd"/>
    <numFmt numFmtId="171" formatCode="0.0000"/>
    <numFmt numFmtId="172" formatCode="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000"/>
    <numFmt numFmtId="178" formatCode="0.00000"/>
    <numFmt numFmtId="179" formatCode="0.00000000"/>
    <numFmt numFmtId="180" formatCode="0.0000000"/>
    <numFmt numFmtId="181" formatCode="0.0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2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2" fillId="17" borderId="0" xfId="0" applyFont="1" applyFill="1" applyAlignment="1">
      <alignment/>
    </xf>
    <xf numFmtId="0" fontId="0" fillId="17" borderId="0" xfId="0" applyFill="1" applyAlignment="1">
      <alignment/>
    </xf>
    <xf numFmtId="0" fontId="2" fillId="5" borderId="0" xfId="0" applyFont="1" applyFill="1" applyAlignment="1">
      <alignment/>
    </xf>
    <xf numFmtId="2" fontId="0" fillId="5" borderId="0" xfId="0" applyNumberFormat="1" applyFill="1" applyAlignment="1">
      <alignment/>
    </xf>
    <xf numFmtId="2" fontId="0" fillId="5" borderId="0" xfId="0" applyNumberFormat="1" applyFont="1" applyFill="1" applyAlignment="1">
      <alignment/>
    </xf>
    <xf numFmtId="0" fontId="0" fillId="5" borderId="0" xfId="0" applyFill="1" applyAlignment="1">
      <alignment/>
    </xf>
    <xf numFmtId="1" fontId="0" fillId="17" borderId="0" xfId="0" applyNumberFormat="1" applyFill="1" applyAlignment="1">
      <alignment/>
    </xf>
    <xf numFmtId="1" fontId="0" fillId="17" borderId="0" xfId="0" applyNumberFormat="1" applyFont="1" applyFill="1" applyAlignment="1">
      <alignment/>
    </xf>
    <xf numFmtId="1" fontId="0" fillId="34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BL\Vid&#275;jais%20rezult&#257;ts%20v&#299;rie&#353;iem%20%20www.VissParBoulingu.lv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7">
          <cell r="V37">
            <v>183.95242424242426</v>
          </cell>
        </row>
        <row r="45">
          <cell r="V45">
            <v>179.755</v>
          </cell>
        </row>
        <row r="51">
          <cell r="V51">
            <v>180.95932291666665</v>
          </cell>
        </row>
        <row r="75">
          <cell r="V75">
            <v>173.79612500000002</v>
          </cell>
        </row>
        <row r="78">
          <cell r="V78">
            <v>173.79317401960785</v>
          </cell>
        </row>
        <row r="80">
          <cell r="V80">
            <v>173.68285714285713</v>
          </cell>
        </row>
        <row r="88">
          <cell r="V88">
            <v>173.03333333333333</v>
          </cell>
        </row>
        <row r="91">
          <cell r="V91">
            <v>171.32461538461536</v>
          </cell>
        </row>
        <row r="94">
          <cell r="V94">
            <v>169.84965360726227</v>
          </cell>
        </row>
        <row r="96">
          <cell r="V96">
            <v>170.92214285714286</v>
          </cell>
        </row>
        <row r="97">
          <cell r="V97">
            <v>169.97416666666666</v>
          </cell>
        </row>
        <row r="98">
          <cell r="V98">
            <v>170.23268115942028</v>
          </cell>
        </row>
        <row r="113">
          <cell r="V113">
            <v>171.32703125</v>
          </cell>
        </row>
        <row r="122">
          <cell r="V122">
            <v>164.2692207792208</v>
          </cell>
        </row>
        <row r="126">
          <cell r="V126">
            <v>166.5913684210526</v>
          </cell>
        </row>
        <row r="133">
          <cell r="V133">
            <v>163.0130194805195</v>
          </cell>
        </row>
        <row r="141">
          <cell r="V141">
            <v>161.1216923076923</v>
          </cell>
        </row>
        <row r="151">
          <cell r="V151">
            <v>160.46306306306306</v>
          </cell>
        </row>
        <row r="157">
          <cell r="V157">
            <v>165.8412962962963</v>
          </cell>
        </row>
        <row r="159">
          <cell r="V159">
            <v>157.21835294117648</v>
          </cell>
        </row>
        <row r="168">
          <cell r="V168">
            <v>159.1667857142857</v>
          </cell>
        </row>
        <row r="175">
          <cell r="V175">
            <v>152.28636363636363</v>
          </cell>
        </row>
        <row r="179">
          <cell r="V179">
            <v>157.08499999999998</v>
          </cell>
        </row>
        <row r="182">
          <cell r="V182">
            <v>162.76780626780626</v>
          </cell>
        </row>
        <row r="184">
          <cell r="V184">
            <v>153.0583134920635</v>
          </cell>
        </row>
        <row r="186">
          <cell r="V186">
            <v>151.3298076923077</v>
          </cell>
        </row>
        <row r="195">
          <cell r="V195">
            <v>160.72936507936507</v>
          </cell>
        </row>
        <row r="202">
          <cell r="V202">
            <v>150.9076575052854</v>
          </cell>
        </row>
        <row r="209">
          <cell r="V209">
            <v>148.55499999999998</v>
          </cell>
        </row>
        <row r="229">
          <cell r="V229">
            <v>143.93185185185183</v>
          </cell>
        </row>
        <row r="449">
          <cell r="V449">
            <v>187</v>
          </cell>
        </row>
        <row r="517">
          <cell r="V517">
            <v>124.35</v>
          </cell>
        </row>
        <row r="518">
          <cell r="V518">
            <v>168.09722222222223</v>
          </cell>
        </row>
        <row r="520">
          <cell r="V520">
            <v>129.10714285714286</v>
          </cell>
        </row>
        <row r="523">
          <cell r="V523">
            <v>170.11458333333334</v>
          </cell>
        </row>
        <row r="526">
          <cell r="V526">
            <v>116.25</v>
          </cell>
        </row>
        <row r="527">
          <cell r="V527">
            <v>100</v>
          </cell>
        </row>
        <row r="528">
          <cell r="V528">
            <v>170.925</v>
          </cell>
        </row>
        <row r="534">
          <cell r="V534">
            <v>157.75</v>
          </cell>
        </row>
        <row r="535">
          <cell r="V535">
            <v>187.5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42"/>
  <sheetViews>
    <sheetView tabSelected="1" zoomScalePageLayoutView="0" workbookViewId="0" topLeftCell="A1">
      <selection activeCell="E3" sqref="E3"/>
    </sheetView>
  </sheetViews>
  <sheetFormatPr defaultColWidth="0" defaultRowHeight="15"/>
  <cols>
    <col min="1" max="1" width="11.57421875" style="0" customWidth="1"/>
    <col min="2" max="4" width="9.28125" style="0" customWidth="1"/>
    <col min="5" max="5" width="23.00390625" style="0" customWidth="1"/>
    <col min="6" max="10" width="15.421875" style="4" customWidth="1"/>
    <col min="11" max="11" width="15.421875" style="12" customWidth="1"/>
    <col min="12" max="15" width="15.421875" style="8" customWidth="1"/>
    <col min="16" max="16" width="10.00390625" style="8" customWidth="1"/>
    <col min="17" max="17" width="10.00390625" style="5" customWidth="1"/>
    <col min="18" max="18" width="10.00390625" style="0" customWidth="1"/>
    <col min="19" max="29" width="13.28125" style="0" customWidth="1"/>
    <col min="30" max="30" width="16.00390625" style="8" customWidth="1"/>
    <col min="31" max="31" width="16.00390625" style="4" customWidth="1"/>
    <col min="32" max="42" width="11.28125" style="0" customWidth="1"/>
    <col min="43" max="43" width="13.57421875" style="8" customWidth="1"/>
    <col min="44" max="44" width="13.57421875" style="4" customWidth="1"/>
    <col min="45" max="72" width="8.8515625" style="0" customWidth="1"/>
    <col min="73" max="75" width="8.8515625" style="8" customWidth="1"/>
    <col min="76" max="76" width="8.8515625" style="4" customWidth="1"/>
    <col min="77" max="82" width="8.8515625" style="0" customWidth="1"/>
    <col min="83" max="83" width="8.7109375" style="0" customWidth="1"/>
    <col min="84" max="16384" width="0" style="0" hidden="1" customWidth="1"/>
  </cols>
  <sheetData>
    <row r="1" spans="1:83" ht="14.25">
      <c r="A1" s="1" t="s">
        <v>9</v>
      </c>
      <c r="B1" s="1" t="s">
        <v>0</v>
      </c>
      <c r="C1" s="1" t="s">
        <v>1</v>
      </c>
      <c r="D1" s="1" t="s">
        <v>2</v>
      </c>
      <c r="E1" s="1" t="s">
        <v>3</v>
      </c>
      <c r="F1" s="2" t="s">
        <v>32</v>
      </c>
      <c r="G1" s="2" t="s">
        <v>27</v>
      </c>
      <c r="H1" s="2" t="s">
        <v>36</v>
      </c>
      <c r="I1" s="2" t="s">
        <v>76</v>
      </c>
      <c r="J1" s="2" t="s">
        <v>4</v>
      </c>
      <c r="K1" s="9" t="s">
        <v>26</v>
      </c>
      <c r="L1" s="7" t="s">
        <v>28</v>
      </c>
      <c r="M1" s="7" t="s">
        <v>29</v>
      </c>
      <c r="N1" s="7" t="s">
        <v>35</v>
      </c>
      <c r="O1" s="7" t="s">
        <v>75</v>
      </c>
      <c r="P1" s="7" t="s">
        <v>5</v>
      </c>
      <c r="Q1" s="6" t="s">
        <v>20</v>
      </c>
      <c r="R1" s="1" t="s">
        <v>12</v>
      </c>
      <c r="S1" s="1" t="s">
        <v>10</v>
      </c>
      <c r="T1" s="1" t="s">
        <v>11</v>
      </c>
      <c r="U1" s="1" t="s">
        <v>13</v>
      </c>
      <c r="V1" s="1" t="s">
        <v>15</v>
      </c>
      <c r="W1" s="1" t="s">
        <v>16</v>
      </c>
      <c r="X1" s="1" t="s">
        <v>17</v>
      </c>
      <c r="Y1" s="1" t="s">
        <v>18</v>
      </c>
      <c r="Z1" s="1" t="s">
        <v>19</v>
      </c>
      <c r="AA1" s="1" t="s">
        <v>30</v>
      </c>
      <c r="AB1" s="1" t="s">
        <v>33</v>
      </c>
      <c r="AC1" s="1" t="s">
        <v>77</v>
      </c>
      <c r="AD1" s="7" t="s">
        <v>6</v>
      </c>
      <c r="AE1" s="2" t="s">
        <v>14</v>
      </c>
      <c r="AF1" s="1" t="s">
        <v>10</v>
      </c>
      <c r="AG1" s="1" t="s">
        <v>11</v>
      </c>
      <c r="AH1" s="1" t="s">
        <v>13</v>
      </c>
      <c r="AI1" s="1" t="s">
        <v>15</v>
      </c>
      <c r="AJ1" s="1" t="s">
        <v>16</v>
      </c>
      <c r="AK1" s="1" t="s">
        <v>17</v>
      </c>
      <c r="AL1" s="1" t="s">
        <v>18</v>
      </c>
      <c r="AM1" s="1" t="s">
        <v>19</v>
      </c>
      <c r="AN1" s="1" t="s">
        <v>30</v>
      </c>
      <c r="AO1" s="1" t="s">
        <v>33</v>
      </c>
      <c r="AP1" s="1" t="s">
        <v>77</v>
      </c>
      <c r="AQ1" s="7" t="s">
        <v>7</v>
      </c>
      <c r="AR1" s="2" t="s">
        <v>14</v>
      </c>
      <c r="AS1" s="1" t="s">
        <v>78</v>
      </c>
      <c r="AT1" s="1" t="s">
        <v>78</v>
      </c>
      <c r="AU1" s="1" t="s">
        <v>78</v>
      </c>
      <c r="AV1" s="1" t="s">
        <v>78</v>
      </c>
      <c r="AW1" s="1" t="s">
        <v>79</v>
      </c>
      <c r="AX1" s="1" t="s">
        <v>79</v>
      </c>
      <c r="AY1" s="1" t="s">
        <v>79</v>
      </c>
      <c r="AZ1" s="1" t="s">
        <v>79</v>
      </c>
      <c r="BA1" s="1" t="s">
        <v>80</v>
      </c>
      <c r="BB1" s="1" t="s">
        <v>80</v>
      </c>
      <c r="BC1" s="1" t="s">
        <v>80</v>
      </c>
      <c r="BD1" s="1" t="s">
        <v>80</v>
      </c>
      <c r="BE1" s="1" t="s">
        <v>81</v>
      </c>
      <c r="BF1" s="1" t="s">
        <v>81</v>
      </c>
      <c r="BG1" s="1" t="s">
        <v>81</v>
      </c>
      <c r="BH1" s="1" t="s">
        <v>81</v>
      </c>
      <c r="BI1" s="1" t="s">
        <v>82</v>
      </c>
      <c r="BJ1" s="1" t="s">
        <v>82</v>
      </c>
      <c r="BK1" s="1" t="s">
        <v>82</v>
      </c>
      <c r="BL1" s="1" t="s">
        <v>82</v>
      </c>
      <c r="BM1" s="1" t="s">
        <v>83</v>
      </c>
      <c r="BN1" s="1" t="s">
        <v>83</v>
      </c>
      <c r="BO1" s="1" t="s">
        <v>83</v>
      </c>
      <c r="BP1" s="1" t="s">
        <v>83</v>
      </c>
      <c r="BQ1" s="1" t="s">
        <v>84</v>
      </c>
      <c r="BR1" s="1" t="s">
        <v>84</v>
      </c>
      <c r="BS1" s="1" t="s">
        <v>84</v>
      </c>
      <c r="BT1" s="1" t="s">
        <v>84</v>
      </c>
      <c r="BU1" s="7" t="s">
        <v>31</v>
      </c>
      <c r="BV1" s="7" t="s">
        <v>34</v>
      </c>
      <c r="BW1" s="7" t="s">
        <v>85</v>
      </c>
      <c r="BX1" s="2" t="s">
        <v>8</v>
      </c>
      <c r="BY1" s="1" t="s">
        <v>86</v>
      </c>
      <c r="BZ1" s="1" t="s">
        <v>87</v>
      </c>
      <c r="CA1" s="1" t="s">
        <v>88</v>
      </c>
      <c r="CB1" s="1" t="s">
        <v>89</v>
      </c>
      <c r="CC1" s="1" t="s">
        <v>90</v>
      </c>
      <c r="CD1" s="1" t="s">
        <v>91</v>
      </c>
      <c r="CE1" s="1" t="s">
        <v>92</v>
      </c>
    </row>
    <row r="2" spans="1:83" ht="14.25">
      <c r="A2" t="s">
        <v>37</v>
      </c>
      <c r="B2">
        <v>1</v>
      </c>
      <c r="C2">
        <v>1</v>
      </c>
      <c r="D2">
        <f aca="true" t="shared" si="0" ref="D2:D7">(C2-B2)</f>
        <v>0</v>
      </c>
      <c r="E2" t="s">
        <v>38</v>
      </c>
      <c r="F2" s="3">
        <f>SUM(BU2)/(L2)</f>
        <v>188.35</v>
      </c>
      <c r="G2" s="3">
        <f>SUM(BV2)/(M2)</f>
        <v>184.58333333333334</v>
      </c>
      <c r="H2" s="3">
        <f>SUM(BW2)/(N2)</f>
        <v>187.4375</v>
      </c>
      <c r="I2" s="3">
        <f>SUM(AS2:BT2)/(O2)</f>
        <v>162.16666666666666</v>
      </c>
      <c r="J2" s="3">
        <f>SUM(BX2)/(P2)</f>
        <v>182.11666666666667</v>
      </c>
      <c r="K2" s="10">
        <f>'[1]Sheet1'!$V$195</f>
        <v>160.72936507936507</v>
      </c>
      <c r="L2" s="13">
        <v>20</v>
      </c>
      <c r="M2" s="8">
        <v>12</v>
      </c>
      <c r="N2" s="8">
        <v>16</v>
      </c>
      <c r="O2" s="8">
        <f>COUNT(AS2:BT2)</f>
        <v>12</v>
      </c>
      <c r="P2" s="13">
        <f>SUM(L2:O2)</f>
        <v>60</v>
      </c>
      <c r="Q2" s="5">
        <f>SUM(132+P2)</f>
        <v>192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171</v>
      </c>
      <c r="Z2">
        <v>232</v>
      </c>
      <c r="AA2">
        <v>265</v>
      </c>
      <c r="AB2">
        <v>209</v>
      </c>
      <c r="AC2">
        <v>249</v>
      </c>
      <c r="AD2" s="8">
        <f aca="true" t="shared" si="1" ref="AD2:AD42">MAX(AS2:BT2)</f>
        <v>191</v>
      </c>
      <c r="AE2" s="4">
        <f>MAX(R2:AD2)</f>
        <v>265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567</v>
      </c>
      <c r="AM2">
        <v>784</v>
      </c>
      <c r="AN2">
        <v>848</v>
      </c>
      <c r="AO2">
        <v>768</v>
      </c>
      <c r="AP2">
        <v>810</v>
      </c>
      <c r="AQ2" s="8">
        <f aca="true" t="shared" si="2" ref="AQ2:AQ42">MAX(BY2:CE2)</f>
        <v>668</v>
      </c>
      <c r="AR2" s="4">
        <f aca="true" t="shared" si="3" ref="AR2:AR14">MAX(AF2:AQ2)</f>
        <v>848</v>
      </c>
      <c r="AS2">
        <v>160</v>
      </c>
      <c r="AT2">
        <v>167</v>
      </c>
      <c r="AU2">
        <v>158</v>
      </c>
      <c r="AV2">
        <v>160</v>
      </c>
      <c r="AW2">
        <v>128</v>
      </c>
      <c r="AX2">
        <v>160</v>
      </c>
      <c r="AY2">
        <v>157</v>
      </c>
      <c r="AZ2">
        <v>188</v>
      </c>
      <c r="BA2">
        <v>162</v>
      </c>
      <c r="BB2">
        <v>152</v>
      </c>
      <c r="BC2">
        <v>191</v>
      </c>
      <c r="BD2">
        <v>163</v>
      </c>
      <c r="BU2" s="8">
        <v>3767</v>
      </c>
      <c r="BV2" s="8">
        <v>2215</v>
      </c>
      <c r="BW2" s="8">
        <v>2999</v>
      </c>
      <c r="BX2" s="4">
        <f>SUM(AS2:BW2)</f>
        <v>10927</v>
      </c>
      <c r="BY2">
        <f aca="true" t="shared" si="4" ref="BY2:BY42">SUM(AS2:AV2)</f>
        <v>645</v>
      </c>
      <c r="BZ2">
        <f aca="true" t="shared" si="5" ref="BZ2:BZ7">SUM(AW2:AZ2)</f>
        <v>633</v>
      </c>
      <c r="CA2">
        <f aca="true" t="shared" si="6" ref="CA2:CA42">SUM(BA2:BD2)</f>
        <v>668</v>
      </c>
      <c r="CB2">
        <f aca="true" t="shared" si="7" ref="CB2:CB42">SUM(BE2:BH2)</f>
        <v>0</v>
      </c>
      <c r="CC2">
        <f aca="true" t="shared" si="8" ref="CC2:CC42">SUM(BI2:BL2)</f>
        <v>0</v>
      </c>
      <c r="CD2">
        <f aca="true" t="shared" si="9" ref="CD2:CD42">SUM(BM2:BP2)</f>
        <v>0</v>
      </c>
      <c r="CE2">
        <f aca="true" t="shared" si="10" ref="CE2:CE42">SUM(BQ2:BT2)</f>
        <v>0</v>
      </c>
    </row>
    <row r="3" spans="1:83" ht="14.25">
      <c r="A3" t="s">
        <v>37</v>
      </c>
      <c r="B3">
        <v>2</v>
      </c>
      <c r="C3">
        <v>2</v>
      </c>
      <c r="D3">
        <f t="shared" si="0"/>
        <v>0</v>
      </c>
      <c r="E3" t="s">
        <v>39</v>
      </c>
      <c r="F3" s="3">
        <f>SUM(BU3)/(L3)</f>
        <v>185.75</v>
      </c>
      <c r="G3" s="3">
        <f>SUM(BV3)/(M3)</f>
        <v>191</v>
      </c>
      <c r="H3" s="3">
        <f aca="true" t="shared" si="11" ref="H3:H42">SUM(BW3)/(N3)</f>
        <v>180.7391304347826</v>
      </c>
      <c r="I3" s="3">
        <f aca="true" t="shared" si="12" ref="I3:I42">SUM(AS3:BT3)/(O3)</f>
        <v>173.1818181818182</v>
      </c>
      <c r="J3" s="3">
        <f>SUM(BX3)/(P3)</f>
        <v>184.11111111111111</v>
      </c>
      <c r="K3" s="10">
        <f>'[1]Sheet1'!$V$182</f>
        <v>162.76780626780626</v>
      </c>
      <c r="L3" s="13">
        <v>24</v>
      </c>
      <c r="M3" s="8">
        <v>23</v>
      </c>
      <c r="N3" s="8">
        <v>23</v>
      </c>
      <c r="O3" s="8">
        <f aca="true" t="shared" si="13" ref="O3:O42">COUNT(AS3:BT3)</f>
        <v>11</v>
      </c>
      <c r="P3" s="13">
        <f aca="true" t="shared" si="14" ref="P3:P42">SUM(L3:O3)</f>
        <v>81</v>
      </c>
      <c r="Q3" s="5">
        <f>SUM(142+P3)</f>
        <v>223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198</v>
      </c>
      <c r="Z3">
        <v>233</v>
      </c>
      <c r="AA3">
        <v>236</v>
      </c>
      <c r="AB3">
        <v>245</v>
      </c>
      <c r="AC3">
        <v>245</v>
      </c>
      <c r="AD3" s="8">
        <f t="shared" si="1"/>
        <v>213</v>
      </c>
      <c r="AE3" s="4">
        <f>MAX(R3:AD3)</f>
        <v>245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671</v>
      </c>
      <c r="AM3">
        <v>761</v>
      </c>
      <c r="AN3">
        <v>833</v>
      </c>
      <c r="AO3">
        <v>821</v>
      </c>
      <c r="AP3">
        <v>798</v>
      </c>
      <c r="AQ3" s="8">
        <f t="shared" si="2"/>
        <v>747</v>
      </c>
      <c r="AR3" s="4">
        <f t="shared" si="3"/>
        <v>833</v>
      </c>
      <c r="AS3">
        <v>154</v>
      </c>
      <c r="AT3">
        <v>202</v>
      </c>
      <c r="AU3">
        <v>133</v>
      </c>
      <c r="AV3">
        <v>141</v>
      </c>
      <c r="AW3">
        <v>184</v>
      </c>
      <c r="AX3">
        <v>133</v>
      </c>
      <c r="AZ3">
        <v>211</v>
      </c>
      <c r="BA3">
        <v>174</v>
      </c>
      <c r="BB3">
        <v>181</v>
      </c>
      <c r="BC3">
        <v>179</v>
      </c>
      <c r="BD3">
        <v>213</v>
      </c>
      <c r="BU3" s="8">
        <v>4458</v>
      </c>
      <c r="BV3" s="8">
        <v>4393</v>
      </c>
      <c r="BW3" s="8">
        <v>4157</v>
      </c>
      <c r="BX3" s="4">
        <f aca="true" t="shared" si="15" ref="BX3:BX34">SUM(AS3:BW3)</f>
        <v>14913</v>
      </c>
      <c r="BY3">
        <f t="shared" si="4"/>
        <v>630</v>
      </c>
      <c r="BZ3">
        <f t="shared" si="5"/>
        <v>528</v>
      </c>
      <c r="CA3">
        <f t="shared" si="6"/>
        <v>747</v>
      </c>
      <c r="CB3">
        <f t="shared" si="7"/>
        <v>0</v>
      </c>
      <c r="CC3">
        <f t="shared" si="8"/>
        <v>0</v>
      </c>
      <c r="CD3">
        <f t="shared" si="9"/>
        <v>0</v>
      </c>
      <c r="CE3">
        <f t="shared" si="10"/>
        <v>0</v>
      </c>
    </row>
    <row r="4" spans="1:83" ht="14.25">
      <c r="A4" t="s">
        <v>37</v>
      </c>
      <c r="B4">
        <v>3</v>
      </c>
      <c r="C4">
        <v>3</v>
      </c>
      <c r="D4">
        <f t="shared" si="0"/>
        <v>0</v>
      </c>
      <c r="E4" t="s">
        <v>40</v>
      </c>
      <c r="F4" s="3">
        <v>0</v>
      </c>
      <c r="G4" s="3" t="e">
        <f aca="true" t="shared" si="16" ref="G4:G42">SUM(BV4)/(M4)</f>
        <v>#DIV/0!</v>
      </c>
      <c r="H4" s="3" t="e">
        <f t="shared" si="11"/>
        <v>#DIV/0!</v>
      </c>
      <c r="I4" s="3" t="e">
        <f t="shared" si="12"/>
        <v>#DIV/0!</v>
      </c>
      <c r="J4" s="3">
        <v>0</v>
      </c>
      <c r="K4" s="10">
        <f>'[1]Sheet1'!$V$229</f>
        <v>143.93185185185183</v>
      </c>
      <c r="L4" s="13">
        <v>0</v>
      </c>
      <c r="M4" s="8">
        <v>0</v>
      </c>
      <c r="N4" s="8">
        <v>0</v>
      </c>
      <c r="O4" s="8">
        <f t="shared" si="13"/>
        <v>0</v>
      </c>
      <c r="P4" s="13">
        <f t="shared" si="14"/>
        <v>0</v>
      </c>
      <c r="Q4" s="5">
        <f>SUM(135+P4)</f>
        <v>135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201</v>
      </c>
      <c r="Z4">
        <v>232</v>
      </c>
      <c r="AA4">
        <v>0</v>
      </c>
      <c r="AB4">
        <v>0</v>
      </c>
      <c r="AC4">
        <v>0</v>
      </c>
      <c r="AD4" s="8">
        <f t="shared" si="1"/>
        <v>0</v>
      </c>
      <c r="AE4" s="4">
        <f>MAX(R4:AD4)</f>
        <v>232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656</v>
      </c>
      <c r="AM4">
        <v>768</v>
      </c>
      <c r="AN4">
        <v>0</v>
      </c>
      <c r="AO4">
        <v>0</v>
      </c>
      <c r="AP4">
        <v>0</v>
      </c>
      <c r="AQ4" s="8">
        <f t="shared" si="2"/>
        <v>0</v>
      </c>
      <c r="AR4" s="4">
        <f t="shared" si="3"/>
        <v>768</v>
      </c>
      <c r="BU4" s="8">
        <v>0</v>
      </c>
      <c r="BV4" s="8">
        <v>0</v>
      </c>
      <c r="BW4" s="8">
        <v>0</v>
      </c>
      <c r="BX4" s="4">
        <f t="shared" si="15"/>
        <v>0</v>
      </c>
      <c r="BY4">
        <f t="shared" si="4"/>
        <v>0</v>
      </c>
      <c r="BZ4">
        <f t="shared" si="5"/>
        <v>0</v>
      </c>
      <c r="CA4">
        <f t="shared" si="6"/>
        <v>0</v>
      </c>
      <c r="CB4">
        <f t="shared" si="7"/>
        <v>0</v>
      </c>
      <c r="CC4">
        <f t="shared" si="8"/>
        <v>0</v>
      </c>
      <c r="CD4">
        <f t="shared" si="9"/>
        <v>0</v>
      </c>
      <c r="CE4">
        <f t="shared" si="10"/>
        <v>0</v>
      </c>
    </row>
    <row r="5" spans="1:83" ht="14.25">
      <c r="A5" t="s">
        <v>37</v>
      </c>
      <c r="B5">
        <v>4</v>
      </c>
      <c r="C5">
        <v>4</v>
      </c>
      <c r="D5">
        <f t="shared" si="0"/>
        <v>0</v>
      </c>
      <c r="E5" t="s">
        <v>41</v>
      </c>
      <c r="F5" s="3">
        <f aca="true" t="shared" si="17" ref="F5:F11">SUM(BU5)/(L5)</f>
        <v>149.875</v>
      </c>
      <c r="G5" s="3">
        <f t="shared" si="16"/>
        <v>170.25</v>
      </c>
      <c r="H5" s="3">
        <f t="shared" si="11"/>
        <v>164.5</v>
      </c>
      <c r="I5" s="3">
        <f t="shared" si="12"/>
        <v>173.08333333333334</v>
      </c>
      <c r="J5" s="3">
        <f aca="true" t="shared" si="18" ref="J5:J11">SUM(BX5)/(P5)</f>
        <v>163.80357142857142</v>
      </c>
      <c r="K5" s="10">
        <f>'[1]Sheet1'!$V$168</f>
        <v>159.1667857142857</v>
      </c>
      <c r="L5" s="13">
        <v>16</v>
      </c>
      <c r="M5" s="8">
        <v>16</v>
      </c>
      <c r="N5" s="8">
        <v>12</v>
      </c>
      <c r="O5" s="8">
        <f t="shared" si="13"/>
        <v>12</v>
      </c>
      <c r="P5" s="13">
        <f t="shared" si="14"/>
        <v>56</v>
      </c>
      <c r="Q5" s="5">
        <f>SUM(100+P5)</f>
        <v>156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152</v>
      </c>
      <c r="Z5">
        <v>238</v>
      </c>
      <c r="AA5">
        <v>190</v>
      </c>
      <c r="AB5">
        <v>210</v>
      </c>
      <c r="AC5">
        <v>192</v>
      </c>
      <c r="AD5" s="8">
        <f t="shared" si="1"/>
        <v>224</v>
      </c>
      <c r="AE5" s="4">
        <v>238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426</v>
      </c>
      <c r="AM5">
        <v>799</v>
      </c>
      <c r="AN5">
        <v>643</v>
      </c>
      <c r="AO5">
        <v>706</v>
      </c>
      <c r="AP5">
        <v>690</v>
      </c>
      <c r="AQ5" s="8">
        <f t="shared" si="2"/>
        <v>733</v>
      </c>
      <c r="AR5" s="4">
        <f t="shared" si="3"/>
        <v>799</v>
      </c>
      <c r="AS5">
        <v>180</v>
      </c>
      <c r="AT5">
        <v>143</v>
      </c>
      <c r="AU5">
        <v>186</v>
      </c>
      <c r="AV5">
        <v>166</v>
      </c>
      <c r="AW5">
        <v>172</v>
      </c>
      <c r="AX5">
        <v>134</v>
      </c>
      <c r="AY5">
        <v>139</v>
      </c>
      <c r="AZ5">
        <v>224</v>
      </c>
      <c r="BA5">
        <v>191</v>
      </c>
      <c r="BB5">
        <v>197</v>
      </c>
      <c r="BC5">
        <v>164</v>
      </c>
      <c r="BD5">
        <v>181</v>
      </c>
      <c r="BU5" s="8">
        <v>2398</v>
      </c>
      <c r="BV5" s="8">
        <v>2724</v>
      </c>
      <c r="BW5" s="8">
        <v>1974</v>
      </c>
      <c r="BX5" s="4">
        <f t="shared" si="15"/>
        <v>9173</v>
      </c>
      <c r="BY5">
        <f t="shared" si="4"/>
        <v>675</v>
      </c>
      <c r="BZ5">
        <f t="shared" si="5"/>
        <v>669</v>
      </c>
      <c r="CA5">
        <f t="shared" si="6"/>
        <v>733</v>
      </c>
      <c r="CB5">
        <f t="shared" si="7"/>
        <v>0</v>
      </c>
      <c r="CC5">
        <f t="shared" si="8"/>
        <v>0</v>
      </c>
      <c r="CD5">
        <f t="shared" si="9"/>
        <v>0</v>
      </c>
      <c r="CE5">
        <f t="shared" si="10"/>
        <v>0</v>
      </c>
    </row>
    <row r="6" spans="1:83" ht="14.25">
      <c r="A6" t="s">
        <v>97</v>
      </c>
      <c r="B6">
        <v>5</v>
      </c>
      <c r="C6">
        <v>5</v>
      </c>
      <c r="D6">
        <f>SUM(C6-B6)</f>
        <v>0</v>
      </c>
      <c r="E6" t="s">
        <v>98</v>
      </c>
      <c r="F6" s="3">
        <f>SUM(BU6)/(L6)</f>
        <v>155.27272727272728</v>
      </c>
      <c r="G6" s="3">
        <f t="shared" si="16"/>
        <v>174.68</v>
      </c>
      <c r="H6" s="3">
        <f t="shared" si="11"/>
        <v>161.83333333333334</v>
      </c>
      <c r="I6" s="3">
        <f t="shared" si="12"/>
        <v>137.16666666666666</v>
      </c>
      <c r="J6" s="3">
        <f>SUM(BX6)/(P6)</f>
        <v>162.2077922077922</v>
      </c>
      <c r="K6" s="10">
        <f>'[1]Sheet1'!$V$133</f>
        <v>163.0130194805195</v>
      </c>
      <c r="L6" s="13">
        <v>22</v>
      </c>
      <c r="M6" s="8">
        <v>25</v>
      </c>
      <c r="N6" s="8">
        <v>24</v>
      </c>
      <c r="O6" s="8">
        <f t="shared" si="13"/>
        <v>6</v>
      </c>
      <c r="P6" s="13">
        <f t="shared" si="14"/>
        <v>77</v>
      </c>
      <c r="Q6" s="5">
        <f>SUM(186+P6)</f>
        <v>263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234</v>
      </c>
      <c r="Y6">
        <v>225</v>
      </c>
      <c r="Z6">
        <v>257</v>
      </c>
      <c r="AA6">
        <v>191</v>
      </c>
      <c r="AB6">
        <v>230</v>
      </c>
      <c r="AC6">
        <v>197</v>
      </c>
      <c r="AD6" s="8">
        <f t="shared" si="1"/>
        <v>168</v>
      </c>
      <c r="AE6" s="4">
        <f>MAX(R6:AD6)</f>
        <v>257</v>
      </c>
      <c r="AF6">
        <v>0</v>
      </c>
      <c r="AG6">
        <v>0</v>
      </c>
      <c r="AH6">
        <v>0</v>
      </c>
      <c r="AI6">
        <v>0</v>
      </c>
      <c r="AJ6">
        <v>0</v>
      </c>
      <c r="AK6">
        <v>734</v>
      </c>
      <c r="AL6">
        <v>754</v>
      </c>
      <c r="AM6">
        <v>732</v>
      </c>
      <c r="AN6">
        <v>691</v>
      </c>
      <c r="AO6">
        <v>772</v>
      </c>
      <c r="AP6">
        <v>689</v>
      </c>
      <c r="AQ6" s="8">
        <f t="shared" si="2"/>
        <v>603</v>
      </c>
      <c r="AR6" s="4">
        <f t="shared" si="3"/>
        <v>772</v>
      </c>
      <c r="AW6">
        <v>148</v>
      </c>
      <c r="AX6">
        <v>161</v>
      </c>
      <c r="AY6">
        <v>126</v>
      </c>
      <c r="AZ6">
        <v>168</v>
      </c>
      <c r="BA6">
        <v>102</v>
      </c>
      <c r="BD6">
        <v>118</v>
      </c>
      <c r="BU6" s="8">
        <v>3416</v>
      </c>
      <c r="BV6" s="8">
        <v>4367</v>
      </c>
      <c r="BW6" s="8">
        <v>3884</v>
      </c>
      <c r="BX6" s="4">
        <f>SUM(AS6:BW6)</f>
        <v>12490</v>
      </c>
      <c r="BY6">
        <f t="shared" si="4"/>
        <v>0</v>
      </c>
      <c r="BZ6">
        <f t="shared" si="5"/>
        <v>603</v>
      </c>
      <c r="CA6">
        <f t="shared" si="6"/>
        <v>220</v>
      </c>
      <c r="CB6">
        <f t="shared" si="7"/>
        <v>0</v>
      </c>
      <c r="CC6">
        <f t="shared" si="8"/>
        <v>0</v>
      </c>
      <c r="CD6">
        <f t="shared" si="9"/>
        <v>0</v>
      </c>
      <c r="CE6">
        <f t="shared" si="10"/>
        <v>0</v>
      </c>
    </row>
    <row r="7" spans="1:83" ht="14.25">
      <c r="A7" t="s">
        <v>37</v>
      </c>
      <c r="B7">
        <v>6</v>
      </c>
      <c r="C7">
        <v>6</v>
      </c>
      <c r="D7">
        <f t="shared" si="0"/>
        <v>0</v>
      </c>
      <c r="E7" t="s">
        <v>42</v>
      </c>
      <c r="F7" s="3">
        <f t="shared" si="17"/>
        <v>169.875</v>
      </c>
      <c r="G7" s="3">
        <f t="shared" si="16"/>
        <v>166.75</v>
      </c>
      <c r="H7" s="3">
        <f t="shared" si="11"/>
        <v>181.27272727272728</v>
      </c>
      <c r="I7" s="3" t="e">
        <f t="shared" si="12"/>
        <v>#DIV/0!</v>
      </c>
      <c r="J7" s="3">
        <f t="shared" si="18"/>
        <v>173.59259259259258</v>
      </c>
      <c r="K7" s="10">
        <f>'[1]Sheet1'!$V$157</f>
        <v>165.8412962962963</v>
      </c>
      <c r="L7" s="13">
        <v>8</v>
      </c>
      <c r="M7" s="8">
        <v>8</v>
      </c>
      <c r="N7" s="8">
        <v>11</v>
      </c>
      <c r="O7" s="8">
        <f t="shared" si="13"/>
        <v>0</v>
      </c>
      <c r="P7" s="13">
        <f t="shared" si="14"/>
        <v>27</v>
      </c>
      <c r="Q7" s="5">
        <f>SUM(76+P7)</f>
        <v>103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236</v>
      </c>
      <c r="AA7">
        <v>233</v>
      </c>
      <c r="AB7">
        <v>197</v>
      </c>
      <c r="AC7">
        <v>233</v>
      </c>
      <c r="AD7" s="8">
        <f t="shared" si="1"/>
        <v>0</v>
      </c>
      <c r="AE7" s="4">
        <f aca="true" t="shared" si="19" ref="AE7:AE42">MAX(R7:AD7)</f>
        <v>236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742</v>
      </c>
      <c r="AN7">
        <v>684</v>
      </c>
      <c r="AO7">
        <v>667</v>
      </c>
      <c r="AP7">
        <v>772</v>
      </c>
      <c r="AQ7" s="8">
        <f t="shared" si="2"/>
        <v>0</v>
      </c>
      <c r="AR7" s="4">
        <f t="shared" si="3"/>
        <v>772</v>
      </c>
      <c r="BU7" s="8">
        <v>1359</v>
      </c>
      <c r="BV7" s="8">
        <v>1334</v>
      </c>
      <c r="BW7" s="8">
        <v>1994</v>
      </c>
      <c r="BX7" s="4">
        <f t="shared" si="15"/>
        <v>4687</v>
      </c>
      <c r="BY7">
        <f t="shared" si="4"/>
        <v>0</v>
      </c>
      <c r="BZ7">
        <f t="shared" si="5"/>
        <v>0</v>
      </c>
      <c r="CA7">
        <f t="shared" si="6"/>
        <v>0</v>
      </c>
      <c r="CB7">
        <f t="shared" si="7"/>
        <v>0</v>
      </c>
      <c r="CC7">
        <f t="shared" si="8"/>
        <v>0</v>
      </c>
      <c r="CD7">
        <f t="shared" si="9"/>
        <v>0</v>
      </c>
      <c r="CE7">
        <f t="shared" si="10"/>
        <v>0</v>
      </c>
    </row>
    <row r="8" spans="1:83" ht="14.25">
      <c r="A8" t="s">
        <v>43</v>
      </c>
      <c r="B8">
        <v>7</v>
      </c>
      <c r="C8">
        <v>7</v>
      </c>
      <c r="D8">
        <f aca="true" t="shared" si="20" ref="D8:D18">SUM(C8-B8)</f>
        <v>0</v>
      </c>
      <c r="E8" t="s">
        <v>44</v>
      </c>
      <c r="F8" s="3">
        <f t="shared" si="17"/>
        <v>178</v>
      </c>
      <c r="G8" s="3">
        <f t="shared" si="16"/>
        <v>172.17857142857142</v>
      </c>
      <c r="H8" s="3">
        <f t="shared" si="11"/>
        <v>160.71428571428572</v>
      </c>
      <c r="I8" s="3">
        <f t="shared" si="12"/>
        <v>163.5</v>
      </c>
      <c r="J8" s="3">
        <f t="shared" si="18"/>
        <v>169.07608695652175</v>
      </c>
      <c r="K8" s="10">
        <f>'[1]Sheet1'!$V$98</f>
        <v>170.23268115942028</v>
      </c>
      <c r="L8" s="13">
        <v>24</v>
      </c>
      <c r="M8" s="8">
        <v>28</v>
      </c>
      <c r="N8" s="8">
        <v>28</v>
      </c>
      <c r="O8" s="8">
        <f t="shared" si="13"/>
        <v>12</v>
      </c>
      <c r="P8" s="13">
        <f t="shared" si="14"/>
        <v>92</v>
      </c>
      <c r="Q8" s="5">
        <f>SUM(496+P8)</f>
        <v>588</v>
      </c>
      <c r="R8">
        <v>0</v>
      </c>
      <c r="S8">
        <v>0</v>
      </c>
      <c r="T8">
        <v>0</v>
      </c>
      <c r="U8">
        <v>0</v>
      </c>
      <c r="V8">
        <v>232</v>
      </c>
      <c r="W8">
        <v>228</v>
      </c>
      <c r="X8">
        <v>243</v>
      </c>
      <c r="Y8">
        <v>269</v>
      </c>
      <c r="Z8">
        <v>229</v>
      </c>
      <c r="AA8">
        <v>233</v>
      </c>
      <c r="AB8">
        <v>253</v>
      </c>
      <c r="AC8">
        <v>200</v>
      </c>
      <c r="AD8" s="8">
        <f t="shared" si="1"/>
        <v>202</v>
      </c>
      <c r="AE8" s="4">
        <f t="shared" si="19"/>
        <v>269</v>
      </c>
      <c r="AF8">
        <v>0</v>
      </c>
      <c r="AG8">
        <v>0</v>
      </c>
      <c r="AH8">
        <v>0</v>
      </c>
      <c r="AI8">
        <v>782</v>
      </c>
      <c r="AJ8">
        <v>826</v>
      </c>
      <c r="AK8">
        <v>760</v>
      </c>
      <c r="AL8">
        <v>839</v>
      </c>
      <c r="AM8">
        <v>798</v>
      </c>
      <c r="AN8">
        <v>740</v>
      </c>
      <c r="AO8">
        <v>803</v>
      </c>
      <c r="AP8">
        <v>680</v>
      </c>
      <c r="AQ8" s="8">
        <f t="shared" si="2"/>
        <v>703</v>
      </c>
      <c r="AR8" s="4">
        <f t="shared" si="3"/>
        <v>839</v>
      </c>
      <c r="AS8">
        <v>174</v>
      </c>
      <c r="AT8">
        <v>137</v>
      </c>
      <c r="AU8">
        <v>168</v>
      </c>
      <c r="AV8">
        <v>183</v>
      </c>
      <c r="AW8">
        <v>159</v>
      </c>
      <c r="AX8">
        <v>136</v>
      </c>
      <c r="AY8">
        <v>133</v>
      </c>
      <c r="AZ8">
        <v>169</v>
      </c>
      <c r="BA8">
        <v>170</v>
      </c>
      <c r="BB8">
        <v>154</v>
      </c>
      <c r="BC8">
        <v>202</v>
      </c>
      <c r="BD8">
        <v>177</v>
      </c>
      <c r="BU8" s="8">
        <v>4272</v>
      </c>
      <c r="BV8" s="8">
        <v>4821</v>
      </c>
      <c r="BW8" s="8">
        <v>4500</v>
      </c>
      <c r="BX8" s="4">
        <f t="shared" si="15"/>
        <v>15555</v>
      </c>
      <c r="BY8">
        <f t="shared" si="4"/>
        <v>662</v>
      </c>
      <c r="BZ8">
        <f aca="true" t="shared" si="21" ref="BZ8:BZ18">SUM(AW8:AZ8)</f>
        <v>597</v>
      </c>
      <c r="CA8">
        <f t="shared" si="6"/>
        <v>703</v>
      </c>
      <c r="CB8">
        <f t="shared" si="7"/>
        <v>0</v>
      </c>
      <c r="CC8">
        <f t="shared" si="8"/>
        <v>0</v>
      </c>
      <c r="CD8">
        <f t="shared" si="9"/>
        <v>0</v>
      </c>
      <c r="CE8">
        <f t="shared" si="10"/>
        <v>0</v>
      </c>
    </row>
    <row r="9" spans="1:83" ht="14.25">
      <c r="A9" t="s">
        <v>43</v>
      </c>
      <c r="B9">
        <v>8</v>
      </c>
      <c r="C9">
        <v>8</v>
      </c>
      <c r="D9">
        <f t="shared" si="20"/>
        <v>0</v>
      </c>
      <c r="E9" t="s">
        <v>45</v>
      </c>
      <c r="F9" s="3">
        <f t="shared" si="17"/>
        <v>173.35714285714286</v>
      </c>
      <c r="G9" s="3">
        <f t="shared" si="16"/>
        <v>163.29166666666666</v>
      </c>
      <c r="H9" s="3">
        <f t="shared" si="11"/>
        <v>166.9375</v>
      </c>
      <c r="I9" s="3" t="e">
        <f t="shared" si="12"/>
        <v>#DIV/0!</v>
      </c>
      <c r="J9" s="3">
        <f t="shared" si="18"/>
        <v>168.2941176470588</v>
      </c>
      <c r="K9" s="10">
        <f>'[1]Sheet1'!$V$78</f>
        <v>173.79317401960785</v>
      </c>
      <c r="L9" s="13">
        <v>28</v>
      </c>
      <c r="M9" s="8">
        <v>24</v>
      </c>
      <c r="N9" s="8">
        <v>16</v>
      </c>
      <c r="O9" s="8">
        <f t="shared" si="13"/>
        <v>0</v>
      </c>
      <c r="P9" s="13">
        <f t="shared" si="14"/>
        <v>68</v>
      </c>
      <c r="Q9" s="5">
        <f>SUM(920+P9)</f>
        <v>988</v>
      </c>
      <c r="R9">
        <v>233</v>
      </c>
      <c r="S9">
        <v>236</v>
      </c>
      <c r="T9">
        <v>233</v>
      </c>
      <c r="U9">
        <v>235</v>
      </c>
      <c r="V9">
        <v>236</v>
      </c>
      <c r="W9">
        <v>224</v>
      </c>
      <c r="X9">
        <v>241</v>
      </c>
      <c r="Y9">
        <v>230</v>
      </c>
      <c r="Z9">
        <v>226</v>
      </c>
      <c r="AA9">
        <v>212</v>
      </c>
      <c r="AB9">
        <v>213</v>
      </c>
      <c r="AC9">
        <v>204</v>
      </c>
      <c r="AD9" s="8">
        <f t="shared" si="1"/>
        <v>0</v>
      </c>
      <c r="AE9" s="4">
        <f t="shared" si="19"/>
        <v>241</v>
      </c>
      <c r="AF9">
        <v>761</v>
      </c>
      <c r="AG9">
        <v>797</v>
      </c>
      <c r="AH9">
        <v>764</v>
      </c>
      <c r="AI9">
        <v>778</v>
      </c>
      <c r="AJ9">
        <v>774</v>
      </c>
      <c r="AK9">
        <v>833</v>
      </c>
      <c r="AL9">
        <v>759</v>
      </c>
      <c r="AM9">
        <v>772</v>
      </c>
      <c r="AN9">
        <v>762</v>
      </c>
      <c r="AO9">
        <v>691</v>
      </c>
      <c r="AP9">
        <v>696</v>
      </c>
      <c r="AQ9" s="8">
        <f t="shared" si="2"/>
        <v>0</v>
      </c>
      <c r="AR9" s="4">
        <f t="shared" si="3"/>
        <v>833</v>
      </c>
      <c r="BU9" s="8">
        <v>4854</v>
      </c>
      <c r="BV9" s="8">
        <v>3919</v>
      </c>
      <c r="BW9" s="8">
        <v>2671</v>
      </c>
      <c r="BX9" s="4">
        <f t="shared" si="15"/>
        <v>11444</v>
      </c>
      <c r="BY9">
        <f t="shared" si="4"/>
        <v>0</v>
      </c>
      <c r="BZ9">
        <f t="shared" si="21"/>
        <v>0</v>
      </c>
      <c r="CA9">
        <f t="shared" si="6"/>
        <v>0</v>
      </c>
      <c r="CB9">
        <f t="shared" si="7"/>
        <v>0</v>
      </c>
      <c r="CC9">
        <f t="shared" si="8"/>
        <v>0</v>
      </c>
      <c r="CD9">
        <f t="shared" si="9"/>
        <v>0</v>
      </c>
      <c r="CE9">
        <f t="shared" si="10"/>
        <v>0</v>
      </c>
    </row>
    <row r="10" spans="1:83" ht="14.25">
      <c r="A10" t="s">
        <v>46</v>
      </c>
      <c r="B10">
        <v>9</v>
      </c>
      <c r="C10">
        <v>9</v>
      </c>
      <c r="D10">
        <f t="shared" si="20"/>
        <v>0</v>
      </c>
      <c r="E10" t="s">
        <v>47</v>
      </c>
      <c r="F10" s="3">
        <f t="shared" si="17"/>
        <v>176.6</v>
      </c>
      <c r="G10" s="3">
        <f t="shared" si="16"/>
        <v>174.2173913043478</v>
      </c>
      <c r="H10" s="3">
        <f t="shared" si="11"/>
        <v>162.64285714285714</v>
      </c>
      <c r="I10" s="3">
        <f t="shared" si="12"/>
        <v>164.375</v>
      </c>
      <c r="J10" s="3">
        <f t="shared" si="18"/>
        <v>169.25675675675674</v>
      </c>
      <c r="K10" s="10">
        <f>'[1]Sheet1'!$V$151</f>
        <v>160.46306306306306</v>
      </c>
      <c r="L10" s="13">
        <v>15</v>
      </c>
      <c r="M10" s="8">
        <v>23</v>
      </c>
      <c r="N10" s="8">
        <v>28</v>
      </c>
      <c r="O10" s="8">
        <f t="shared" si="13"/>
        <v>8</v>
      </c>
      <c r="P10" s="13">
        <f t="shared" si="14"/>
        <v>74</v>
      </c>
      <c r="Q10" s="5">
        <f>SUM(908+P10)</f>
        <v>982</v>
      </c>
      <c r="R10">
        <v>214</v>
      </c>
      <c r="S10">
        <v>212</v>
      </c>
      <c r="T10">
        <v>226</v>
      </c>
      <c r="U10">
        <v>220</v>
      </c>
      <c r="V10">
        <v>217</v>
      </c>
      <c r="W10">
        <v>218</v>
      </c>
      <c r="X10">
        <v>238</v>
      </c>
      <c r="Y10">
        <v>214</v>
      </c>
      <c r="Z10">
        <v>236</v>
      </c>
      <c r="AA10">
        <v>223</v>
      </c>
      <c r="AB10">
        <v>233</v>
      </c>
      <c r="AC10">
        <v>234</v>
      </c>
      <c r="AD10" s="8">
        <f t="shared" si="1"/>
        <v>196</v>
      </c>
      <c r="AE10" s="4">
        <f t="shared" si="19"/>
        <v>238</v>
      </c>
      <c r="AF10">
        <v>716</v>
      </c>
      <c r="AG10">
        <v>708</v>
      </c>
      <c r="AH10">
        <v>722</v>
      </c>
      <c r="AI10">
        <v>764</v>
      </c>
      <c r="AJ10">
        <v>748</v>
      </c>
      <c r="AK10">
        <v>757</v>
      </c>
      <c r="AL10">
        <v>714</v>
      </c>
      <c r="AM10">
        <v>751</v>
      </c>
      <c r="AN10">
        <v>736</v>
      </c>
      <c r="AO10">
        <v>728</v>
      </c>
      <c r="AP10">
        <v>690</v>
      </c>
      <c r="AQ10" s="8">
        <f t="shared" si="2"/>
        <v>674</v>
      </c>
      <c r="AR10" s="4">
        <f t="shared" si="3"/>
        <v>764</v>
      </c>
      <c r="AW10">
        <v>175</v>
      </c>
      <c r="AX10">
        <v>160</v>
      </c>
      <c r="AY10">
        <v>169</v>
      </c>
      <c r="AZ10">
        <v>137</v>
      </c>
      <c r="BA10">
        <v>136</v>
      </c>
      <c r="BB10">
        <v>189</v>
      </c>
      <c r="BC10">
        <v>196</v>
      </c>
      <c r="BD10">
        <v>153</v>
      </c>
      <c r="BU10" s="8">
        <v>2649</v>
      </c>
      <c r="BV10" s="8">
        <v>4007</v>
      </c>
      <c r="BW10" s="8">
        <v>4554</v>
      </c>
      <c r="BX10" s="4">
        <f t="shared" si="15"/>
        <v>12525</v>
      </c>
      <c r="BY10">
        <f t="shared" si="4"/>
        <v>0</v>
      </c>
      <c r="BZ10">
        <f t="shared" si="21"/>
        <v>641</v>
      </c>
      <c r="CA10">
        <f t="shared" si="6"/>
        <v>674</v>
      </c>
      <c r="CB10">
        <f t="shared" si="7"/>
        <v>0</v>
      </c>
      <c r="CC10">
        <f t="shared" si="8"/>
        <v>0</v>
      </c>
      <c r="CD10">
        <f t="shared" si="9"/>
        <v>0</v>
      </c>
      <c r="CE10">
        <f t="shared" si="10"/>
        <v>0</v>
      </c>
    </row>
    <row r="11" spans="1:83" ht="14.25">
      <c r="A11" t="s">
        <v>43</v>
      </c>
      <c r="B11">
        <v>10</v>
      </c>
      <c r="C11">
        <v>10</v>
      </c>
      <c r="D11">
        <f t="shared" si="20"/>
        <v>0</v>
      </c>
      <c r="E11" t="s">
        <v>48</v>
      </c>
      <c r="F11" s="3">
        <f t="shared" si="17"/>
        <v>166.08333333333334</v>
      </c>
      <c r="G11" s="3">
        <f t="shared" si="16"/>
        <v>159.46428571428572</v>
      </c>
      <c r="H11" s="3">
        <f t="shared" si="11"/>
        <v>154.28571428571428</v>
      </c>
      <c r="I11" s="3">
        <f t="shared" si="12"/>
        <v>160</v>
      </c>
      <c r="J11" s="3">
        <f t="shared" si="18"/>
        <v>159.68478260869566</v>
      </c>
      <c r="K11" s="11">
        <f>'[1]Sheet1'!$V$94</f>
        <v>169.84965360726227</v>
      </c>
      <c r="L11" s="14">
        <v>24</v>
      </c>
      <c r="M11" s="8">
        <v>28</v>
      </c>
      <c r="N11" s="8">
        <v>28</v>
      </c>
      <c r="O11" s="8">
        <f t="shared" si="13"/>
        <v>12</v>
      </c>
      <c r="P11" s="13">
        <f t="shared" si="14"/>
        <v>92</v>
      </c>
      <c r="Q11" s="5">
        <f>SUM(931+P11)</f>
        <v>1023</v>
      </c>
      <c r="R11">
        <v>222</v>
      </c>
      <c r="S11">
        <v>213</v>
      </c>
      <c r="T11">
        <v>246</v>
      </c>
      <c r="U11">
        <v>224</v>
      </c>
      <c r="V11">
        <v>237</v>
      </c>
      <c r="W11">
        <v>230</v>
      </c>
      <c r="X11">
        <v>229</v>
      </c>
      <c r="Y11">
        <v>220</v>
      </c>
      <c r="Z11">
        <v>215</v>
      </c>
      <c r="AA11">
        <v>216</v>
      </c>
      <c r="AB11">
        <v>202</v>
      </c>
      <c r="AC11">
        <v>181</v>
      </c>
      <c r="AD11" s="8">
        <f t="shared" si="1"/>
        <v>197</v>
      </c>
      <c r="AE11" s="4">
        <f t="shared" si="19"/>
        <v>246</v>
      </c>
      <c r="AF11">
        <v>754</v>
      </c>
      <c r="AG11">
        <v>779</v>
      </c>
      <c r="AH11">
        <v>747</v>
      </c>
      <c r="AI11">
        <v>840</v>
      </c>
      <c r="AJ11">
        <v>707</v>
      </c>
      <c r="AK11">
        <v>785</v>
      </c>
      <c r="AL11">
        <v>744</v>
      </c>
      <c r="AM11">
        <v>696</v>
      </c>
      <c r="AN11">
        <v>710</v>
      </c>
      <c r="AO11">
        <v>728</v>
      </c>
      <c r="AP11">
        <v>669</v>
      </c>
      <c r="AQ11" s="8">
        <f t="shared" si="2"/>
        <v>659</v>
      </c>
      <c r="AR11" s="4">
        <f t="shared" si="3"/>
        <v>840</v>
      </c>
      <c r="AS11">
        <v>144</v>
      </c>
      <c r="AT11">
        <v>197</v>
      </c>
      <c r="AU11">
        <v>176</v>
      </c>
      <c r="AV11">
        <v>136</v>
      </c>
      <c r="AW11">
        <v>171</v>
      </c>
      <c r="AX11">
        <v>170</v>
      </c>
      <c r="AY11">
        <v>147</v>
      </c>
      <c r="AZ11">
        <v>171</v>
      </c>
      <c r="BA11">
        <v>131</v>
      </c>
      <c r="BB11">
        <v>142</v>
      </c>
      <c r="BC11">
        <v>156</v>
      </c>
      <c r="BD11">
        <v>179</v>
      </c>
      <c r="BU11" s="8">
        <v>3986</v>
      </c>
      <c r="BV11" s="8">
        <v>4465</v>
      </c>
      <c r="BW11" s="8">
        <v>4320</v>
      </c>
      <c r="BX11" s="4">
        <f t="shared" si="15"/>
        <v>14691</v>
      </c>
      <c r="BY11">
        <f t="shared" si="4"/>
        <v>653</v>
      </c>
      <c r="BZ11">
        <f t="shared" si="21"/>
        <v>659</v>
      </c>
      <c r="CA11">
        <f t="shared" si="6"/>
        <v>608</v>
      </c>
      <c r="CB11">
        <f t="shared" si="7"/>
        <v>0</v>
      </c>
      <c r="CC11">
        <f t="shared" si="8"/>
        <v>0</v>
      </c>
      <c r="CD11">
        <f t="shared" si="9"/>
        <v>0</v>
      </c>
      <c r="CE11">
        <f t="shared" si="10"/>
        <v>0</v>
      </c>
    </row>
    <row r="12" spans="1:83" ht="14.25">
      <c r="A12" t="s">
        <v>46</v>
      </c>
      <c r="B12">
        <v>11</v>
      </c>
      <c r="C12">
        <v>11</v>
      </c>
      <c r="D12">
        <f t="shared" si="20"/>
        <v>0</v>
      </c>
      <c r="E12" t="s">
        <v>49</v>
      </c>
      <c r="F12" s="3">
        <v>0</v>
      </c>
      <c r="G12" s="3" t="e">
        <f t="shared" si="16"/>
        <v>#DIV/0!</v>
      </c>
      <c r="H12" s="3" t="e">
        <f t="shared" si="11"/>
        <v>#DIV/0!</v>
      </c>
      <c r="I12" s="3" t="e">
        <f t="shared" si="12"/>
        <v>#DIV/0!</v>
      </c>
      <c r="J12" s="3">
        <v>0</v>
      </c>
      <c r="K12" s="11">
        <f>'[1]Sheet1'!$V$186</f>
        <v>151.3298076923077</v>
      </c>
      <c r="L12" s="14">
        <v>0</v>
      </c>
      <c r="M12" s="8">
        <v>0</v>
      </c>
      <c r="N12" s="8">
        <v>0</v>
      </c>
      <c r="O12" s="8">
        <f t="shared" si="13"/>
        <v>0</v>
      </c>
      <c r="P12" s="13">
        <f t="shared" si="14"/>
        <v>0</v>
      </c>
      <c r="Q12" s="5">
        <f>SUM(897+P12)</f>
        <v>897</v>
      </c>
      <c r="R12">
        <v>203</v>
      </c>
      <c r="S12">
        <v>211</v>
      </c>
      <c r="T12">
        <v>204</v>
      </c>
      <c r="U12">
        <v>225</v>
      </c>
      <c r="V12">
        <v>239</v>
      </c>
      <c r="W12">
        <v>224</v>
      </c>
      <c r="X12">
        <v>243</v>
      </c>
      <c r="Y12">
        <v>211</v>
      </c>
      <c r="Z12">
        <v>225</v>
      </c>
      <c r="AA12">
        <v>0</v>
      </c>
      <c r="AB12">
        <v>0</v>
      </c>
      <c r="AC12">
        <v>0</v>
      </c>
      <c r="AD12" s="8">
        <f t="shared" si="1"/>
        <v>0</v>
      </c>
      <c r="AE12" s="4">
        <f t="shared" si="19"/>
        <v>243</v>
      </c>
      <c r="AF12">
        <v>714</v>
      </c>
      <c r="AG12">
        <v>684</v>
      </c>
      <c r="AH12">
        <v>711</v>
      </c>
      <c r="AI12">
        <v>718</v>
      </c>
      <c r="AJ12">
        <v>760</v>
      </c>
      <c r="AK12">
        <v>802</v>
      </c>
      <c r="AL12">
        <v>694</v>
      </c>
      <c r="AM12">
        <v>707</v>
      </c>
      <c r="AN12">
        <v>0</v>
      </c>
      <c r="AO12">
        <v>0</v>
      </c>
      <c r="AP12">
        <v>0</v>
      </c>
      <c r="AQ12" s="8">
        <f t="shared" si="2"/>
        <v>0</v>
      </c>
      <c r="AR12" s="4">
        <f t="shared" si="3"/>
        <v>802</v>
      </c>
      <c r="BU12" s="8">
        <v>0</v>
      </c>
      <c r="BV12" s="8">
        <v>0</v>
      </c>
      <c r="BW12" s="8">
        <v>0</v>
      </c>
      <c r="BX12" s="4">
        <f t="shared" si="15"/>
        <v>0</v>
      </c>
      <c r="BY12">
        <f t="shared" si="4"/>
        <v>0</v>
      </c>
      <c r="BZ12">
        <f t="shared" si="21"/>
        <v>0</v>
      </c>
      <c r="CA12">
        <f t="shared" si="6"/>
        <v>0</v>
      </c>
      <c r="CB12">
        <f t="shared" si="7"/>
        <v>0</v>
      </c>
      <c r="CC12">
        <f t="shared" si="8"/>
        <v>0</v>
      </c>
      <c r="CD12">
        <f t="shared" si="9"/>
        <v>0</v>
      </c>
      <c r="CE12">
        <f t="shared" si="10"/>
        <v>0</v>
      </c>
    </row>
    <row r="13" spans="1:83" ht="14.25">
      <c r="A13" t="s">
        <v>43</v>
      </c>
      <c r="B13">
        <v>12</v>
      </c>
      <c r="C13">
        <v>12</v>
      </c>
      <c r="D13">
        <f t="shared" si="20"/>
        <v>0</v>
      </c>
      <c r="E13" t="s">
        <v>50</v>
      </c>
      <c r="F13" s="3">
        <f>SUM(BU13)/(L13)</f>
        <v>170.125</v>
      </c>
      <c r="G13" s="3" t="e">
        <f t="shared" si="16"/>
        <v>#DIV/0!</v>
      </c>
      <c r="H13" s="3">
        <f t="shared" si="11"/>
        <v>181.125</v>
      </c>
      <c r="I13" s="3" t="e">
        <f t="shared" si="12"/>
        <v>#DIV/0!</v>
      </c>
      <c r="J13" s="3">
        <f aca="true" t="shared" si="22" ref="J13:J18">SUM(BX13)/(P13)</f>
        <v>175.625</v>
      </c>
      <c r="K13" s="11">
        <f>'[1]Sheet1'!$V$45</f>
        <v>179.755</v>
      </c>
      <c r="L13" s="14">
        <v>8</v>
      </c>
      <c r="M13" s="8">
        <v>0</v>
      </c>
      <c r="N13" s="8">
        <v>8</v>
      </c>
      <c r="O13" s="8">
        <f t="shared" si="13"/>
        <v>0</v>
      </c>
      <c r="P13" s="13">
        <f t="shared" si="14"/>
        <v>16</v>
      </c>
      <c r="Q13" s="5">
        <f>SUM(216+P13)</f>
        <v>232</v>
      </c>
      <c r="R13">
        <v>0</v>
      </c>
      <c r="S13">
        <v>0</v>
      </c>
      <c r="T13">
        <v>0</v>
      </c>
      <c r="U13">
        <v>0</v>
      </c>
      <c r="V13">
        <v>259</v>
      </c>
      <c r="W13">
        <v>268</v>
      </c>
      <c r="X13">
        <v>182</v>
      </c>
      <c r="Y13">
        <v>265</v>
      </c>
      <c r="Z13">
        <v>247</v>
      </c>
      <c r="AA13">
        <v>209</v>
      </c>
      <c r="AB13">
        <v>0</v>
      </c>
      <c r="AC13">
        <v>209</v>
      </c>
      <c r="AD13" s="8">
        <f t="shared" si="1"/>
        <v>0</v>
      </c>
      <c r="AE13" s="4">
        <f t="shared" si="19"/>
        <v>268</v>
      </c>
      <c r="AF13">
        <v>0</v>
      </c>
      <c r="AG13">
        <v>0</v>
      </c>
      <c r="AH13">
        <v>0</v>
      </c>
      <c r="AI13">
        <v>877</v>
      </c>
      <c r="AJ13">
        <v>880</v>
      </c>
      <c r="AK13">
        <v>625</v>
      </c>
      <c r="AL13">
        <v>904</v>
      </c>
      <c r="AM13">
        <v>819</v>
      </c>
      <c r="AN13">
        <v>700</v>
      </c>
      <c r="AO13">
        <v>0</v>
      </c>
      <c r="AP13">
        <v>739</v>
      </c>
      <c r="AQ13" s="8">
        <f t="shared" si="2"/>
        <v>0</v>
      </c>
      <c r="AR13" s="4">
        <f t="shared" si="3"/>
        <v>904</v>
      </c>
      <c r="BU13" s="8">
        <v>1361</v>
      </c>
      <c r="BV13" s="8">
        <v>0</v>
      </c>
      <c r="BW13" s="8">
        <v>1449</v>
      </c>
      <c r="BX13" s="4">
        <f t="shared" si="15"/>
        <v>2810</v>
      </c>
      <c r="BY13">
        <f t="shared" si="4"/>
        <v>0</v>
      </c>
      <c r="BZ13">
        <f t="shared" si="21"/>
        <v>0</v>
      </c>
      <c r="CA13">
        <f t="shared" si="6"/>
        <v>0</v>
      </c>
      <c r="CB13">
        <f t="shared" si="7"/>
        <v>0</v>
      </c>
      <c r="CC13">
        <f t="shared" si="8"/>
        <v>0</v>
      </c>
      <c r="CD13">
        <f t="shared" si="9"/>
        <v>0</v>
      </c>
      <c r="CE13">
        <f t="shared" si="10"/>
        <v>0</v>
      </c>
    </row>
    <row r="14" spans="1:83" ht="14.25">
      <c r="A14" t="s">
        <v>46</v>
      </c>
      <c r="B14">
        <v>13</v>
      </c>
      <c r="C14">
        <v>13</v>
      </c>
      <c r="D14">
        <f t="shared" si="20"/>
        <v>0</v>
      </c>
      <c r="E14" t="s">
        <v>51</v>
      </c>
      <c r="F14" s="3">
        <f>SUM(BU14)/(L14)</f>
        <v>174.73684210526315</v>
      </c>
      <c r="G14" s="3" t="e">
        <f t="shared" si="16"/>
        <v>#DIV/0!</v>
      </c>
      <c r="H14" s="3" t="e">
        <f t="shared" si="11"/>
        <v>#DIV/0!</v>
      </c>
      <c r="I14" s="3" t="e">
        <f t="shared" si="12"/>
        <v>#DIV/0!</v>
      </c>
      <c r="J14" s="3">
        <f t="shared" si="22"/>
        <v>174.73684210526315</v>
      </c>
      <c r="K14" s="11">
        <f>'[1]Sheet1'!$V$126</f>
        <v>166.5913684210526</v>
      </c>
      <c r="L14" s="14">
        <v>19</v>
      </c>
      <c r="M14" s="8">
        <v>0</v>
      </c>
      <c r="N14" s="8">
        <v>0</v>
      </c>
      <c r="O14" s="8">
        <f t="shared" si="13"/>
        <v>0</v>
      </c>
      <c r="P14" s="13">
        <f t="shared" si="14"/>
        <v>19</v>
      </c>
      <c r="Q14" s="5">
        <f>SUM(289+P14)</f>
        <v>308</v>
      </c>
      <c r="R14">
        <v>230</v>
      </c>
      <c r="S14">
        <v>235</v>
      </c>
      <c r="T14">
        <v>173</v>
      </c>
      <c r="U14">
        <v>187</v>
      </c>
      <c r="V14">
        <v>0</v>
      </c>
      <c r="W14">
        <v>0</v>
      </c>
      <c r="X14">
        <v>0</v>
      </c>
      <c r="Y14">
        <v>0</v>
      </c>
      <c r="Z14">
        <v>256</v>
      </c>
      <c r="AA14">
        <v>224</v>
      </c>
      <c r="AB14">
        <v>0</v>
      </c>
      <c r="AC14">
        <v>0</v>
      </c>
      <c r="AD14" s="8">
        <f t="shared" si="1"/>
        <v>0</v>
      </c>
      <c r="AE14" s="4">
        <f t="shared" si="19"/>
        <v>256</v>
      </c>
      <c r="AF14">
        <v>819</v>
      </c>
      <c r="AG14">
        <v>624</v>
      </c>
      <c r="AH14">
        <v>741</v>
      </c>
      <c r="AI14">
        <v>0</v>
      </c>
      <c r="AJ14">
        <v>0</v>
      </c>
      <c r="AK14">
        <v>0</v>
      </c>
      <c r="AL14">
        <v>0</v>
      </c>
      <c r="AM14">
        <v>765</v>
      </c>
      <c r="AN14">
        <v>761</v>
      </c>
      <c r="AO14">
        <v>0</v>
      </c>
      <c r="AP14">
        <v>0</v>
      </c>
      <c r="AQ14" s="8">
        <f t="shared" si="2"/>
        <v>0</v>
      </c>
      <c r="AR14" s="4">
        <f t="shared" si="3"/>
        <v>819</v>
      </c>
      <c r="BU14" s="8">
        <v>3320</v>
      </c>
      <c r="BV14" s="8">
        <v>0</v>
      </c>
      <c r="BW14" s="8">
        <v>0</v>
      </c>
      <c r="BX14" s="4">
        <f t="shared" si="15"/>
        <v>3320</v>
      </c>
      <c r="BY14">
        <f t="shared" si="4"/>
        <v>0</v>
      </c>
      <c r="BZ14">
        <f t="shared" si="21"/>
        <v>0</v>
      </c>
      <c r="CA14">
        <f t="shared" si="6"/>
        <v>0</v>
      </c>
      <c r="CB14">
        <f t="shared" si="7"/>
        <v>0</v>
      </c>
      <c r="CC14">
        <f t="shared" si="8"/>
        <v>0</v>
      </c>
      <c r="CD14">
        <f t="shared" si="9"/>
        <v>0</v>
      </c>
      <c r="CE14">
        <f t="shared" si="10"/>
        <v>0</v>
      </c>
    </row>
    <row r="15" spans="1:83" ht="14.25">
      <c r="A15" t="s">
        <v>46</v>
      </c>
      <c r="B15">
        <v>14</v>
      </c>
      <c r="C15">
        <v>14</v>
      </c>
      <c r="D15">
        <f t="shared" si="20"/>
        <v>0</v>
      </c>
      <c r="E15" t="s">
        <v>52</v>
      </c>
      <c r="F15" s="3">
        <f>SUM(BU15)/(L15)</f>
        <v>170.56521739130434</v>
      </c>
      <c r="G15" s="3">
        <f t="shared" si="16"/>
        <v>175.68421052631578</v>
      </c>
      <c r="H15" s="3">
        <f t="shared" si="11"/>
        <v>178.83333333333334</v>
      </c>
      <c r="I15" s="3">
        <f t="shared" si="12"/>
        <v>174.625</v>
      </c>
      <c r="J15" s="3">
        <f t="shared" si="22"/>
        <v>175</v>
      </c>
      <c r="K15" s="11">
        <f>'[1]Sheet1'!$V$88</f>
        <v>173.03333333333333</v>
      </c>
      <c r="L15" s="14">
        <v>23</v>
      </c>
      <c r="M15" s="8">
        <v>19</v>
      </c>
      <c r="N15" s="8">
        <v>24</v>
      </c>
      <c r="O15" s="8">
        <f t="shared" si="13"/>
        <v>8</v>
      </c>
      <c r="P15" s="13">
        <f t="shared" si="14"/>
        <v>74</v>
      </c>
      <c r="Q15" s="5">
        <f>SUM(194+P15)</f>
        <v>268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256</v>
      </c>
      <c r="Z15">
        <v>290</v>
      </c>
      <c r="AA15">
        <v>215</v>
      </c>
      <c r="AB15">
        <v>272</v>
      </c>
      <c r="AC15">
        <v>232</v>
      </c>
      <c r="AD15" s="8">
        <f t="shared" si="1"/>
        <v>267</v>
      </c>
      <c r="AE15" s="4">
        <f t="shared" si="19"/>
        <v>290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763</v>
      </c>
      <c r="AM15">
        <v>874</v>
      </c>
      <c r="AN15">
        <v>721</v>
      </c>
      <c r="AO15">
        <v>782</v>
      </c>
      <c r="AP15">
        <v>817</v>
      </c>
      <c r="AQ15" s="8">
        <f t="shared" si="2"/>
        <v>727</v>
      </c>
      <c r="AR15" s="4">
        <v>874</v>
      </c>
      <c r="AS15">
        <v>162</v>
      </c>
      <c r="AT15">
        <v>146</v>
      </c>
      <c r="AU15">
        <v>139</v>
      </c>
      <c r="AV15">
        <v>223</v>
      </c>
      <c r="BA15">
        <v>142</v>
      </c>
      <c r="BB15">
        <v>267</v>
      </c>
      <c r="BC15">
        <v>167</v>
      </c>
      <c r="BD15">
        <v>151</v>
      </c>
      <c r="BU15" s="8">
        <v>3923</v>
      </c>
      <c r="BV15" s="8">
        <v>3338</v>
      </c>
      <c r="BW15" s="8">
        <v>4292</v>
      </c>
      <c r="BX15" s="4">
        <f t="shared" si="15"/>
        <v>12950</v>
      </c>
      <c r="BY15">
        <f t="shared" si="4"/>
        <v>670</v>
      </c>
      <c r="BZ15">
        <f t="shared" si="21"/>
        <v>0</v>
      </c>
      <c r="CA15">
        <f t="shared" si="6"/>
        <v>727</v>
      </c>
      <c r="CB15">
        <f t="shared" si="7"/>
        <v>0</v>
      </c>
      <c r="CC15">
        <f t="shared" si="8"/>
        <v>0</v>
      </c>
      <c r="CD15">
        <f t="shared" si="9"/>
        <v>0</v>
      </c>
      <c r="CE15">
        <f t="shared" si="10"/>
        <v>0</v>
      </c>
    </row>
    <row r="16" spans="1:83" ht="14.25">
      <c r="A16" t="s">
        <v>46</v>
      </c>
      <c r="B16">
        <v>15</v>
      </c>
      <c r="C16">
        <v>15</v>
      </c>
      <c r="D16">
        <f t="shared" si="20"/>
        <v>0</v>
      </c>
      <c r="E16" t="s">
        <v>53</v>
      </c>
      <c r="F16" s="3">
        <f>SUM(BU16)/(L16)</f>
        <v>141.75</v>
      </c>
      <c r="G16" s="3" t="e">
        <f t="shared" si="16"/>
        <v>#DIV/0!</v>
      </c>
      <c r="H16" s="3" t="e">
        <f t="shared" si="11"/>
        <v>#DIV/0!</v>
      </c>
      <c r="I16" s="3" t="e">
        <f t="shared" si="12"/>
        <v>#DIV/0!</v>
      </c>
      <c r="J16" s="3">
        <f t="shared" si="22"/>
        <v>141.75</v>
      </c>
      <c r="K16" s="11">
        <f>'[1]Sheet1'!$V$175</f>
        <v>152.28636363636363</v>
      </c>
      <c r="L16" s="14">
        <v>4</v>
      </c>
      <c r="M16" s="8">
        <v>0</v>
      </c>
      <c r="N16" s="8">
        <v>0</v>
      </c>
      <c r="O16" s="8">
        <f t="shared" si="13"/>
        <v>0</v>
      </c>
      <c r="P16" s="13">
        <f t="shared" si="14"/>
        <v>4</v>
      </c>
      <c r="Q16" s="5">
        <f>SUM(531+P16)</f>
        <v>535</v>
      </c>
      <c r="R16">
        <v>243</v>
      </c>
      <c r="S16">
        <v>222</v>
      </c>
      <c r="T16">
        <v>177</v>
      </c>
      <c r="U16">
        <v>178</v>
      </c>
      <c r="V16">
        <v>218</v>
      </c>
      <c r="W16">
        <v>225</v>
      </c>
      <c r="X16">
        <v>213</v>
      </c>
      <c r="Y16">
        <v>185</v>
      </c>
      <c r="Z16">
        <v>0</v>
      </c>
      <c r="AA16">
        <v>152</v>
      </c>
      <c r="AB16">
        <v>0</v>
      </c>
      <c r="AC16">
        <v>0</v>
      </c>
      <c r="AD16" s="8">
        <f t="shared" si="1"/>
        <v>0</v>
      </c>
      <c r="AE16" s="4">
        <f t="shared" si="19"/>
        <v>243</v>
      </c>
      <c r="AF16">
        <v>770</v>
      </c>
      <c r="AG16">
        <v>638</v>
      </c>
      <c r="AH16">
        <v>597</v>
      </c>
      <c r="AI16">
        <v>716</v>
      </c>
      <c r="AJ16">
        <v>727</v>
      </c>
      <c r="AK16">
        <v>660</v>
      </c>
      <c r="AL16">
        <v>642</v>
      </c>
      <c r="AM16">
        <v>0</v>
      </c>
      <c r="AN16">
        <v>567</v>
      </c>
      <c r="AO16">
        <v>0</v>
      </c>
      <c r="AP16">
        <v>0</v>
      </c>
      <c r="AQ16" s="8">
        <f t="shared" si="2"/>
        <v>0</v>
      </c>
      <c r="AR16" s="4">
        <f aca="true" t="shared" si="23" ref="AR16:AR26">MAX(AF16:AQ16)</f>
        <v>770</v>
      </c>
      <c r="BU16" s="8">
        <v>567</v>
      </c>
      <c r="BV16" s="8">
        <v>0</v>
      </c>
      <c r="BW16" s="8">
        <v>0</v>
      </c>
      <c r="BX16" s="4">
        <f t="shared" si="15"/>
        <v>567</v>
      </c>
      <c r="BY16">
        <f t="shared" si="4"/>
        <v>0</v>
      </c>
      <c r="BZ16">
        <f t="shared" si="21"/>
        <v>0</v>
      </c>
      <c r="CA16">
        <f t="shared" si="6"/>
        <v>0</v>
      </c>
      <c r="CB16">
        <f t="shared" si="7"/>
        <v>0</v>
      </c>
      <c r="CC16">
        <f t="shared" si="8"/>
        <v>0</v>
      </c>
      <c r="CD16">
        <f t="shared" si="9"/>
        <v>0</v>
      </c>
      <c r="CE16">
        <f t="shared" si="10"/>
        <v>0</v>
      </c>
    </row>
    <row r="17" spans="1:83" ht="14.25">
      <c r="A17" t="s">
        <v>46</v>
      </c>
      <c r="B17">
        <v>16</v>
      </c>
      <c r="C17">
        <v>16</v>
      </c>
      <c r="D17">
        <f t="shared" si="20"/>
        <v>0</v>
      </c>
      <c r="E17" t="s">
        <v>54</v>
      </c>
      <c r="F17" s="3">
        <v>0</v>
      </c>
      <c r="G17" s="3">
        <f t="shared" si="16"/>
        <v>161.5</v>
      </c>
      <c r="H17" s="3" t="e">
        <f t="shared" si="11"/>
        <v>#DIV/0!</v>
      </c>
      <c r="I17" s="3" t="e">
        <f t="shared" si="12"/>
        <v>#DIV/0!</v>
      </c>
      <c r="J17" s="3">
        <f t="shared" si="22"/>
        <v>161.5</v>
      </c>
      <c r="K17" s="11">
        <f>'[1]Sheet1'!$V$179</f>
        <v>157.08499999999998</v>
      </c>
      <c r="L17" s="14">
        <v>0</v>
      </c>
      <c r="M17" s="8">
        <v>2</v>
      </c>
      <c r="N17" s="8">
        <v>0</v>
      </c>
      <c r="O17" s="8">
        <f t="shared" si="13"/>
        <v>0</v>
      </c>
      <c r="P17" s="13">
        <f t="shared" si="14"/>
        <v>2</v>
      </c>
      <c r="Q17" s="5">
        <f>SUM(128+P17)</f>
        <v>130</v>
      </c>
      <c r="R17">
        <v>0</v>
      </c>
      <c r="S17">
        <v>198</v>
      </c>
      <c r="T17">
        <v>203</v>
      </c>
      <c r="U17">
        <v>200</v>
      </c>
      <c r="V17">
        <v>0</v>
      </c>
      <c r="W17">
        <v>231</v>
      </c>
      <c r="X17">
        <v>194</v>
      </c>
      <c r="Y17">
        <v>0</v>
      </c>
      <c r="Z17">
        <v>191</v>
      </c>
      <c r="AA17">
        <v>0</v>
      </c>
      <c r="AB17">
        <v>171</v>
      </c>
      <c r="AC17">
        <v>0</v>
      </c>
      <c r="AD17" s="8">
        <f t="shared" si="1"/>
        <v>0</v>
      </c>
      <c r="AE17" s="4">
        <f t="shared" si="19"/>
        <v>231</v>
      </c>
      <c r="AF17">
        <v>628</v>
      </c>
      <c r="AG17">
        <v>712</v>
      </c>
      <c r="AH17">
        <v>672</v>
      </c>
      <c r="AI17">
        <v>0</v>
      </c>
      <c r="AJ17">
        <v>801</v>
      </c>
      <c r="AK17">
        <v>618</v>
      </c>
      <c r="AL17">
        <v>0</v>
      </c>
      <c r="AM17">
        <v>667</v>
      </c>
      <c r="AN17">
        <v>0</v>
      </c>
      <c r="AO17">
        <v>323</v>
      </c>
      <c r="AP17">
        <v>0</v>
      </c>
      <c r="AQ17" s="8">
        <f t="shared" si="2"/>
        <v>0</v>
      </c>
      <c r="AR17" s="4">
        <f t="shared" si="23"/>
        <v>801</v>
      </c>
      <c r="BU17" s="8">
        <v>0</v>
      </c>
      <c r="BV17" s="8">
        <v>323</v>
      </c>
      <c r="BW17" s="8">
        <v>0</v>
      </c>
      <c r="BX17" s="4">
        <f t="shared" si="15"/>
        <v>323</v>
      </c>
      <c r="BY17">
        <f t="shared" si="4"/>
        <v>0</v>
      </c>
      <c r="BZ17">
        <f t="shared" si="21"/>
        <v>0</v>
      </c>
      <c r="CA17">
        <f t="shared" si="6"/>
        <v>0</v>
      </c>
      <c r="CB17">
        <f t="shared" si="7"/>
        <v>0</v>
      </c>
      <c r="CC17">
        <f t="shared" si="8"/>
        <v>0</v>
      </c>
      <c r="CD17">
        <f t="shared" si="9"/>
        <v>0</v>
      </c>
      <c r="CE17">
        <f t="shared" si="10"/>
        <v>0</v>
      </c>
    </row>
    <row r="18" spans="1:83" ht="14.25">
      <c r="A18" t="s">
        <v>46</v>
      </c>
      <c r="B18">
        <v>17</v>
      </c>
      <c r="C18">
        <v>17</v>
      </c>
      <c r="D18">
        <f t="shared" si="20"/>
        <v>0</v>
      </c>
      <c r="E18" t="s">
        <v>55</v>
      </c>
      <c r="F18" s="3" t="e">
        <f>SUM(BU18)/(L18)</f>
        <v>#DIV/0!</v>
      </c>
      <c r="G18" s="3">
        <f t="shared" si="16"/>
        <v>162.25</v>
      </c>
      <c r="H18" s="3" t="e">
        <f t="shared" si="11"/>
        <v>#DIV/0!</v>
      </c>
      <c r="I18" s="3" t="e">
        <f t="shared" si="12"/>
        <v>#DIV/0!</v>
      </c>
      <c r="J18" s="3">
        <f t="shared" si="22"/>
        <v>162.25</v>
      </c>
      <c r="K18" s="11">
        <f>'[1]Sheet1'!$V$209</f>
        <v>148.55499999999998</v>
      </c>
      <c r="L18" s="14">
        <v>0</v>
      </c>
      <c r="M18" s="8">
        <v>4</v>
      </c>
      <c r="N18" s="8">
        <v>0</v>
      </c>
      <c r="O18" s="8">
        <f t="shared" si="13"/>
        <v>0</v>
      </c>
      <c r="P18" s="13">
        <f t="shared" si="14"/>
        <v>4</v>
      </c>
      <c r="Q18" s="5">
        <f>SUM(745+P18)</f>
        <v>749</v>
      </c>
      <c r="R18">
        <v>220</v>
      </c>
      <c r="S18">
        <v>221</v>
      </c>
      <c r="T18">
        <v>227</v>
      </c>
      <c r="U18">
        <v>195</v>
      </c>
      <c r="V18">
        <v>226</v>
      </c>
      <c r="W18">
        <v>219</v>
      </c>
      <c r="X18">
        <v>169</v>
      </c>
      <c r="Y18">
        <v>193</v>
      </c>
      <c r="Z18">
        <v>182</v>
      </c>
      <c r="AA18">
        <v>0</v>
      </c>
      <c r="AB18">
        <v>213</v>
      </c>
      <c r="AC18">
        <v>0</v>
      </c>
      <c r="AD18" s="8">
        <f t="shared" si="1"/>
        <v>0</v>
      </c>
      <c r="AE18" s="4">
        <f t="shared" si="19"/>
        <v>227</v>
      </c>
      <c r="AF18">
        <v>688</v>
      </c>
      <c r="AG18">
        <v>748</v>
      </c>
      <c r="AH18">
        <v>698</v>
      </c>
      <c r="AI18">
        <v>750</v>
      </c>
      <c r="AJ18">
        <v>715</v>
      </c>
      <c r="AK18">
        <v>617</v>
      </c>
      <c r="AL18">
        <v>629</v>
      </c>
      <c r="AM18">
        <v>577</v>
      </c>
      <c r="AN18">
        <v>0</v>
      </c>
      <c r="AO18">
        <v>649</v>
      </c>
      <c r="AP18">
        <v>0</v>
      </c>
      <c r="AQ18" s="8">
        <f t="shared" si="2"/>
        <v>0</v>
      </c>
      <c r="AR18" s="4">
        <f t="shared" si="23"/>
        <v>750</v>
      </c>
      <c r="BU18" s="8">
        <v>0</v>
      </c>
      <c r="BV18" s="8">
        <v>649</v>
      </c>
      <c r="BW18" s="8">
        <v>0</v>
      </c>
      <c r="BX18" s="4">
        <f t="shared" si="15"/>
        <v>649</v>
      </c>
      <c r="BY18">
        <f t="shared" si="4"/>
        <v>0</v>
      </c>
      <c r="BZ18">
        <f t="shared" si="21"/>
        <v>0</v>
      </c>
      <c r="CA18">
        <f t="shared" si="6"/>
        <v>0</v>
      </c>
      <c r="CB18">
        <f t="shared" si="7"/>
        <v>0</v>
      </c>
      <c r="CC18">
        <f t="shared" si="8"/>
        <v>0</v>
      </c>
      <c r="CD18">
        <f t="shared" si="9"/>
        <v>0</v>
      </c>
      <c r="CE18">
        <f t="shared" si="10"/>
        <v>0</v>
      </c>
    </row>
    <row r="19" spans="1:83" ht="14.25">
      <c r="A19" t="s">
        <v>64</v>
      </c>
      <c r="B19">
        <v>18</v>
      </c>
      <c r="C19">
        <v>18</v>
      </c>
      <c r="D19">
        <f aca="true" t="shared" si="24" ref="D19:D24">(C19-B19)</f>
        <v>0</v>
      </c>
      <c r="E19" t="s">
        <v>65</v>
      </c>
      <c r="F19" s="3" t="e">
        <f aca="true" t="shared" si="25" ref="F19:F26">SUM(BU19)/(L19)</f>
        <v>#DIV/0!</v>
      </c>
      <c r="G19" s="3">
        <f t="shared" si="16"/>
        <v>166.04166666666666</v>
      </c>
      <c r="H19" s="3">
        <f t="shared" si="11"/>
        <v>165.625</v>
      </c>
      <c r="I19" s="3">
        <f t="shared" si="12"/>
        <v>164.16666666666666</v>
      </c>
      <c r="J19" s="3">
        <f aca="true" t="shared" si="26" ref="J19:J26">SUM(BX19)/(P19)</f>
        <v>165.5</v>
      </c>
      <c r="K19" s="11">
        <f>'[1]Sheet1'!$V$91</f>
        <v>171.32461538461536</v>
      </c>
      <c r="L19" s="14">
        <v>0</v>
      </c>
      <c r="M19" s="8">
        <v>24</v>
      </c>
      <c r="N19" s="8">
        <v>24</v>
      </c>
      <c r="O19" s="8">
        <f t="shared" si="13"/>
        <v>12</v>
      </c>
      <c r="P19" s="13">
        <f t="shared" si="14"/>
        <v>60</v>
      </c>
      <c r="Q19" s="5">
        <f>SUM(568+P19)</f>
        <v>628</v>
      </c>
      <c r="R19">
        <v>234</v>
      </c>
      <c r="S19">
        <v>234</v>
      </c>
      <c r="T19">
        <v>247</v>
      </c>
      <c r="U19">
        <v>227</v>
      </c>
      <c r="V19">
        <v>212</v>
      </c>
      <c r="W19">
        <v>256</v>
      </c>
      <c r="X19">
        <v>0</v>
      </c>
      <c r="Y19">
        <v>0</v>
      </c>
      <c r="Z19">
        <v>0</v>
      </c>
      <c r="AA19">
        <v>0</v>
      </c>
      <c r="AB19">
        <v>248</v>
      </c>
      <c r="AC19">
        <v>241</v>
      </c>
      <c r="AD19" s="8">
        <f t="shared" si="1"/>
        <v>208</v>
      </c>
      <c r="AE19" s="4">
        <f t="shared" si="19"/>
        <v>256</v>
      </c>
      <c r="AF19">
        <v>748</v>
      </c>
      <c r="AG19">
        <v>774</v>
      </c>
      <c r="AH19">
        <v>779</v>
      </c>
      <c r="AI19">
        <v>762</v>
      </c>
      <c r="AJ19">
        <v>830</v>
      </c>
      <c r="AK19">
        <v>0</v>
      </c>
      <c r="AL19">
        <v>0</v>
      </c>
      <c r="AM19">
        <v>0</v>
      </c>
      <c r="AN19">
        <v>0</v>
      </c>
      <c r="AO19">
        <v>740</v>
      </c>
      <c r="AP19">
        <v>714</v>
      </c>
      <c r="AQ19" s="8">
        <f t="shared" si="2"/>
        <v>734</v>
      </c>
      <c r="AR19" s="4">
        <f t="shared" si="23"/>
        <v>830</v>
      </c>
      <c r="AS19">
        <v>193</v>
      </c>
      <c r="AT19">
        <v>208</v>
      </c>
      <c r="AU19">
        <v>143</v>
      </c>
      <c r="AV19">
        <v>190</v>
      </c>
      <c r="AW19">
        <v>130</v>
      </c>
      <c r="AX19">
        <v>136</v>
      </c>
      <c r="AY19">
        <v>158</v>
      </c>
      <c r="AZ19">
        <v>181</v>
      </c>
      <c r="BA19">
        <v>171</v>
      </c>
      <c r="BB19">
        <v>169</v>
      </c>
      <c r="BC19">
        <v>148</v>
      </c>
      <c r="BD19">
        <v>143</v>
      </c>
      <c r="BU19" s="8">
        <v>0</v>
      </c>
      <c r="BV19" s="8">
        <v>3985</v>
      </c>
      <c r="BW19" s="8">
        <v>3975</v>
      </c>
      <c r="BX19" s="4">
        <f t="shared" si="15"/>
        <v>9930</v>
      </c>
      <c r="BY19">
        <f t="shared" si="4"/>
        <v>734</v>
      </c>
      <c r="BZ19">
        <f aca="true" t="shared" si="27" ref="BZ19:BZ26">SUM(AW19:AZ19)</f>
        <v>605</v>
      </c>
      <c r="CA19">
        <f t="shared" si="6"/>
        <v>631</v>
      </c>
      <c r="CB19">
        <f t="shared" si="7"/>
        <v>0</v>
      </c>
      <c r="CC19">
        <f t="shared" si="8"/>
        <v>0</v>
      </c>
      <c r="CD19">
        <f t="shared" si="9"/>
        <v>0</v>
      </c>
      <c r="CE19">
        <f t="shared" si="10"/>
        <v>0</v>
      </c>
    </row>
    <row r="20" spans="1:83" ht="14.25">
      <c r="A20" t="s">
        <v>64</v>
      </c>
      <c r="B20">
        <v>19</v>
      </c>
      <c r="C20">
        <v>19</v>
      </c>
      <c r="D20">
        <f t="shared" si="24"/>
        <v>0</v>
      </c>
      <c r="E20" t="s">
        <v>66</v>
      </c>
      <c r="F20" s="3" t="e">
        <f t="shared" si="25"/>
        <v>#DIV/0!</v>
      </c>
      <c r="G20" s="3">
        <f t="shared" si="16"/>
        <v>153.45</v>
      </c>
      <c r="H20" s="3">
        <f t="shared" si="11"/>
        <v>147.55</v>
      </c>
      <c r="I20" s="3">
        <f t="shared" si="12"/>
        <v>163.75</v>
      </c>
      <c r="J20" s="3">
        <f t="shared" si="26"/>
        <v>151.70454545454547</v>
      </c>
      <c r="K20" s="11">
        <f>'[1]Sheet1'!$V$122</f>
        <v>164.2692207792208</v>
      </c>
      <c r="L20" s="14">
        <v>0</v>
      </c>
      <c r="M20" s="8">
        <v>20</v>
      </c>
      <c r="N20" s="8">
        <v>20</v>
      </c>
      <c r="O20" s="8">
        <f t="shared" si="13"/>
        <v>4</v>
      </c>
      <c r="P20" s="13">
        <f t="shared" si="14"/>
        <v>44</v>
      </c>
      <c r="Q20" s="5">
        <f>SUM(295+P20)</f>
        <v>339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216</v>
      </c>
      <c r="AC20">
        <v>192</v>
      </c>
      <c r="AD20" s="8">
        <f t="shared" si="1"/>
        <v>170</v>
      </c>
      <c r="AE20" s="4">
        <f t="shared" si="19"/>
        <v>216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663</v>
      </c>
      <c r="AP20">
        <v>653</v>
      </c>
      <c r="AQ20" s="8">
        <f t="shared" si="2"/>
        <v>655</v>
      </c>
      <c r="AR20" s="4">
        <f t="shared" si="23"/>
        <v>663</v>
      </c>
      <c r="AS20">
        <v>166</v>
      </c>
      <c r="AT20">
        <v>170</v>
      </c>
      <c r="AU20">
        <v>164</v>
      </c>
      <c r="AV20">
        <v>155</v>
      </c>
      <c r="BU20" s="8">
        <v>0</v>
      </c>
      <c r="BV20" s="8">
        <v>3069</v>
      </c>
      <c r="BW20" s="8">
        <v>2951</v>
      </c>
      <c r="BX20" s="4">
        <f t="shared" si="15"/>
        <v>6675</v>
      </c>
      <c r="BY20">
        <f t="shared" si="4"/>
        <v>655</v>
      </c>
      <c r="BZ20">
        <f t="shared" si="27"/>
        <v>0</v>
      </c>
      <c r="CA20">
        <f t="shared" si="6"/>
        <v>0</v>
      </c>
      <c r="CB20">
        <f t="shared" si="7"/>
        <v>0</v>
      </c>
      <c r="CC20">
        <f t="shared" si="8"/>
        <v>0</v>
      </c>
      <c r="CD20">
        <f t="shared" si="9"/>
        <v>0</v>
      </c>
      <c r="CE20">
        <f t="shared" si="10"/>
        <v>0</v>
      </c>
    </row>
    <row r="21" spans="1:83" ht="14.25">
      <c r="A21" t="s">
        <v>64</v>
      </c>
      <c r="B21">
        <v>20</v>
      </c>
      <c r="C21">
        <v>20</v>
      </c>
      <c r="D21">
        <f t="shared" si="24"/>
        <v>0</v>
      </c>
      <c r="E21" t="s">
        <v>67</v>
      </c>
      <c r="F21" s="3" t="e">
        <f t="shared" si="25"/>
        <v>#DIV/0!</v>
      </c>
      <c r="G21" s="3">
        <f t="shared" si="16"/>
        <v>116.25</v>
      </c>
      <c r="H21" s="3" t="e">
        <f t="shared" si="11"/>
        <v>#DIV/0!</v>
      </c>
      <c r="I21" s="3" t="e">
        <f t="shared" si="12"/>
        <v>#DIV/0!</v>
      </c>
      <c r="J21" s="3">
        <f t="shared" si="26"/>
        <v>116.25</v>
      </c>
      <c r="K21" s="11">
        <f>'[1]Sheet1'!$V$526</f>
        <v>116.25</v>
      </c>
      <c r="L21" s="14">
        <v>0</v>
      </c>
      <c r="M21" s="8">
        <v>12</v>
      </c>
      <c r="N21" s="8">
        <v>0</v>
      </c>
      <c r="O21" s="8">
        <f t="shared" si="13"/>
        <v>0</v>
      </c>
      <c r="P21" s="13">
        <f t="shared" si="14"/>
        <v>12</v>
      </c>
      <c r="Q21" s="5">
        <f>SUM(0+P21)</f>
        <v>12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141</v>
      </c>
      <c r="AC21">
        <v>0</v>
      </c>
      <c r="AD21" s="8">
        <f t="shared" si="1"/>
        <v>0</v>
      </c>
      <c r="AE21" s="4">
        <f t="shared" si="19"/>
        <v>141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481</v>
      </c>
      <c r="AP21">
        <v>0</v>
      </c>
      <c r="AQ21" s="8">
        <f t="shared" si="2"/>
        <v>0</v>
      </c>
      <c r="AR21" s="4">
        <f t="shared" si="23"/>
        <v>481</v>
      </c>
      <c r="BU21" s="8">
        <v>0</v>
      </c>
      <c r="BV21" s="8">
        <v>1395</v>
      </c>
      <c r="BW21" s="8">
        <v>0</v>
      </c>
      <c r="BX21" s="4">
        <f t="shared" si="15"/>
        <v>1395</v>
      </c>
      <c r="BY21">
        <f t="shared" si="4"/>
        <v>0</v>
      </c>
      <c r="BZ21">
        <f t="shared" si="27"/>
        <v>0</v>
      </c>
      <c r="CA21">
        <f t="shared" si="6"/>
        <v>0</v>
      </c>
      <c r="CB21">
        <f t="shared" si="7"/>
        <v>0</v>
      </c>
      <c r="CC21">
        <f t="shared" si="8"/>
        <v>0</v>
      </c>
      <c r="CD21">
        <f t="shared" si="9"/>
        <v>0</v>
      </c>
      <c r="CE21">
        <f t="shared" si="10"/>
        <v>0</v>
      </c>
    </row>
    <row r="22" spans="1:83" ht="14.25">
      <c r="A22" t="s">
        <v>64</v>
      </c>
      <c r="B22">
        <v>21</v>
      </c>
      <c r="C22">
        <v>21</v>
      </c>
      <c r="D22">
        <f t="shared" si="24"/>
        <v>0</v>
      </c>
      <c r="E22" t="s">
        <v>68</v>
      </c>
      <c r="F22" s="3" t="e">
        <f t="shared" si="25"/>
        <v>#DIV/0!</v>
      </c>
      <c r="G22" s="3">
        <f t="shared" si="16"/>
        <v>100</v>
      </c>
      <c r="H22" s="3" t="e">
        <f t="shared" si="11"/>
        <v>#DIV/0!</v>
      </c>
      <c r="I22" s="3" t="e">
        <f t="shared" si="12"/>
        <v>#DIV/0!</v>
      </c>
      <c r="J22" s="3">
        <f t="shared" si="26"/>
        <v>100</v>
      </c>
      <c r="K22" s="11">
        <f>'[1]Sheet1'!$V$527</f>
        <v>100</v>
      </c>
      <c r="L22" s="14">
        <v>0</v>
      </c>
      <c r="M22" s="8">
        <v>4</v>
      </c>
      <c r="N22" s="8">
        <v>0</v>
      </c>
      <c r="O22" s="8">
        <f t="shared" si="13"/>
        <v>0</v>
      </c>
      <c r="P22" s="13">
        <f t="shared" si="14"/>
        <v>4</v>
      </c>
      <c r="Q22" s="5">
        <f>SUM(0+P22)</f>
        <v>4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113</v>
      </c>
      <c r="AC22">
        <v>0</v>
      </c>
      <c r="AD22" s="8">
        <f t="shared" si="1"/>
        <v>0</v>
      </c>
      <c r="AE22" s="4">
        <f t="shared" si="19"/>
        <v>113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400</v>
      </c>
      <c r="AP22">
        <v>0</v>
      </c>
      <c r="AQ22" s="8">
        <f t="shared" si="2"/>
        <v>0</v>
      </c>
      <c r="AR22" s="4">
        <f t="shared" si="23"/>
        <v>400</v>
      </c>
      <c r="BU22" s="8">
        <v>0</v>
      </c>
      <c r="BV22" s="8">
        <v>400</v>
      </c>
      <c r="BW22" s="8">
        <v>0</v>
      </c>
      <c r="BX22" s="4">
        <f t="shared" si="15"/>
        <v>400</v>
      </c>
      <c r="BY22">
        <f t="shared" si="4"/>
        <v>0</v>
      </c>
      <c r="BZ22">
        <f t="shared" si="27"/>
        <v>0</v>
      </c>
      <c r="CA22">
        <f t="shared" si="6"/>
        <v>0</v>
      </c>
      <c r="CB22">
        <f t="shared" si="7"/>
        <v>0</v>
      </c>
      <c r="CC22">
        <f t="shared" si="8"/>
        <v>0</v>
      </c>
      <c r="CD22">
        <f t="shared" si="9"/>
        <v>0</v>
      </c>
      <c r="CE22">
        <f t="shared" si="10"/>
        <v>0</v>
      </c>
    </row>
    <row r="23" spans="1:83" ht="14.25">
      <c r="A23" t="s">
        <v>64</v>
      </c>
      <c r="B23">
        <v>22</v>
      </c>
      <c r="C23">
        <v>22</v>
      </c>
      <c r="D23">
        <f t="shared" si="24"/>
        <v>0</v>
      </c>
      <c r="E23" t="s">
        <v>69</v>
      </c>
      <c r="F23" s="3" t="e">
        <f t="shared" si="25"/>
        <v>#DIV/0!</v>
      </c>
      <c r="G23" s="3">
        <f t="shared" si="16"/>
        <v>163.75</v>
      </c>
      <c r="H23" s="3" t="e">
        <f t="shared" si="11"/>
        <v>#DIV/0!</v>
      </c>
      <c r="I23" s="3" t="e">
        <f t="shared" si="12"/>
        <v>#DIV/0!</v>
      </c>
      <c r="J23" s="3">
        <f t="shared" si="26"/>
        <v>163.75</v>
      </c>
      <c r="K23" s="10">
        <f>'[1]Sheet1'!$V$97</f>
        <v>169.97416666666666</v>
      </c>
      <c r="L23" s="13">
        <v>0</v>
      </c>
      <c r="M23" s="8">
        <v>4</v>
      </c>
      <c r="N23" s="8">
        <v>0</v>
      </c>
      <c r="O23" s="8">
        <f t="shared" si="13"/>
        <v>0</v>
      </c>
      <c r="P23" s="13">
        <f t="shared" si="14"/>
        <v>4</v>
      </c>
      <c r="Q23" s="5">
        <f>SUM(565+P23)</f>
        <v>569</v>
      </c>
      <c r="R23">
        <v>246</v>
      </c>
      <c r="S23">
        <v>247</v>
      </c>
      <c r="T23">
        <v>248</v>
      </c>
      <c r="U23">
        <v>246</v>
      </c>
      <c r="V23">
        <v>245</v>
      </c>
      <c r="W23">
        <v>0</v>
      </c>
      <c r="X23">
        <v>0</v>
      </c>
      <c r="Y23">
        <v>0</v>
      </c>
      <c r="Z23">
        <v>0</v>
      </c>
      <c r="AA23">
        <v>0</v>
      </c>
      <c r="AB23">
        <v>188</v>
      </c>
      <c r="AC23">
        <v>0</v>
      </c>
      <c r="AD23" s="8">
        <f t="shared" si="1"/>
        <v>0</v>
      </c>
      <c r="AE23" s="4">
        <f t="shared" si="19"/>
        <v>248</v>
      </c>
      <c r="AF23">
        <v>806</v>
      </c>
      <c r="AG23">
        <v>943</v>
      </c>
      <c r="AH23">
        <v>820</v>
      </c>
      <c r="AI23">
        <v>816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655</v>
      </c>
      <c r="AP23">
        <v>0</v>
      </c>
      <c r="AQ23" s="8">
        <f t="shared" si="2"/>
        <v>0</v>
      </c>
      <c r="AR23" s="4">
        <f t="shared" si="23"/>
        <v>943</v>
      </c>
      <c r="BU23" s="8">
        <v>0</v>
      </c>
      <c r="BV23" s="8">
        <v>655</v>
      </c>
      <c r="BW23" s="8">
        <v>0</v>
      </c>
      <c r="BX23" s="4">
        <f t="shared" si="15"/>
        <v>655</v>
      </c>
      <c r="BY23">
        <f t="shared" si="4"/>
        <v>0</v>
      </c>
      <c r="BZ23">
        <f t="shared" si="27"/>
        <v>0</v>
      </c>
      <c r="CA23">
        <f t="shared" si="6"/>
        <v>0</v>
      </c>
      <c r="CB23">
        <f t="shared" si="7"/>
        <v>0</v>
      </c>
      <c r="CC23">
        <f t="shared" si="8"/>
        <v>0</v>
      </c>
      <c r="CD23">
        <f t="shared" si="9"/>
        <v>0</v>
      </c>
      <c r="CE23">
        <f t="shared" si="10"/>
        <v>0</v>
      </c>
    </row>
    <row r="24" spans="1:83" ht="14.25">
      <c r="A24" t="s">
        <v>64</v>
      </c>
      <c r="B24">
        <v>23</v>
      </c>
      <c r="C24">
        <v>23</v>
      </c>
      <c r="D24">
        <f t="shared" si="24"/>
        <v>0</v>
      </c>
      <c r="E24" t="s">
        <v>70</v>
      </c>
      <c r="F24" s="3" t="e">
        <f t="shared" si="25"/>
        <v>#DIV/0!</v>
      </c>
      <c r="G24" s="3">
        <f t="shared" si="16"/>
        <v>155.5</v>
      </c>
      <c r="H24" s="3">
        <f t="shared" si="11"/>
        <v>168.25</v>
      </c>
      <c r="I24" s="3">
        <f t="shared" si="12"/>
        <v>181.41666666666666</v>
      </c>
      <c r="J24" s="3">
        <f t="shared" si="26"/>
        <v>170.925</v>
      </c>
      <c r="K24" s="11">
        <f>'[1]Sheet1'!$V$528</f>
        <v>170.925</v>
      </c>
      <c r="L24" s="14">
        <v>0</v>
      </c>
      <c r="M24" s="8">
        <v>4</v>
      </c>
      <c r="N24" s="8">
        <v>24</v>
      </c>
      <c r="O24" s="8">
        <f t="shared" si="13"/>
        <v>12</v>
      </c>
      <c r="P24" s="13">
        <f t="shared" si="14"/>
        <v>40</v>
      </c>
      <c r="Q24" s="5">
        <f>SUM(0+P24)</f>
        <v>40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169</v>
      </c>
      <c r="AC24">
        <v>213</v>
      </c>
      <c r="AD24" s="8">
        <f t="shared" si="1"/>
        <v>225</v>
      </c>
      <c r="AE24" s="4">
        <f t="shared" si="19"/>
        <v>225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622</v>
      </c>
      <c r="AP24">
        <v>720</v>
      </c>
      <c r="AQ24" s="8">
        <f t="shared" si="2"/>
        <v>827</v>
      </c>
      <c r="AR24" s="4">
        <f t="shared" si="23"/>
        <v>827</v>
      </c>
      <c r="AS24">
        <v>202</v>
      </c>
      <c r="AT24">
        <v>194</v>
      </c>
      <c r="AU24">
        <v>110</v>
      </c>
      <c r="AV24">
        <v>123</v>
      </c>
      <c r="AW24">
        <v>225</v>
      </c>
      <c r="AX24">
        <v>184</v>
      </c>
      <c r="AY24">
        <v>215</v>
      </c>
      <c r="AZ24">
        <v>203</v>
      </c>
      <c r="BA24">
        <v>147</v>
      </c>
      <c r="BB24">
        <v>190</v>
      </c>
      <c r="BC24">
        <v>185</v>
      </c>
      <c r="BD24">
        <v>199</v>
      </c>
      <c r="BU24" s="8">
        <v>0</v>
      </c>
      <c r="BV24" s="8">
        <v>622</v>
      </c>
      <c r="BW24" s="8">
        <v>4038</v>
      </c>
      <c r="BX24" s="4">
        <f t="shared" si="15"/>
        <v>6837</v>
      </c>
      <c r="BY24">
        <f t="shared" si="4"/>
        <v>629</v>
      </c>
      <c r="BZ24">
        <f t="shared" si="27"/>
        <v>827</v>
      </c>
      <c r="CA24">
        <f t="shared" si="6"/>
        <v>721</v>
      </c>
      <c r="CB24">
        <f t="shared" si="7"/>
        <v>0</v>
      </c>
      <c r="CC24">
        <f t="shared" si="8"/>
        <v>0</v>
      </c>
      <c r="CD24">
        <f t="shared" si="9"/>
        <v>0</v>
      </c>
      <c r="CE24">
        <f t="shared" si="10"/>
        <v>0</v>
      </c>
    </row>
    <row r="25" spans="1:83" ht="14.25">
      <c r="A25" t="s">
        <v>71</v>
      </c>
      <c r="B25">
        <v>24</v>
      </c>
      <c r="C25">
        <v>24</v>
      </c>
      <c r="D25">
        <f>(C25-B25)</f>
        <v>0</v>
      </c>
      <c r="E25" t="s">
        <v>72</v>
      </c>
      <c r="F25" s="3">
        <f t="shared" si="25"/>
        <v>161.4375</v>
      </c>
      <c r="G25" s="3">
        <f t="shared" si="16"/>
        <v>158.3</v>
      </c>
      <c r="H25" s="3">
        <f t="shared" si="11"/>
        <v>174.25</v>
      </c>
      <c r="I25" s="3">
        <f t="shared" si="12"/>
        <v>155.25</v>
      </c>
      <c r="J25" s="3">
        <f t="shared" si="26"/>
        <v>160.61363636363637</v>
      </c>
      <c r="K25" s="10">
        <f>'[1]Sheet1'!$V$202</f>
        <v>150.9076575052854</v>
      </c>
      <c r="L25" s="8">
        <v>16</v>
      </c>
      <c r="M25" s="8">
        <v>20</v>
      </c>
      <c r="N25" s="8">
        <v>4</v>
      </c>
      <c r="O25" s="8">
        <f t="shared" si="13"/>
        <v>4</v>
      </c>
      <c r="P25" s="13">
        <f t="shared" si="14"/>
        <v>44</v>
      </c>
      <c r="Q25" s="5">
        <f>SUM(290+P25)</f>
        <v>334</v>
      </c>
      <c r="R25">
        <v>0</v>
      </c>
      <c r="S25">
        <v>0</v>
      </c>
      <c r="T25">
        <v>0</v>
      </c>
      <c r="U25">
        <v>0</v>
      </c>
      <c r="V25">
        <v>0</v>
      </c>
      <c r="W25">
        <v>214</v>
      </c>
      <c r="X25">
        <v>208</v>
      </c>
      <c r="Y25">
        <v>209</v>
      </c>
      <c r="Z25">
        <v>204</v>
      </c>
      <c r="AA25">
        <v>210</v>
      </c>
      <c r="AB25">
        <v>201</v>
      </c>
      <c r="AC25">
        <v>217</v>
      </c>
      <c r="AD25" s="8">
        <f t="shared" si="1"/>
        <v>180</v>
      </c>
      <c r="AE25" s="4">
        <f t="shared" si="19"/>
        <v>217</v>
      </c>
      <c r="AF25">
        <v>0</v>
      </c>
      <c r="AG25">
        <v>0</v>
      </c>
      <c r="AH25">
        <v>0</v>
      </c>
      <c r="AI25">
        <v>0</v>
      </c>
      <c r="AJ25">
        <v>658</v>
      </c>
      <c r="AK25">
        <v>655</v>
      </c>
      <c r="AL25">
        <v>665</v>
      </c>
      <c r="AM25">
        <v>665</v>
      </c>
      <c r="AN25">
        <v>706</v>
      </c>
      <c r="AO25">
        <v>676</v>
      </c>
      <c r="AP25">
        <v>697</v>
      </c>
      <c r="AQ25" s="8">
        <f t="shared" si="2"/>
        <v>621</v>
      </c>
      <c r="AR25" s="4">
        <f t="shared" si="23"/>
        <v>706</v>
      </c>
      <c r="BA25">
        <v>126</v>
      </c>
      <c r="BB25">
        <v>137</v>
      </c>
      <c r="BC25">
        <v>178</v>
      </c>
      <c r="BD25">
        <v>180</v>
      </c>
      <c r="BU25" s="8">
        <v>2583</v>
      </c>
      <c r="BV25" s="8">
        <v>3166</v>
      </c>
      <c r="BW25" s="8">
        <v>697</v>
      </c>
      <c r="BX25" s="4">
        <f t="shared" si="15"/>
        <v>7067</v>
      </c>
      <c r="BY25">
        <f t="shared" si="4"/>
        <v>0</v>
      </c>
      <c r="BZ25">
        <f t="shared" si="27"/>
        <v>0</v>
      </c>
      <c r="CA25">
        <f t="shared" si="6"/>
        <v>621</v>
      </c>
      <c r="CB25">
        <f t="shared" si="7"/>
        <v>0</v>
      </c>
      <c r="CC25">
        <f t="shared" si="8"/>
        <v>0</v>
      </c>
      <c r="CD25">
        <f t="shared" si="9"/>
        <v>0</v>
      </c>
      <c r="CE25">
        <f t="shared" si="10"/>
        <v>0</v>
      </c>
    </row>
    <row r="26" spans="1:83" ht="14.25">
      <c r="A26" t="s">
        <v>71</v>
      </c>
      <c r="B26">
        <v>25</v>
      </c>
      <c r="C26">
        <v>25</v>
      </c>
      <c r="D26">
        <f>(C26-B26)</f>
        <v>0</v>
      </c>
      <c r="E26" t="s">
        <v>73</v>
      </c>
      <c r="F26" s="3" t="e">
        <f t="shared" si="25"/>
        <v>#DIV/0!</v>
      </c>
      <c r="G26" s="3" t="e">
        <f t="shared" si="16"/>
        <v>#DIV/0!</v>
      </c>
      <c r="H26" s="3">
        <f t="shared" si="11"/>
        <v>169.25</v>
      </c>
      <c r="I26" s="3">
        <f t="shared" si="12"/>
        <v>176.5</v>
      </c>
      <c r="J26" s="3">
        <f t="shared" si="26"/>
        <v>172.875</v>
      </c>
      <c r="K26" s="10">
        <f>'[1]Sheet1'!$V$96</f>
        <v>170.92214285714286</v>
      </c>
      <c r="L26" s="8">
        <v>0</v>
      </c>
      <c r="M26" s="8">
        <v>0</v>
      </c>
      <c r="N26" s="8">
        <v>4</v>
      </c>
      <c r="O26" s="8">
        <f t="shared" si="13"/>
        <v>4</v>
      </c>
      <c r="P26" s="13">
        <f t="shared" si="14"/>
        <v>8</v>
      </c>
      <c r="Q26" s="5">
        <f>SUM(490+P26)</f>
        <v>498</v>
      </c>
      <c r="R26">
        <v>230</v>
      </c>
      <c r="S26">
        <v>245</v>
      </c>
      <c r="T26">
        <v>226</v>
      </c>
      <c r="U26">
        <v>233</v>
      </c>
      <c r="V26">
        <v>243</v>
      </c>
      <c r="W26">
        <v>224</v>
      </c>
      <c r="X26">
        <v>140</v>
      </c>
      <c r="Y26">
        <v>0</v>
      </c>
      <c r="Z26">
        <v>0</v>
      </c>
      <c r="AA26">
        <v>0</v>
      </c>
      <c r="AB26">
        <v>0</v>
      </c>
      <c r="AC26">
        <v>187</v>
      </c>
      <c r="AD26" s="8">
        <f t="shared" si="1"/>
        <v>194</v>
      </c>
      <c r="AE26" s="4">
        <f t="shared" si="19"/>
        <v>245</v>
      </c>
      <c r="AF26">
        <v>793</v>
      </c>
      <c r="AG26">
        <v>837</v>
      </c>
      <c r="AH26">
        <v>795</v>
      </c>
      <c r="AI26">
        <v>814</v>
      </c>
      <c r="AJ26">
        <v>776</v>
      </c>
      <c r="AK26">
        <v>482</v>
      </c>
      <c r="AL26">
        <v>0</v>
      </c>
      <c r="AM26">
        <v>0</v>
      </c>
      <c r="AN26">
        <v>0</v>
      </c>
      <c r="AO26">
        <v>0</v>
      </c>
      <c r="AP26">
        <v>677</v>
      </c>
      <c r="AQ26" s="8">
        <f t="shared" si="2"/>
        <v>706</v>
      </c>
      <c r="AR26" s="4">
        <f t="shared" si="23"/>
        <v>837</v>
      </c>
      <c r="AS26">
        <v>161</v>
      </c>
      <c r="AT26">
        <v>172</v>
      </c>
      <c r="AU26">
        <v>179</v>
      </c>
      <c r="AV26">
        <v>194</v>
      </c>
      <c r="BU26" s="8">
        <v>0</v>
      </c>
      <c r="BV26" s="8">
        <v>0</v>
      </c>
      <c r="BW26" s="8">
        <v>677</v>
      </c>
      <c r="BX26" s="4">
        <f t="shared" si="15"/>
        <v>1383</v>
      </c>
      <c r="BY26">
        <f t="shared" si="4"/>
        <v>706</v>
      </c>
      <c r="BZ26">
        <f t="shared" si="27"/>
        <v>0</v>
      </c>
      <c r="CA26">
        <f t="shared" si="6"/>
        <v>0</v>
      </c>
      <c r="CB26">
        <f t="shared" si="7"/>
        <v>0</v>
      </c>
      <c r="CC26">
        <f t="shared" si="8"/>
        <v>0</v>
      </c>
      <c r="CD26">
        <f t="shared" si="9"/>
        <v>0</v>
      </c>
      <c r="CE26">
        <f t="shared" si="10"/>
        <v>0</v>
      </c>
    </row>
    <row r="27" spans="1:83" ht="14.25">
      <c r="A27" t="s">
        <v>56</v>
      </c>
      <c r="B27">
        <v>26</v>
      </c>
      <c r="C27">
        <v>26</v>
      </c>
      <c r="D27">
        <f aca="true" t="shared" si="28" ref="D27:D33">(C27-B27)</f>
        <v>0</v>
      </c>
      <c r="E27" t="s">
        <v>57</v>
      </c>
      <c r="F27" s="3">
        <f aca="true" t="shared" si="29" ref="F27:F34">SUM(BU27)/(L27)</f>
        <v>180.9375</v>
      </c>
      <c r="G27" s="3">
        <f t="shared" si="16"/>
        <v>178.15</v>
      </c>
      <c r="H27" s="3">
        <f t="shared" si="11"/>
        <v>182.6</v>
      </c>
      <c r="I27" s="3">
        <f t="shared" si="12"/>
        <v>188.875</v>
      </c>
      <c r="J27" s="3">
        <f>SUM(BX27)/(P27)</f>
        <v>181.578125</v>
      </c>
      <c r="K27" s="10">
        <f>'[1]Sheet1'!$V$113</f>
        <v>171.32703125</v>
      </c>
      <c r="L27" s="8">
        <v>16</v>
      </c>
      <c r="M27" s="8">
        <v>20</v>
      </c>
      <c r="N27" s="8">
        <v>20</v>
      </c>
      <c r="O27" s="8">
        <f t="shared" si="13"/>
        <v>8</v>
      </c>
      <c r="P27" s="13">
        <f t="shared" si="14"/>
        <v>64</v>
      </c>
      <c r="Q27" s="5">
        <f>SUM(208+P27)</f>
        <v>272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246</v>
      </c>
      <c r="Y27">
        <v>225</v>
      </c>
      <c r="Z27">
        <v>254</v>
      </c>
      <c r="AA27">
        <v>222</v>
      </c>
      <c r="AB27">
        <v>245</v>
      </c>
      <c r="AC27">
        <v>226</v>
      </c>
      <c r="AD27" s="8">
        <f t="shared" si="1"/>
        <v>231</v>
      </c>
      <c r="AE27" s="4">
        <f t="shared" si="19"/>
        <v>254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795</v>
      </c>
      <c r="AL27">
        <v>741</v>
      </c>
      <c r="AM27">
        <v>871</v>
      </c>
      <c r="AN27">
        <v>774</v>
      </c>
      <c r="AO27">
        <v>821</v>
      </c>
      <c r="AP27">
        <v>787</v>
      </c>
      <c r="AQ27" s="8">
        <f t="shared" si="2"/>
        <v>792</v>
      </c>
      <c r="AR27" s="4">
        <f aca="true" t="shared" si="30" ref="AR27:AR42">MAX(AF27:AQ27)</f>
        <v>871</v>
      </c>
      <c r="AW27">
        <v>217</v>
      </c>
      <c r="AX27">
        <v>213</v>
      </c>
      <c r="AY27">
        <v>196</v>
      </c>
      <c r="AZ27">
        <v>166</v>
      </c>
      <c r="BA27">
        <v>194</v>
      </c>
      <c r="BB27">
        <v>231</v>
      </c>
      <c r="BC27">
        <v>135</v>
      </c>
      <c r="BD27">
        <v>159</v>
      </c>
      <c r="BU27" s="8">
        <v>2895</v>
      </c>
      <c r="BV27" s="8">
        <v>3563</v>
      </c>
      <c r="BW27" s="8">
        <v>3652</v>
      </c>
      <c r="BX27" s="4">
        <f t="shared" si="15"/>
        <v>11621</v>
      </c>
      <c r="BY27">
        <f t="shared" si="4"/>
        <v>0</v>
      </c>
      <c r="BZ27">
        <f aca="true" t="shared" si="31" ref="BZ27:BZ42">SUM(AW27:AZ27)</f>
        <v>792</v>
      </c>
      <c r="CA27">
        <f t="shared" si="6"/>
        <v>719</v>
      </c>
      <c r="CB27">
        <f t="shared" si="7"/>
        <v>0</v>
      </c>
      <c r="CC27">
        <f t="shared" si="8"/>
        <v>0</v>
      </c>
      <c r="CD27">
        <f t="shared" si="9"/>
        <v>0</v>
      </c>
      <c r="CE27">
        <f t="shared" si="10"/>
        <v>0</v>
      </c>
    </row>
    <row r="28" spans="1:83" ht="14.25">
      <c r="A28" t="s">
        <v>56</v>
      </c>
      <c r="B28">
        <v>27</v>
      </c>
      <c r="C28">
        <v>27</v>
      </c>
      <c r="D28">
        <f t="shared" si="28"/>
        <v>0</v>
      </c>
      <c r="E28" t="s">
        <v>58</v>
      </c>
      <c r="F28" s="3" t="e">
        <f t="shared" si="29"/>
        <v>#DIV/0!</v>
      </c>
      <c r="G28" s="3" t="e">
        <f t="shared" si="16"/>
        <v>#DIV/0!</v>
      </c>
      <c r="H28" s="3" t="e">
        <f t="shared" si="11"/>
        <v>#DIV/0!</v>
      </c>
      <c r="I28" s="3" t="e">
        <f t="shared" si="12"/>
        <v>#DIV/0!</v>
      </c>
      <c r="J28" s="3">
        <v>0</v>
      </c>
      <c r="K28" s="10">
        <f>'[1]Sheet1'!$V$80</f>
        <v>173.68285714285713</v>
      </c>
      <c r="L28" s="8">
        <v>0</v>
      </c>
      <c r="M28" s="8">
        <v>0</v>
      </c>
      <c r="N28" s="8">
        <v>0</v>
      </c>
      <c r="O28" s="8">
        <f t="shared" si="13"/>
        <v>0</v>
      </c>
      <c r="P28" s="13">
        <f t="shared" si="14"/>
        <v>0</v>
      </c>
      <c r="Q28" s="5">
        <f>SUM(480+P28)</f>
        <v>480</v>
      </c>
      <c r="R28">
        <v>215</v>
      </c>
      <c r="S28">
        <v>230</v>
      </c>
      <c r="T28">
        <v>262</v>
      </c>
      <c r="U28">
        <v>241</v>
      </c>
      <c r="V28">
        <v>220</v>
      </c>
      <c r="W28">
        <v>244</v>
      </c>
      <c r="X28">
        <v>241</v>
      </c>
      <c r="Y28">
        <v>185</v>
      </c>
      <c r="Z28">
        <v>228</v>
      </c>
      <c r="AA28">
        <v>0</v>
      </c>
      <c r="AB28">
        <v>0</v>
      </c>
      <c r="AC28">
        <v>0</v>
      </c>
      <c r="AD28" s="8">
        <f t="shared" si="1"/>
        <v>0</v>
      </c>
      <c r="AE28" s="4">
        <f t="shared" si="19"/>
        <v>262</v>
      </c>
      <c r="AF28">
        <v>785</v>
      </c>
      <c r="AG28">
        <v>785</v>
      </c>
      <c r="AH28">
        <v>799</v>
      </c>
      <c r="AI28">
        <v>774</v>
      </c>
      <c r="AJ28">
        <v>806</v>
      </c>
      <c r="AK28">
        <v>731</v>
      </c>
      <c r="AL28">
        <v>658</v>
      </c>
      <c r="AM28">
        <v>784</v>
      </c>
      <c r="AN28">
        <v>0</v>
      </c>
      <c r="AO28">
        <v>0</v>
      </c>
      <c r="AP28">
        <v>0</v>
      </c>
      <c r="AQ28" s="8">
        <f t="shared" si="2"/>
        <v>0</v>
      </c>
      <c r="AR28" s="4">
        <f t="shared" si="30"/>
        <v>806</v>
      </c>
      <c r="BU28" s="8">
        <v>0</v>
      </c>
      <c r="BV28" s="8">
        <v>0</v>
      </c>
      <c r="BW28" s="8">
        <v>0</v>
      </c>
      <c r="BX28" s="4">
        <f t="shared" si="15"/>
        <v>0</v>
      </c>
      <c r="BY28">
        <f t="shared" si="4"/>
        <v>0</v>
      </c>
      <c r="BZ28">
        <f t="shared" si="31"/>
        <v>0</v>
      </c>
      <c r="CA28">
        <f t="shared" si="6"/>
        <v>0</v>
      </c>
      <c r="CB28">
        <f t="shared" si="7"/>
        <v>0</v>
      </c>
      <c r="CC28">
        <f t="shared" si="8"/>
        <v>0</v>
      </c>
      <c r="CD28">
        <f t="shared" si="9"/>
        <v>0</v>
      </c>
      <c r="CE28">
        <f t="shared" si="10"/>
        <v>0</v>
      </c>
    </row>
    <row r="29" spans="1:83" ht="14.25">
      <c r="A29" t="s">
        <v>56</v>
      </c>
      <c r="B29">
        <v>28</v>
      </c>
      <c r="C29">
        <v>28</v>
      </c>
      <c r="D29">
        <f t="shared" si="28"/>
        <v>0</v>
      </c>
      <c r="E29" t="s">
        <v>59</v>
      </c>
      <c r="F29" s="3">
        <f t="shared" si="29"/>
        <v>152.35</v>
      </c>
      <c r="G29" s="3">
        <f t="shared" si="16"/>
        <v>156.625</v>
      </c>
      <c r="H29" s="3">
        <f t="shared" si="11"/>
        <v>160</v>
      </c>
      <c r="I29" s="3">
        <f t="shared" si="12"/>
        <v>156.625</v>
      </c>
      <c r="J29" s="3">
        <f aca="true" t="shared" si="32" ref="J29:J37">SUM(BX29)/(P29)</f>
        <v>156.16176470588235</v>
      </c>
      <c r="K29" s="10">
        <f>'[1]Sheet1'!$V$159</f>
        <v>157.21835294117648</v>
      </c>
      <c r="L29" s="8">
        <v>20</v>
      </c>
      <c r="M29" s="8">
        <v>24</v>
      </c>
      <c r="N29" s="8">
        <v>16</v>
      </c>
      <c r="O29" s="8">
        <f t="shared" si="13"/>
        <v>8</v>
      </c>
      <c r="P29" s="13">
        <f t="shared" si="14"/>
        <v>68</v>
      </c>
      <c r="Q29" s="5">
        <f>SUM(220+P29)</f>
        <v>288</v>
      </c>
      <c r="R29">
        <v>0</v>
      </c>
      <c r="S29">
        <v>0</v>
      </c>
      <c r="T29">
        <v>0</v>
      </c>
      <c r="U29">
        <v>0</v>
      </c>
      <c r="V29">
        <v>0</v>
      </c>
      <c r="W29">
        <v>226</v>
      </c>
      <c r="X29">
        <v>202</v>
      </c>
      <c r="Y29">
        <v>235</v>
      </c>
      <c r="Z29">
        <v>191</v>
      </c>
      <c r="AA29">
        <v>185</v>
      </c>
      <c r="AB29">
        <v>225</v>
      </c>
      <c r="AC29">
        <v>192</v>
      </c>
      <c r="AD29" s="8">
        <f t="shared" si="1"/>
        <v>177</v>
      </c>
      <c r="AE29" s="4">
        <f t="shared" si="19"/>
        <v>235</v>
      </c>
      <c r="AF29">
        <v>0</v>
      </c>
      <c r="AG29">
        <v>0</v>
      </c>
      <c r="AH29">
        <v>0</v>
      </c>
      <c r="AI29">
        <v>0</v>
      </c>
      <c r="AJ29">
        <v>735</v>
      </c>
      <c r="AK29">
        <v>703</v>
      </c>
      <c r="AL29">
        <v>725</v>
      </c>
      <c r="AM29">
        <v>648</v>
      </c>
      <c r="AN29">
        <v>670</v>
      </c>
      <c r="AO29">
        <v>656</v>
      </c>
      <c r="AP29">
        <v>664</v>
      </c>
      <c r="AQ29" s="8">
        <f t="shared" si="2"/>
        <v>655</v>
      </c>
      <c r="AR29" s="4">
        <f t="shared" si="30"/>
        <v>735</v>
      </c>
      <c r="AS29">
        <v>155</v>
      </c>
      <c r="AT29">
        <v>164</v>
      </c>
      <c r="AU29">
        <v>145</v>
      </c>
      <c r="AV29">
        <v>134</v>
      </c>
      <c r="BA29">
        <v>155</v>
      </c>
      <c r="BB29">
        <v>152</v>
      </c>
      <c r="BC29">
        <v>171</v>
      </c>
      <c r="BD29">
        <v>177</v>
      </c>
      <c r="BU29" s="8">
        <v>3047</v>
      </c>
      <c r="BV29" s="8">
        <v>3759</v>
      </c>
      <c r="BW29" s="8">
        <v>2560</v>
      </c>
      <c r="BX29" s="4">
        <f t="shared" si="15"/>
        <v>10619</v>
      </c>
      <c r="BY29">
        <f t="shared" si="4"/>
        <v>598</v>
      </c>
      <c r="BZ29">
        <f t="shared" si="31"/>
        <v>0</v>
      </c>
      <c r="CA29">
        <f t="shared" si="6"/>
        <v>655</v>
      </c>
      <c r="CB29">
        <f t="shared" si="7"/>
        <v>0</v>
      </c>
      <c r="CC29">
        <f t="shared" si="8"/>
        <v>0</v>
      </c>
      <c r="CD29">
        <f t="shared" si="9"/>
        <v>0</v>
      </c>
      <c r="CE29">
        <f t="shared" si="10"/>
        <v>0</v>
      </c>
    </row>
    <row r="30" spans="1:83" ht="14.25">
      <c r="A30" t="s">
        <v>56</v>
      </c>
      <c r="B30">
        <v>29</v>
      </c>
      <c r="C30">
        <v>29</v>
      </c>
      <c r="D30">
        <f t="shared" si="28"/>
        <v>0</v>
      </c>
      <c r="E30" t="s">
        <v>60</v>
      </c>
      <c r="F30" s="3">
        <f t="shared" si="29"/>
        <v>119.16666666666667</v>
      </c>
      <c r="G30" s="3">
        <f t="shared" si="16"/>
        <v>130.5</v>
      </c>
      <c r="H30" s="3">
        <f t="shared" si="11"/>
        <v>133.75</v>
      </c>
      <c r="I30" s="3" t="e">
        <f t="shared" si="12"/>
        <v>#DIV/0!</v>
      </c>
      <c r="J30" s="3">
        <f t="shared" si="32"/>
        <v>124.35</v>
      </c>
      <c r="K30" s="10">
        <f>'[1]Sheet1'!$V$517</f>
        <v>124.35</v>
      </c>
      <c r="L30" s="8">
        <v>12</v>
      </c>
      <c r="M30" s="8">
        <v>4</v>
      </c>
      <c r="N30" s="8">
        <v>4</v>
      </c>
      <c r="O30" s="8">
        <f t="shared" si="13"/>
        <v>0</v>
      </c>
      <c r="P30" s="13">
        <f t="shared" si="14"/>
        <v>20</v>
      </c>
      <c r="Q30" s="5">
        <f>SUM(24+P30)</f>
        <v>44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145</v>
      </c>
      <c r="AA30">
        <v>160</v>
      </c>
      <c r="AB30">
        <v>154</v>
      </c>
      <c r="AC30">
        <v>153</v>
      </c>
      <c r="AD30" s="8">
        <f t="shared" si="1"/>
        <v>0</v>
      </c>
      <c r="AE30" s="4">
        <f t="shared" si="19"/>
        <v>160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495</v>
      </c>
      <c r="AN30">
        <v>543</v>
      </c>
      <c r="AO30">
        <v>522</v>
      </c>
      <c r="AP30">
        <v>535</v>
      </c>
      <c r="AQ30" s="8">
        <f t="shared" si="2"/>
        <v>0</v>
      </c>
      <c r="AR30" s="4">
        <f t="shared" si="30"/>
        <v>543</v>
      </c>
      <c r="BU30" s="8">
        <v>1430</v>
      </c>
      <c r="BV30" s="8">
        <v>522</v>
      </c>
      <c r="BW30" s="8">
        <v>535</v>
      </c>
      <c r="BX30" s="4">
        <f t="shared" si="15"/>
        <v>2487</v>
      </c>
      <c r="BY30">
        <f t="shared" si="4"/>
        <v>0</v>
      </c>
      <c r="BZ30">
        <f t="shared" si="31"/>
        <v>0</v>
      </c>
      <c r="CA30">
        <f t="shared" si="6"/>
        <v>0</v>
      </c>
      <c r="CB30">
        <f t="shared" si="7"/>
        <v>0</v>
      </c>
      <c r="CC30">
        <f t="shared" si="8"/>
        <v>0</v>
      </c>
      <c r="CD30">
        <f t="shared" si="9"/>
        <v>0</v>
      </c>
      <c r="CE30">
        <f t="shared" si="10"/>
        <v>0</v>
      </c>
    </row>
    <row r="31" spans="1:83" ht="14.25">
      <c r="A31" t="s">
        <v>56</v>
      </c>
      <c r="B31">
        <v>30</v>
      </c>
      <c r="C31">
        <v>30</v>
      </c>
      <c r="D31">
        <f t="shared" si="28"/>
        <v>0</v>
      </c>
      <c r="E31" t="s">
        <v>61</v>
      </c>
      <c r="F31" s="3">
        <f t="shared" si="29"/>
        <v>157.25</v>
      </c>
      <c r="G31" s="3">
        <f t="shared" si="16"/>
        <v>179.9</v>
      </c>
      <c r="H31" s="3">
        <f t="shared" si="11"/>
        <v>170.25</v>
      </c>
      <c r="I31" s="3">
        <f t="shared" si="12"/>
        <v>162.91666666666666</v>
      </c>
      <c r="J31" s="3">
        <f t="shared" si="32"/>
        <v>168.09722222222223</v>
      </c>
      <c r="K31" s="10">
        <f>'[1]Sheet1'!$V$518</f>
        <v>168.09722222222223</v>
      </c>
      <c r="L31" s="8">
        <v>20</v>
      </c>
      <c r="M31" s="8">
        <v>20</v>
      </c>
      <c r="N31" s="8">
        <v>20</v>
      </c>
      <c r="O31" s="8">
        <f t="shared" si="13"/>
        <v>12</v>
      </c>
      <c r="P31" s="13">
        <f t="shared" si="14"/>
        <v>72</v>
      </c>
      <c r="Q31" s="5">
        <f>SUM(28+P31)</f>
        <v>100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225</v>
      </c>
      <c r="AA31">
        <v>217</v>
      </c>
      <c r="AB31">
        <v>235</v>
      </c>
      <c r="AC31">
        <v>221</v>
      </c>
      <c r="AD31" s="8">
        <f t="shared" si="1"/>
        <v>203</v>
      </c>
      <c r="AE31" s="4">
        <f t="shared" si="19"/>
        <v>235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703</v>
      </c>
      <c r="AN31">
        <v>693</v>
      </c>
      <c r="AO31">
        <v>788</v>
      </c>
      <c r="AP31">
        <v>769</v>
      </c>
      <c r="AQ31" s="8">
        <f t="shared" si="2"/>
        <v>673</v>
      </c>
      <c r="AR31" s="4">
        <f t="shared" si="30"/>
        <v>788</v>
      </c>
      <c r="AS31">
        <v>146</v>
      </c>
      <c r="AT31">
        <v>136</v>
      </c>
      <c r="AU31">
        <v>142</v>
      </c>
      <c r="AV31">
        <v>203</v>
      </c>
      <c r="AW31">
        <v>166</v>
      </c>
      <c r="AX31">
        <v>158</v>
      </c>
      <c r="AY31">
        <v>174</v>
      </c>
      <c r="AZ31">
        <v>175</v>
      </c>
      <c r="BA31">
        <v>182</v>
      </c>
      <c r="BB31">
        <v>157</v>
      </c>
      <c r="BC31">
        <v>124</v>
      </c>
      <c r="BD31">
        <v>192</v>
      </c>
      <c r="BU31" s="8">
        <v>3145</v>
      </c>
      <c r="BV31" s="8">
        <v>3598</v>
      </c>
      <c r="BW31" s="8">
        <v>3405</v>
      </c>
      <c r="BX31" s="4">
        <f t="shared" si="15"/>
        <v>12103</v>
      </c>
      <c r="BY31">
        <f t="shared" si="4"/>
        <v>627</v>
      </c>
      <c r="BZ31">
        <f t="shared" si="31"/>
        <v>673</v>
      </c>
      <c r="CA31">
        <f t="shared" si="6"/>
        <v>655</v>
      </c>
      <c r="CB31">
        <f t="shared" si="7"/>
        <v>0</v>
      </c>
      <c r="CC31">
        <f t="shared" si="8"/>
        <v>0</v>
      </c>
      <c r="CD31">
        <f t="shared" si="9"/>
        <v>0</v>
      </c>
      <c r="CE31">
        <f t="shared" si="10"/>
        <v>0</v>
      </c>
    </row>
    <row r="32" spans="1:83" ht="14.25">
      <c r="A32" t="s">
        <v>56</v>
      </c>
      <c r="B32">
        <v>31</v>
      </c>
      <c r="C32">
        <v>31</v>
      </c>
      <c r="D32">
        <f t="shared" si="28"/>
        <v>0</v>
      </c>
      <c r="E32" t="s">
        <v>62</v>
      </c>
      <c r="F32" s="3">
        <f t="shared" si="29"/>
        <v>126.6875</v>
      </c>
      <c r="G32" s="3">
        <f t="shared" si="16"/>
        <v>143.25</v>
      </c>
      <c r="H32" s="3">
        <f t="shared" si="11"/>
        <v>126.875</v>
      </c>
      <c r="I32" s="3" t="e">
        <f t="shared" si="12"/>
        <v>#DIV/0!</v>
      </c>
      <c r="J32" s="3">
        <f t="shared" si="32"/>
        <v>129.10714285714286</v>
      </c>
      <c r="K32" s="10">
        <f>'[1]Sheet1'!$V$520</f>
        <v>129.10714285714286</v>
      </c>
      <c r="L32" s="8">
        <v>16</v>
      </c>
      <c r="M32" s="8">
        <v>4</v>
      </c>
      <c r="N32" s="8">
        <v>8</v>
      </c>
      <c r="O32" s="8">
        <f t="shared" si="13"/>
        <v>0</v>
      </c>
      <c r="P32" s="13">
        <f t="shared" si="14"/>
        <v>28</v>
      </c>
      <c r="Q32" s="5">
        <f>SUM(16+P32)</f>
        <v>44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157</v>
      </c>
      <c r="AB32">
        <v>167</v>
      </c>
      <c r="AC32">
        <v>163</v>
      </c>
      <c r="AD32" s="8">
        <f t="shared" si="1"/>
        <v>0</v>
      </c>
      <c r="AE32" s="4">
        <f t="shared" si="19"/>
        <v>167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501</v>
      </c>
      <c r="AN32">
        <v>566</v>
      </c>
      <c r="AO32">
        <v>573</v>
      </c>
      <c r="AP32">
        <v>520</v>
      </c>
      <c r="AQ32" s="8">
        <f t="shared" si="2"/>
        <v>0</v>
      </c>
      <c r="AR32" s="4">
        <f t="shared" si="30"/>
        <v>573</v>
      </c>
      <c r="BU32" s="8">
        <v>2027</v>
      </c>
      <c r="BV32" s="8">
        <v>573</v>
      </c>
      <c r="BW32" s="8">
        <v>1015</v>
      </c>
      <c r="BX32" s="4">
        <f t="shared" si="15"/>
        <v>3615</v>
      </c>
      <c r="BY32">
        <f t="shared" si="4"/>
        <v>0</v>
      </c>
      <c r="BZ32">
        <f t="shared" si="31"/>
        <v>0</v>
      </c>
      <c r="CA32">
        <f t="shared" si="6"/>
        <v>0</v>
      </c>
      <c r="CB32">
        <f t="shared" si="7"/>
        <v>0</v>
      </c>
      <c r="CC32">
        <f t="shared" si="8"/>
        <v>0</v>
      </c>
      <c r="CD32">
        <f t="shared" si="9"/>
        <v>0</v>
      </c>
      <c r="CE32">
        <f t="shared" si="10"/>
        <v>0</v>
      </c>
    </row>
    <row r="33" spans="1:83" ht="14.25">
      <c r="A33" t="s">
        <v>56</v>
      </c>
      <c r="B33">
        <v>32</v>
      </c>
      <c r="C33">
        <v>32</v>
      </c>
      <c r="D33">
        <f t="shared" si="28"/>
        <v>0</v>
      </c>
      <c r="E33" t="s">
        <v>63</v>
      </c>
      <c r="F33" s="3" t="e">
        <f t="shared" si="29"/>
        <v>#DIV/0!</v>
      </c>
      <c r="G33" s="3" t="e">
        <f t="shared" si="16"/>
        <v>#DIV/0!</v>
      </c>
      <c r="H33" s="3">
        <f t="shared" si="11"/>
        <v>177.9375</v>
      </c>
      <c r="I33" s="3">
        <f t="shared" si="12"/>
        <v>172.625</v>
      </c>
      <c r="J33" s="3">
        <f t="shared" si="32"/>
        <v>176.16666666666666</v>
      </c>
      <c r="K33" s="10">
        <f>'[1]Sheet1'!$V$37</f>
        <v>183.95242424242426</v>
      </c>
      <c r="L33" s="8">
        <v>0</v>
      </c>
      <c r="M33" s="8">
        <v>0</v>
      </c>
      <c r="N33" s="8">
        <v>16</v>
      </c>
      <c r="O33" s="8">
        <f t="shared" si="13"/>
        <v>8</v>
      </c>
      <c r="P33" s="13">
        <f t="shared" si="14"/>
        <v>24</v>
      </c>
      <c r="Q33" s="15">
        <f>SUM(760+P33)</f>
        <v>784</v>
      </c>
      <c r="R33">
        <v>268</v>
      </c>
      <c r="S33">
        <v>278</v>
      </c>
      <c r="T33">
        <v>268</v>
      </c>
      <c r="U33">
        <v>267</v>
      </c>
      <c r="V33">
        <v>258</v>
      </c>
      <c r="W33">
        <v>257</v>
      </c>
      <c r="X33">
        <v>279</v>
      </c>
      <c r="Y33">
        <v>236</v>
      </c>
      <c r="Z33">
        <v>256</v>
      </c>
      <c r="AA33">
        <v>0</v>
      </c>
      <c r="AB33">
        <v>0</v>
      </c>
      <c r="AC33">
        <v>227</v>
      </c>
      <c r="AD33" s="8">
        <f t="shared" si="1"/>
        <v>205</v>
      </c>
      <c r="AE33" s="4">
        <f t="shared" si="19"/>
        <v>279</v>
      </c>
      <c r="AF33">
        <v>810</v>
      </c>
      <c r="AG33">
        <v>842</v>
      </c>
      <c r="AH33">
        <v>878</v>
      </c>
      <c r="AI33">
        <v>837</v>
      </c>
      <c r="AJ33">
        <v>908</v>
      </c>
      <c r="AK33">
        <v>905</v>
      </c>
      <c r="AL33">
        <v>807</v>
      </c>
      <c r="AM33">
        <v>926</v>
      </c>
      <c r="AN33">
        <v>0</v>
      </c>
      <c r="AO33">
        <v>0</v>
      </c>
      <c r="AP33">
        <v>804</v>
      </c>
      <c r="AQ33" s="8">
        <f t="shared" si="2"/>
        <v>712</v>
      </c>
      <c r="AR33" s="4">
        <f t="shared" si="30"/>
        <v>926</v>
      </c>
      <c r="AS33">
        <v>205</v>
      </c>
      <c r="AT33">
        <v>193</v>
      </c>
      <c r="AU33">
        <v>164</v>
      </c>
      <c r="AV33">
        <v>150</v>
      </c>
      <c r="AW33">
        <v>164</v>
      </c>
      <c r="AX33">
        <v>144</v>
      </c>
      <c r="AY33">
        <v>188</v>
      </c>
      <c r="AZ33">
        <v>173</v>
      </c>
      <c r="BU33" s="8">
        <v>0</v>
      </c>
      <c r="BV33" s="8">
        <v>0</v>
      </c>
      <c r="BW33" s="8">
        <v>2847</v>
      </c>
      <c r="BX33" s="4">
        <f t="shared" si="15"/>
        <v>4228</v>
      </c>
      <c r="BY33">
        <f t="shared" si="4"/>
        <v>712</v>
      </c>
      <c r="BZ33">
        <f t="shared" si="31"/>
        <v>669</v>
      </c>
      <c r="CA33">
        <f t="shared" si="6"/>
        <v>0</v>
      </c>
      <c r="CB33">
        <f t="shared" si="7"/>
        <v>0</v>
      </c>
      <c r="CC33">
        <f t="shared" si="8"/>
        <v>0</v>
      </c>
      <c r="CD33">
        <f t="shared" si="9"/>
        <v>0</v>
      </c>
      <c r="CE33">
        <f t="shared" si="10"/>
        <v>0</v>
      </c>
    </row>
    <row r="34" spans="1:83" ht="14.25">
      <c r="A34" t="s">
        <v>64</v>
      </c>
      <c r="B34">
        <v>33</v>
      </c>
      <c r="C34">
        <v>33</v>
      </c>
      <c r="D34">
        <f>(C34-B34)</f>
        <v>0</v>
      </c>
      <c r="E34" t="s">
        <v>74</v>
      </c>
      <c r="F34" s="4" t="e">
        <f t="shared" si="29"/>
        <v>#DIV/0!</v>
      </c>
      <c r="G34" s="4" t="e">
        <f t="shared" si="16"/>
        <v>#DIV/0!</v>
      </c>
      <c r="H34" s="3">
        <f t="shared" si="11"/>
        <v>187</v>
      </c>
      <c r="I34" s="3" t="e">
        <f t="shared" si="12"/>
        <v>#DIV/0!</v>
      </c>
      <c r="J34" s="3">
        <f t="shared" si="32"/>
        <v>187</v>
      </c>
      <c r="K34" s="10">
        <f>'[1]Sheet1'!$V$449</f>
        <v>187</v>
      </c>
      <c r="L34" s="8">
        <v>0</v>
      </c>
      <c r="M34" s="8">
        <v>0</v>
      </c>
      <c r="N34" s="8">
        <v>4</v>
      </c>
      <c r="O34" s="8">
        <f t="shared" si="13"/>
        <v>0</v>
      </c>
      <c r="P34" s="13">
        <f t="shared" si="14"/>
        <v>4</v>
      </c>
      <c r="Q34" s="5">
        <f>SUM(38+P34)</f>
        <v>42</v>
      </c>
      <c r="R34">
        <v>237</v>
      </c>
      <c r="S34">
        <v>0</v>
      </c>
      <c r="T34">
        <v>0</v>
      </c>
      <c r="U34">
        <v>0</v>
      </c>
      <c r="V34">
        <v>237</v>
      </c>
      <c r="W34">
        <v>0</v>
      </c>
      <c r="X34">
        <v>0</v>
      </c>
      <c r="Y34">
        <v>0</v>
      </c>
      <c r="Z34">
        <v>225</v>
      </c>
      <c r="AA34">
        <v>0</v>
      </c>
      <c r="AB34">
        <v>0</v>
      </c>
      <c r="AC34">
        <v>203</v>
      </c>
      <c r="AD34" s="8">
        <f t="shared" si="1"/>
        <v>0</v>
      </c>
      <c r="AE34" s="4">
        <f t="shared" si="19"/>
        <v>237</v>
      </c>
      <c r="AF34">
        <v>0</v>
      </c>
      <c r="AG34">
        <v>0</v>
      </c>
      <c r="AH34">
        <v>0</v>
      </c>
      <c r="AI34">
        <v>801</v>
      </c>
      <c r="AJ34">
        <v>0</v>
      </c>
      <c r="AK34">
        <v>0</v>
      </c>
      <c r="AL34">
        <v>0</v>
      </c>
      <c r="AM34">
        <v>805</v>
      </c>
      <c r="AN34">
        <v>0</v>
      </c>
      <c r="AO34">
        <v>0</v>
      </c>
      <c r="AP34">
        <v>748</v>
      </c>
      <c r="AQ34" s="8">
        <f t="shared" si="2"/>
        <v>0</v>
      </c>
      <c r="AR34" s="4">
        <f t="shared" si="30"/>
        <v>805</v>
      </c>
      <c r="BU34" s="8">
        <v>0</v>
      </c>
      <c r="BV34" s="8">
        <v>0</v>
      </c>
      <c r="BW34" s="8">
        <v>748</v>
      </c>
      <c r="BX34" s="4">
        <f t="shared" si="15"/>
        <v>748</v>
      </c>
      <c r="BY34">
        <f t="shared" si="4"/>
        <v>0</v>
      </c>
      <c r="BZ34">
        <f t="shared" si="31"/>
        <v>0</v>
      </c>
      <c r="CA34">
        <f t="shared" si="6"/>
        <v>0</v>
      </c>
      <c r="CB34">
        <f t="shared" si="7"/>
        <v>0</v>
      </c>
      <c r="CC34">
        <f t="shared" si="8"/>
        <v>0</v>
      </c>
      <c r="CD34">
        <f t="shared" si="9"/>
        <v>0</v>
      </c>
      <c r="CE34">
        <f t="shared" si="10"/>
        <v>0</v>
      </c>
    </row>
    <row r="35" spans="1:83" ht="14.25">
      <c r="A35" t="s">
        <v>93</v>
      </c>
      <c r="B35">
        <v>34</v>
      </c>
      <c r="C35">
        <v>34</v>
      </c>
      <c r="D35">
        <f>(C35-B35)</f>
        <v>0</v>
      </c>
      <c r="E35" t="s">
        <v>94</v>
      </c>
      <c r="F35" s="3">
        <f>SUM(BU35)/(L35)</f>
        <v>161.60714285714286</v>
      </c>
      <c r="G35" s="3">
        <f t="shared" si="16"/>
        <v>172.67857142857142</v>
      </c>
      <c r="H35" s="3">
        <f t="shared" si="11"/>
        <v>174.03571428571428</v>
      </c>
      <c r="I35" s="3">
        <f t="shared" si="12"/>
        <v>154.16666666666666</v>
      </c>
      <c r="J35" s="3">
        <f t="shared" si="32"/>
        <v>167.53125</v>
      </c>
      <c r="K35" s="10">
        <f>'[1]Sheet1'!$V$75</f>
        <v>173.79612500000002</v>
      </c>
      <c r="L35" s="8">
        <v>28</v>
      </c>
      <c r="M35" s="8">
        <v>28</v>
      </c>
      <c r="N35" s="8">
        <v>28</v>
      </c>
      <c r="O35" s="8">
        <f t="shared" si="13"/>
        <v>12</v>
      </c>
      <c r="P35" s="8">
        <f t="shared" si="14"/>
        <v>96</v>
      </c>
      <c r="Q35" s="5">
        <f>SUM(774+P35)</f>
        <v>870</v>
      </c>
      <c r="R35">
        <v>256</v>
      </c>
      <c r="S35">
        <v>256</v>
      </c>
      <c r="T35">
        <v>239</v>
      </c>
      <c r="U35">
        <v>226</v>
      </c>
      <c r="V35">
        <v>234</v>
      </c>
      <c r="W35">
        <v>246</v>
      </c>
      <c r="X35">
        <v>228</v>
      </c>
      <c r="Y35">
        <v>214</v>
      </c>
      <c r="Z35">
        <v>257</v>
      </c>
      <c r="AA35">
        <v>212</v>
      </c>
      <c r="AB35">
        <v>227</v>
      </c>
      <c r="AC35">
        <v>225</v>
      </c>
      <c r="AD35" s="8">
        <f t="shared" si="1"/>
        <v>221</v>
      </c>
      <c r="AE35" s="4">
        <f t="shared" si="19"/>
        <v>257</v>
      </c>
      <c r="AF35">
        <v>774</v>
      </c>
      <c r="AG35">
        <v>774</v>
      </c>
      <c r="AH35">
        <v>771</v>
      </c>
      <c r="AI35">
        <v>757</v>
      </c>
      <c r="AJ35">
        <v>798</v>
      </c>
      <c r="AK35">
        <v>756</v>
      </c>
      <c r="AL35">
        <v>767</v>
      </c>
      <c r="AM35">
        <v>749</v>
      </c>
      <c r="AN35">
        <v>716</v>
      </c>
      <c r="AO35">
        <v>757</v>
      </c>
      <c r="AP35">
        <v>771</v>
      </c>
      <c r="AQ35" s="8">
        <f t="shared" si="2"/>
        <v>642</v>
      </c>
      <c r="AR35" s="4">
        <f t="shared" si="30"/>
        <v>798</v>
      </c>
      <c r="AS35">
        <v>132</v>
      </c>
      <c r="AT35">
        <v>126</v>
      </c>
      <c r="AU35">
        <v>221</v>
      </c>
      <c r="AV35">
        <v>163</v>
      </c>
      <c r="AW35">
        <v>129</v>
      </c>
      <c r="AX35">
        <v>154</v>
      </c>
      <c r="AY35">
        <v>150</v>
      </c>
      <c r="AZ35">
        <v>143</v>
      </c>
      <c r="BA35">
        <v>150</v>
      </c>
      <c r="BB35">
        <v>150</v>
      </c>
      <c r="BC35">
        <v>179</v>
      </c>
      <c r="BD35">
        <v>153</v>
      </c>
      <c r="BU35" s="8">
        <v>4525</v>
      </c>
      <c r="BV35" s="8">
        <v>4835</v>
      </c>
      <c r="BW35" s="8">
        <v>4873</v>
      </c>
      <c r="BX35" s="4">
        <f aca="true" t="shared" si="33" ref="BX35:BX42">SUM(AS35:BW35)</f>
        <v>16083</v>
      </c>
      <c r="BY35">
        <f t="shared" si="4"/>
        <v>642</v>
      </c>
      <c r="BZ35">
        <f t="shared" si="31"/>
        <v>576</v>
      </c>
      <c r="CA35">
        <f t="shared" si="6"/>
        <v>632</v>
      </c>
      <c r="CB35">
        <f t="shared" si="7"/>
        <v>0</v>
      </c>
      <c r="CC35">
        <f t="shared" si="8"/>
        <v>0</v>
      </c>
      <c r="CD35">
        <f t="shared" si="9"/>
        <v>0</v>
      </c>
      <c r="CE35">
        <f t="shared" si="10"/>
        <v>0</v>
      </c>
    </row>
    <row r="36" spans="1:83" ht="14.25">
      <c r="A36" t="s">
        <v>93</v>
      </c>
      <c r="B36">
        <v>35</v>
      </c>
      <c r="C36">
        <v>35</v>
      </c>
      <c r="D36">
        <f>(C36-B36)</f>
        <v>0</v>
      </c>
      <c r="E36" t="s">
        <v>95</v>
      </c>
      <c r="F36" s="3">
        <f>SUM(BU36)/(L36)</f>
        <v>180.78571428571428</v>
      </c>
      <c r="G36" s="3">
        <f t="shared" si="16"/>
        <v>194.78571428571428</v>
      </c>
      <c r="H36" s="3">
        <f t="shared" si="11"/>
        <v>179.60714285714286</v>
      </c>
      <c r="I36" s="3">
        <f t="shared" si="12"/>
        <v>175.5</v>
      </c>
      <c r="J36" s="3">
        <f t="shared" si="32"/>
        <v>183.86458333333334</v>
      </c>
      <c r="K36" s="10">
        <f>'[1]Sheet1'!$V$51</f>
        <v>180.95932291666665</v>
      </c>
      <c r="L36" s="8">
        <v>28</v>
      </c>
      <c r="M36" s="8">
        <v>28</v>
      </c>
      <c r="N36" s="8">
        <v>28</v>
      </c>
      <c r="O36" s="8">
        <f t="shared" si="13"/>
        <v>12</v>
      </c>
      <c r="P36" s="8">
        <f t="shared" si="14"/>
        <v>96</v>
      </c>
      <c r="Q36" s="5">
        <f>SUM(635+P36)</f>
        <v>731</v>
      </c>
      <c r="R36">
        <v>0</v>
      </c>
      <c r="S36">
        <v>232</v>
      </c>
      <c r="T36">
        <v>277</v>
      </c>
      <c r="U36">
        <v>258</v>
      </c>
      <c r="V36">
        <v>268</v>
      </c>
      <c r="W36">
        <v>233</v>
      </c>
      <c r="X36">
        <v>233</v>
      </c>
      <c r="Y36">
        <v>258</v>
      </c>
      <c r="Z36">
        <v>248</v>
      </c>
      <c r="AA36">
        <v>230</v>
      </c>
      <c r="AB36">
        <v>289</v>
      </c>
      <c r="AC36">
        <v>232</v>
      </c>
      <c r="AD36" s="8">
        <f t="shared" si="1"/>
        <v>202</v>
      </c>
      <c r="AE36" s="4">
        <f t="shared" si="19"/>
        <v>289</v>
      </c>
      <c r="AF36">
        <v>810</v>
      </c>
      <c r="AG36">
        <v>783</v>
      </c>
      <c r="AH36">
        <v>879</v>
      </c>
      <c r="AI36">
        <v>804</v>
      </c>
      <c r="AJ36">
        <v>836</v>
      </c>
      <c r="AK36">
        <v>776</v>
      </c>
      <c r="AL36">
        <v>843</v>
      </c>
      <c r="AM36">
        <v>817</v>
      </c>
      <c r="AN36">
        <v>769</v>
      </c>
      <c r="AO36">
        <v>877</v>
      </c>
      <c r="AP36">
        <v>805</v>
      </c>
      <c r="AQ36" s="8">
        <f t="shared" si="2"/>
        <v>713</v>
      </c>
      <c r="AR36" s="4">
        <f t="shared" si="30"/>
        <v>879</v>
      </c>
      <c r="AS36">
        <v>180</v>
      </c>
      <c r="AT36">
        <v>176</v>
      </c>
      <c r="AU36">
        <v>151</v>
      </c>
      <c r="AV36">
        <v>202</v>
      </c>
      <c r="AW36">
        <v>153</v>
      </c>
      <c r="AX36">
        <v>185</v>
      </c>
      <c r="AY36">
        <v>200</v>
      </c>
      <c r="AZ36">
        <v>175</v>
      </c>
      <c r="BA36">
        <v>194</v>
      </c>
      <c r="BB36">
        <v>159</v>
      </c>
      <c r="BC36">
        <v>165</v>
      </c>
      <c r="BD36">
        <v>166</v>
      </c>
      <c r="BU36" s="8">
        <v>5062</v>
      </c>
      <c r="BV36" s="8">
        <v>5454</v>
      </c>
      <c r="BW36" s="8">
        <v>5029</v>
      </c>
      <c r="BX36" s="4">
        <f t="shared" si="33"/>
        <v>17651</v>
      </c>
      <c r="BY36">
        <f t="shared" si="4"/>
        <v>709</v>
      </c>
      <c r="BZ36">
        <f t="shared" si="31"/>
        <v>713</v>
      </c>
      <c r="CA36">
        <f t="shared" si="6"/>
        <v>684</v>
      </c>
      <c r="CB36">
        <f t="shared" si="7"/>
        <v>0</v>
      </c>
      <c r="CC36">
        <f t="shared" si="8"/>
        <v>0</v>
      </c>
      <c r="CD36">
        <f t="shared" si="9"/>
        <v>0</v>
      </c>
      <c r="CE36">
        <f t="shared" si="10"/>
        <v>0</v>
      </c>
    </row>
    <row r="37" spans="1:83" ht="14.25">
      <c r="A37" t="s">
        <v>93</v>
      </c>
      <c r="B37">
        <v>36</v>
      </c>
      <c r="C37">
        <v>36</v>
      </c>
      <c r="D37">
        <f>(C37-B37)</f>
        <v>0</v>
      </c>
      <c r="E37" t="s">
        <v>96</v>
      </c>
      <c r="F37" s="3">
        <f>SUM(BU37)/(L37)</f>
        <v>165.32142857142858</v>
      </c>
      <c r="G37" s="3">
        <f t="shared" si="16"/>
        <v>177</v>
      </c>
      <c r="H37" s="3">
        <f t="shared" si="11"/>
        <v>169.53571428571428</v>
      </c>
      <c r="I37" s="3">
        <f t="shared" si="12"/>
        <v>166.58333333333334</v>
      </c>
      <c r="J37" s="3">
        <f t="shared" si="32"/>
        <v>170.11458333333334</v>
      </c>
      <c r="K37" s="10">
        <f>'[1]Sheet1'!$V$523</f>
        <v>170.11458333333334</v>
      </c>
      <c r="L37" s="8">
        <v>28</v>
      </c>
      <c r="M37" s="8">
        <v>28</v>
      </c>
      <c r="N37" s="8">
        <v>28</v>
      </c>
      <c r="O37" s="8">
        <f t="shared" si="13"/>
        <v>12</v>
      </c>
      <c r="P37" s="8">
        <f t="shared" si="14"/>
        <v>96</v>
      </c>
      <c r="Q37" s="5">
        <f>SUM(0+P37)</f>
        <v>96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202</v>
      </c>
      <c r="AB37">
        <v>240</v>
      </c>
      <c r="AC37">
        <v>236</v>
      </c>
      <c r="AD37" s="8">
        <f t="shared" si="1"/>
        <v>211</v>
      </c>
      <c r="AE37" s="4">
        <f t="shared" si="19"/>
        <v>240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736</v>
      </c>
      <c r="AO37">
        <v>787</v>
      </c>
      <c r="AP37">
        <v>729</v>
      </c>
      <c r="AQ37" s="8">
        <f t="shared" si="2"/>
        <v>693</v>
      </c>
      <c r="AR37" s="4">
        <f t="shared" si="30"/>
        <v>787</v>
      </c>
      <c r="AS37">
        <v>193</v>
      </c>
      <c r="AT37">
        <v>172</v>
      </c>
      <c r="AU37">
        <v>133</v>
      </c>
      <c r="AV37">
        <v>150</v>
      </c>
      <c r="AW37">
        <v>152</v>
      </c>
      <c r="AX37">
        <v>154</v>
      </c>
      <c r="AY37">
        <v>186</v>
      </c>
      <c r="AZ37">
        <v>166</v>
      </c>
      <c r="BA37">
        <v>211</v>
      </c>
      <c r="BB37">
        <v>146</v>
      </c>
      <c r="BC37">
        <v>174</v>
      </c>
      <c r="BD37">
        <v>162</v>
      </c>
      <c r="BU37" s="8">
        <v>4629</v>
      </c>
      <c r="BV37" s="8">
        <v>4956</v>
      </c>
      <c r="BW37" s="8">
        <v>4747</v>
      </c>
      <c r="BX37" s="4">
        <f t="shared" si="33"/>
        <v>16331</v>
      </c>
      <c r="BY37">
        <f t="shared" si="4"/>
        <v>648</v>
      </c>
      <c r="BZ37">
        <f t="shared" si="31"/>
        <v>658</v>
      </c>
      <c r="CA37">
        <f t="shared" si="6"/>
        <v>693</v>
      </c>
      <c r="CB37">
        <f t="shared" si="7"/>
        <v>0</v>
      </c>
      <c r="CC37">
        <f t="shared" si="8"/>
        <v>0</v>
      </c>
      <c r="CD37">
        <f t="shared" si="9"/>
        <v>0</v>
      </c>
      <c r="CE37">
        <f t="shared" si="10"/>
        <v>0</v>
      </c>
    </row>
    <row r="38" spans="1:83" ht="14.25">
      <c r="A38" t="s">
        <v>97</v>
      </c>
      <c r="B38">
        <v>37</v>
      </c>
      <c r="C38">
        <v>37</v>
      </c>
      <c r="D38">
        <f>SUM(C38-B38)</f>
        <v>0</v>
      </c>
      <c r="E38" t="s">
        <v>99</v>
      </c>
      <c r="F38" s="3">
        <v>0</v>
      </c>
      <c r="G38" s="3" t="e">
        <f t="shared" si="16"/>
        <v>#DIV/0!</v>
      </c>
      <c r="H38" s="3" t="e">
        <f t="shared" si="11"/>
        <v>#DIV/0!</v>
      </c>
      <c r="I38" s="3" t="e">
        <f t="shared" si="12"/>
        <v>#DIV/0!</v>
      </c>
      <c r="J38" s="3">
        <v>0</v>
      </c>
      <c r="K38" s="10">
        <v>0</v>
      </c>
      <c r="L38" s="8">
        <v>0</v>
      </c>
      <c r="M38" s="8">
        <v>0</v>
      </c>
      <c r="N38" s="8">
        <v>0</v>
      </c>
      <c r="O38" s="8">
        <f t="shared" si="13"/>
        <v>0</v>
      </c>
      <c r="P38" s="8">
        <f t="shared" si="14"/>
        <v>0</v>
      </c>
      <c r="Q38" s="5">
        <f>SUM(26+P38)</f>
        <v>26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211</v>
      </c>
      <c r="AA38">
        <v>0</v>
      </c>
      <c r="AB38">
        <v>0</v>
      </c>
      <c r="AC38">
        <v>0</v>
      </c>
      <c r="AD38" s="8">
        <f t="shared" si="1"/>
        <v>0</v>
      </c>
      <c r="AE38" s="4">
        <f t="shared" si="19"/>
        <v>211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711</v>
      </c>
      <c r="AN38">
        <v>0</v>
      </c>
      <c r="AO38">
        <v>0</v>
      </c>
      <c r="AP38">
        <v>0</v>
      </c>
      <c r="AQ38" s="8">
        <f t="shared" si="2"/>
        <v>0</v>
      </c>
      <c r="AR38" s="4">
        <f t="shared" si="30"/>
        <v>711</v>
      </c>
      <c r="BU38" s="8">
        <v>0</v>
      </c>
      <c r="BV38" s="8">
        <v>0</v>
      </c>
      <c r="BW38" s="8">
        <v>0</v>
      </c>
      <c r="BX38" s="4">
        <f t="shared" si="33"/>
        <v>0</v>
      </c>
      <c r="BY38">
        <f t="shared" si="4"/>
        <v>0</v>
      </c>
      <c r="BZ38">
        <f t="shared" si="31"/>
        <v>0</v>
      </c>
      <c r="CA38">
        <f t="shared" si="6"/>
        <v>0</v>
      </c>
      <c r="CB38">
        <f t="shared" si="7"/>
        <v>0</v>
      </c>
      <c r="CC38">
        <f t="shared" si="8"/>
        <v>0</v>
      </c>
      <c r="CD38">
        <f t="shared" si="9"/>
        <v>0</v>
      </c>
      <c r="CE38">
        <f t="shared" si="10"/>
        <v>0</v>
      </c>
    </row>
    <row r="39" spans="1:83" ht="14.25">
      <c r="A39" t="s">
        <v>97</v>
      </c>
      <c r="B39">
        <v>38</v>
      </c>
      <c r="C39">
        <v>38</v>
      </c>
      <c r="D39">
        <f>SUM(C39-B39)</f>
        <v>0</v>
      </c>
      <c r="E39" t="s">
        <v>100</v>
      </c>
      <c r="F39" s="3">
        <f>SUM(BU39)/(L39)</f>
        <v>147.45454545454547</v>
      </c>
      <c r="G39" s="3">
        <f t="shared" si="16"/>
        <v>164.76470588235293</v>
      </c>
      <c r="H39" s="3">
        <f t="shared" si="11"/>
        <v>161.64285714285714</v>
      </c>
      <c r="I39" s="3">
        <f t="shared" si="12"/>
        <v>155.1818181818182</v>
      </c>
      <c r="J39" s="3">
        <f>SUM(BX39)/(P39)</f>
        <v>157.4102564102564</v>
      </c>
      <c r="K39" s="10">
        <f>'[1]Sheet1'!$V$141</f>
        <v>161.1216923076923</v>
      </c>
      <c r="L39" s="8">
        <v>22</v>
      </c>
      <c r="M39" s="8">
        <v>17</v>
      </c>
      <c r="N39" s="8">
        <v>28</v>
      </c>
      <c r="O39" s="8">
        <f t="shared" si="13"/>
        <v>11</v>
      </c>
      <c r="P39" s="8">
        <f t="shared" si="14"/>
        <v>78</v>
      </c>
      <c r="Q39" s="5">
        <f>SUM(627+P39)</f>
        <v>705</v>
      </c>
      <c r="R39">
        <v>209</v>
      </c>
      <c r="S39">
        <v>211</v>
      </c>
      <c r="T39">
        <v>243</v>
      </c>
      <c r="U39">
        <v>258</v>
      </c>
      <c r="V39">
        <v>238</v>
      </c>
      <c r="W39">
        <v>248</v>
      </c>
      <c r="X39">
        <v>217</v>
      </c>
      <c r="Y39">
        <v>202</v>
      </c>
      <c r="Z39">
        <v>209</v>
      </c>
      <c r="AA39">
        <v>190</v>
      </c>
      <c r="AB39">
        <v>231</v>
      </c>
      <c r="AC39">
        <v>219</v>
      </c>
      <c r="AD39" s="8">
        <f t="shared" si="1"/>
        <v>187</v>
      </c>
      <c r="AE39" s="4">
        <f t="shared" si="19"/>
        <v>258</v>
      </c>
      <c r="AF39">
        <v>736</v>
      </c>
      <c r="AG39">
        <v>823</v>
      </c>
      <c r="AH39">
        <v>849</v>
      </c>
      <c r="AI39">
        <v>777</v>
      </c>
      <c r="AJ39">
        <v>795</v>
      </c>
      <c r="AK39">
        <v>719</v>
      </c>
      <c r="AL39">
        <v>690</v>
      </c>
      <c r="AM39">
        <v>723</v>
      </c>
      <c r="AN39">
        <v>670</v>
      </c>
      <c r="AO39">
        <v>635</v>
      </c>
      <c r="AP39">
        <v>689</v>
      </c>
      <c r="AQ39" s="8">
        <f t="shared" si="2"/>
        <v>627</v>
      </c>
      <c r="AR39" s="4">
        <f t="shared" si="30"/>
        <v>849</v>
      </c>
      <c r="AS39">
        <v>117</v>
      </c>
      <c r="AT39">
        <v>140</v>
      </c>
      <c r="AU39">
        <v>166</v>
      </c>
      <c r="AV39">
        <v>130</v>
      </c>
      <c r="AW39">
        <v>128</v>
      </c>
      <c r="AX39">
        <v>187</v>
      </c>
      <c r="AY39">
        <v>157</v>
      </c>
      <c r="AZ39">
        <v>155</v>
      </c>
      <c r="BB39">
        <v>179</v>
      </c>
      <c r="BC39">
        <v>180</v>
      </c>
      <c r="BD39">
        <v>168</v>
      </c>
      <c r="BU39" s="8">
        <v>3244</v>
      </c>
      <c r="BV39" s="8">
        <v>2801</v>
      </c>
      <c r="BW39" s="8">
        <v>4526</v>
      </c>
      <c r="BX39" s="4">
        <f t="shared" si="33"/>
        <v>12278</v>
      </c>
      <c r="BY39">
        <f t="shared" si="4"/>
        <v>553</v>
      </c>
      <c r="BZ39">
        <f t="shared" si="31"/>
        <v>627</v>
      </c>
      <c r="CA39">
        <f t="shared" si="6"/>
        <v>527</v>
      </c>
      <c r="CB39">
        <f t="shared" si="7"/>
        <v>0</v>
      </c>
      <c r="CC39">
        <f t="shared" si="8"/>
        <v>0</v>
      </c>
      <c r="CD39">
        <f t="shared" si="9"/>
        <v>0</v>
      </c>
      <c r="CE39">
        <f t="shared" si="10"/>
        <v>0</v>
      </c>
    </row>
    <row r="40" spans="1:83" ht="14.25">
      <c r="A40" t="s">
        <v>97</v>
      </c>
      <c r="B40">
        <v>39</v>
      </c>
      <c r="C40">
        <v>39</v>
      </c>
      <c r="D40">
        <f>SUM(C40-B40)</f>
        <v>0</v>
      </c>
      <c r="E40" t="s">
        <v>101</v>
      </c>
      <c r="F40" s="3">
        <f>SUM(BU40)/(L40)</f>
        <v>164</v>
      </c>
      <c r="G40" s="3">
        <f t="shared" si="16"/>
        <v>179.13333333333333</v>
      </c>
      <c r="H40" s="3">
        <f t="shared" si="11"/>
        <v>164.41666666666666</v>
      </c>
      <c r="I40" s="3">
        <f t="shared" si="12"/>
        <v>155.85714285714286</v>
      </c>
      <c r="J40" s="3">
        <f>SUM(BX40)/(P40)</f>
        <v>167.33333333333334</v>
      </c>
      <c r="K40" s="10">
        <f>'[1]Sheet1'!$V$184</f>
        <v>153.0583134920635</v>
      </c>
      <c r="L40" s="8">
        <v>8</v>
      </c>
      <c r="M40" s="8">
        <v>15</v>
      </c>
      <c r="N40" s="8">
        <v>24</v>
      </c>
      <c r="O40" s="8">
        <f t="shared" si="13"/>
        <v>7</v>
      </c>
      <c r="P40" s="8">
        <f t="shared" si="14"/>
        <v>54</v>
      </c>
      <c r="Q40" s="5">
        <f>SUM(806+P40)</f>
        <v>860</v>
      </c>
      <c r="R40">
        <v>205</v>
      </c>
      <c r="S40">
        <v>242</v>
      </c>
      <c r="T40">
        <v>203</v>
      </c>
      <c r="U40">
        <v>207</v>
      </c>
      <c r="V40">
        <v>214</v>
      </c>
      <c r="W40">
        <v>245</v>
      </c>
      <c r="X40">
        <v>217</v>
      </c>
      <c r="Y40">
        <v>234</v>
      </c>
      <c r="Z40">
        <v>268</v>
      </c>
      <c r="AA40">
        <v>231</v>
      </c>
      <c r="AB40">
        <v>204</v>
      </c>
      <c r="AC40">
        <v>245</v>
      </c>
      <c r="AD40" s="8">
        <f t="shared" si="1"/>
        <v>179</v>
      </c>
      <c r="AE40" s="4">
        <f t="shared" si="19"/>
        <v>268</v>
      </c>
      <c r="AF40">
        <v>700</v>
      </c>
      <c r="AG40">
        <v>674</v>
      </c>
      <c r="AH40">
        <v>690</v>
      </c>
      <c r="AI40">
        <v>748</v>
      </c>
      <c r="AJ40">
        <v>765</v>
      </c>
      <c r="AK40">
        <v>731</v>
      </c>
      <c r="AL40">
        <v>832</v>
      </c>
      <c r="AM40">
        <v>812</v>
      </c>
      <c r="AN40">
        <v>680</v>
      </c>
      <c r="AO40">
        <v>756</v>
      </c>
      <c r="AP40">
        <v>685</v>
      </c>
      <c r="AQ40" s="8">
        <f t="shared" si="2"/>
        <v>659</v>
      </c>
      <c r="AR40" s="4">
        <f t="shared" si="30"/>
        <v>832</v>
      </c>
      <c r="AS40">
        <v>144</v>
      </c>
      <c r="AT40">
        <v>179</v>
      </c>
      <c r="AU40">
        <v>170</v>
      </c>
      <c r="AV40">
        <v>166</v>
      </c>
      <c r="BA40">
        <v>150</v>
      </c>
      <c r="BB40">
        <v>157</v>
      </c>
      <c r="BC40">
        <v>125</v>
      </c>
      <c r="BU40" s="8">
        <v>1312</v>
      </c>
      <c r="BV40" s="8">
        <v>2687</v>
      </c>
      <c r="BW40" s="8">
        <v>3946</v>
      </c>
      <c r="BX40" s="4">
        <f t="shared" si="33"/>
        <v>9036</v>
      </c>
      <c r="BY40">
        <f t="shared" si="4"/>
        <v>659</v>
      </c>
      <c r="BZ40">
        <f t="shared" si="31"/>
        <v>0</v>
      </c>
      <c r="CA40">
        <f t="shared" si="6"/>
        <v>432</v>
      </c>
      <c r="CB40">
        <f t="shared" si="7"/>
        <v>0</v>
      </c>
      <c r="CC40">
        <f t="shared" si="8"/>
        <v>0</v>
      </c>
      <c r="CD40">
        <f t="shared" si="9"/>
        <v>0</v>
      </c>
      <c r="CE40">
        <f t="shared" si="10"/>
        <v>0</v>
      </c>
    </row>
    <row r="41" spans="1:83" ht="14.25">
      <c r="A41" t="s">
        <v>64</v>
      </c>
      <c r="B41">
        <v>40</v>
      </c>
      <c r="C41">
        <v>40</v>
      </c>
      <c r="D41">
        <f>SUM(C41-B41)</f>
        <v>0</v>
      </c>
      <c r="E41" t="s">
        <v>102</v>
      </c>
      <c r="F41" s="3" t="e">
        <f>SUM(BU41)/(L41)</f>
        <v>#DIV/0!</v>
      </c>
      <c r="G41" s="3" t="e">
        <f t="shared" si="16"/>
        <v>#DIV/0!</v>
      </c>
      <c r="H41" s="3" t="e">
        <f t="shared" si="11"/>
        <v>#DIV/0!</v>
      </c>
      <c r="I41" s="3">
        <f t="shared" si="12"/>
        <v>157.75</v>
      </c>
      <c r="J41" s="3">
        <f>SUM(BX41)/(P41)</f>
        <v>157.75</v>
      </c>
      <c r="K41" s="10">
        <f>'[1]Sheet1'!$V$534</f>
        <v>157.75</v>
      </c>
      <c r="L41" s="8">
        <v>0</v>
      </c>
      <c r="M41" s="8">
        <v>0</v>
      </c>
      <c r="N41" s="8">
        <v>0</v>
      </c>
      <c r="O41" s="8">
        <f t="shared" si="13"/>
        <v>4</v>
      </c>
      <c r="P41" s="8">
        <f t="shared" si="14"/>
        <v>4</v>
      </c>
      <c r="Q41" s="5">
        <f>SUM(0+P41)</f>
        <v>4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 s="8">
        <f t="shared" si="1"/>
        <v>177</v>
      </c>
      <c r="AE41" s="4">
        <f t="shared" si="19"/>
        <v>177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 s="8">
        <f t="shared" si="2"/>
        <v>631</v>
      </c>
      <c r="AR41" s="4">
        <f t="shared" si="30"/>
        <v>631</v>
      </c>
      <c r="AW41">
        <v>153</v>
      </c>
      <c r="AX41">
        <v>167</v>
      </c>
      <c r="AY41">
        <v>177</v>
      </c>
      <c r="AZ41">
        <v>134</v>
      </c>
      <c r="BU41" s="8">
        <v>0</v>
      </c>
      <c r="BV41" s="8">
        <v>0</v>
      </c>
      <c r="BW41" s="8">
        <v>0</v>
      </c>
      <c r="BX41" s="4">
        <f t="shared" si="33"/>
        <v>631</v>
      </c>
      <c r="BY41">
        <f t="shared" si="4"/>
        <v>0</v>
      </c>
      <c r="BZ41">
        <f t="shared" si="31"/>
        <v>631</v>
      </c>
      <c r="CA41">
        <f t="shared" si="6"/>
        <v>0</v>
      </c>
      <c r="CB41">
        <f t="shared" si="7"/>
        <v>0</v>
      </c>
      <c r="CC41">
        <f t="shared" si="8"/>
        <v>0</v>
      </c>
      <c r="CD41">
        <f t="shared" si="9"/>
        <v>0</v>
      </c>
      <c r="CE41">
        <f t="shared" si="10"/>
        <v>0</v>
      </c>
    </row>
    <row r="42" spans="1:83" ht="14.25">
      <c r="A42" t="s">
        <v>64</v>
      </c>
      <c r="B42">
        <v>41</v>
      </c>
      <c r="C42">
        <v>41</v>
      </c>
      <c r="D42">
        <f>SUM(C42-B42)</f>
        <v>0</v>
      </c>
      <c r="E42" t="s">
        <v>103</v>
      </c>
      <c r="F42" s="3" t="e">
        <f>SUM(BU42)/(L42)</f>
        <v>#DIV/0!</v>
      </c>
      <c r="G42" s="3" t="e">
        <f t="shared" si="16"/>
        <v>#DIV/0!</v>
      </c>
      <c r="H42" s="3" t="e">
        <f t="shared" si="11"/>
        <v>#DIV/0!</v>
      </c>
      <c r="I42" s="3">
        <f t="shared" si="12"/>
        <v>187.5</v>
      </c>
      <c r="J42" s="3">
        <f>SUM(BX42)/(P42)</f>
        <v>187.5</v>
      </c>
      <c r="K42" s="10">
        <f>'[1]Sheet1'!$V$535</f>
        <v>187.5</v>
      </c>
      <c r="L42" s="8">
        <v>0</v>
      </c>
      <c r="M42" s="8">
        <v>0</v>
      </c>
      <c r="N42" s="8">
        <v>0</v>
      </c>
      <c r="O42" s="8">
        <f t="shared" si="13"/>
        <v>4</v>
      </c>
      <c r="P42" s="8">
        <f t="shared" si="14"/>
        <v>4</v>
      </c>
      <c r="Q42" s="5">
        <f>SUM(0+P42)</f>
        <v>4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 s="8">
        <f t="shared" si="1"/>
        <v>200</v>
      </c>
      <c r="AE42" s="4">
        <f t="shared" si="19"/>
        <v>200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 s="8">
        <f t="shared" si="2"/>
        <v>750</v>
      </c>
      <c r="AR42" s="4">
        <f t="shared" si="30"/>
        <v>750</v>
      </c>
      <c r="BA42">
        <v>185</v>
      </c>
      <c r="BB42">
        <v>199</v>
      </c>
      <c r="BC42">
        <v>166</v>
      </c>
      <c r="BD42">
        <v>200</v>
      </c>
      <c r="BU42" s="8">
        <v>0</v>
      </c>
      <c r="BV42" s="8">
        <v>0</v>
      </c>
      <c r="BW42" s="8">
        <v>0</v>
      </c>
      <c r="BX42" s="4">
        <f t="shared" si="33"/>
        <v>750</v>
      </c>
      <c r="BY42">
        <f t="shared" si="4"/>
        <v>0</v>
      </c>
      <c r="BZ42">
        <f t="shared" si="31"/>
        <v>0</v>
      </c>
      <c r="CA42">
        <f t="shared" si="6"/>
        <v>750</v>
      </c>
      <c r="CB42">
        <f t="shared" si="7"/>
        <v>0</v>
      </c>
      <c r="CC42">
        <f t="shared" si="8"/>
        <v>0</v>
      </c>
      <c r="CD42">
        <f t="shared" si="9"/>
        <v>0</v>
      </c>
      <c r="CE42">
        <f t="shared" si="10"/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25">
      <selection activeCell="F36" sqref="F36"/>
    </sheetView>
  </sheetViews>
  <sheetFormatPr defaultColWidth="9.140625" defaultRowHeight="15"/>
  <cols>
    <col min="1" max="1" width="9.28125" style="0" customWidth="1"/>
    <col min="2" max="2" width="23.00390625" style="0" customWidth="1"/>
    <col min="3" max="3" width="19.28125" style="0" customWidth="1"/>
    <col min="4" max="4" width="11.7109375" style="0" customWidth="1"/>
    <col min="5" max="8" width="11.28125" style="0" customWidth="1"/>
  </cols>
  <sheetData>
    <row r="1" spans="1:15" ht="14.25">
      <c r="A1" s="1" t="s">
        <v>0</v>
      </c>
      <c r="B1" s="1" t="s">
        <v>9</v>
      </c>
      <c r="C1" s="1" t="s">
        <v>3</v>
      </c>
      <c r="D1" s="1" t="s">
        <v>21</v>
      </c>
      <c r="E1" s="1" t="s">
        <v>22</v>
      </c>
      <c r="F1" s="1" t="s">
        <v>23</v>
      </c>
      <c r="G1" s="1" t="s">
        <v>24</v>
      </c>
      <c r="H1" s="1" t="s">
        <v>25</v>
      </c>
      <c r="I1" s="1" t="s">
        <v>14</v>
      </c>
      <c r="J1" s="1" t="s">
        <v>21</v>
      </c>
      <c r="K1" s="1" t="s">
        <v>22</v>
      </c>
      <c r="L1" s="1" t="s">
        <v>23</v>
      </c>
      <c r="M1" s="1" t="s">
        <v>24</v>
      </c>
      <c r="N1" s="1" t="s">
        <v>25</v>
      </c>
      <c r="O1" s="1" t="s">
        <v>14</v>
      </c>
    </row>
    <row r="2" spans="1:15" ht="14.25">
      <c r="A2">
        <v>1</v>
      </c>
      <c r="B2" t="s">
        <v>37</v>
      </c>
      <c r="C2" t="s">
        <v>38</v>
      </c>
      <c r="D2">
        <v>265</v>
      </c>
      <c r="E2">
        <v>209</v>
      </c>
      <c r="F2">
        <v>249</v>
      </c>
      <c r="G2">
        <v>191</v>
      </c>
      <c r="H2" s="4">
        <f>MAX(D2:G2)</f>
        <v>265</v>
      </c>
      <c r="I2" s="5">
        <v>265</v>
      </c>
      <c r="J2">
        <v>848</v>
      </c>
      <c r="K2">
        <v>768</v>
      </c>
      <c r="L2">
        <v>810</v>
      </c>
      <c r="M2">
        <v>668</v>
      </c>
      <c r="N2" s="4">
        <f>MAX(J2:M2)</f>
        <v>848</v>
      </c>
      <c r="O2" s="5">
        <v>848</v>
      </c>
    </row>
    <row r="3" spans="1:15" ht="14.25">
      <c r="A3">
        <v>2</v>
      </c>
      <c r="B3" t="s">
        <v>37</v>
      </c>
      <c r="C3" t="s">
        <v>39</v>
      </c>
      <c r="D3">
        <v>236</v>
      </c>
      <c r="E3">
        <v>245</v>
      </c>
      <c r="F3">
        <v>245</v>
      </c>
      <c r="G3">
        <v>213</v>
      </c>
      <c r="H3" s="4">
        <f aca="true" t="shared" si="0" ref="H3:H42">MAX(D3:G3)</f>
        <v>245</v>
      </c>
      <c r="I3" s="5">
        <v>245</v>
      </c>
      <c r="J3">
        <v>833</v>
      </c>
      <c r="K3">
        <v>821</v>
      </c>
      <c r="L3">
        <v>798</v>
      </c>
      <c r="M3">
        <v>747</v>
      </c>
      <c r="N3" s="4">
        <f aca="true" t="shared" si="1" ref="N3:N42">MAX(J3:M3)</f>
        <v>833</v>
      </c>
      <c r="O3" s="5">
        <v>833</v>
      </c>
    </row>
    <row r="4" spans="1:15" ht="14.25">
      <c r="A4">
        <v>3</v>
      </c>
      <c r="B4" t="s">
        <v>37</v>
      </c>
      <c r="C4" t="s">
        <v>40</v>
      </c>
      <c r="D4">
        <v>0</v>
      </c>
      <c r="E4">
        <v>0</v>
      </c>
      <c r="F4">
        <v>0</v>
      </c>
      <c r="G4">
        <v>0</v>
      </c>
      <c r="H4" s="4">
        <f t="shared" si="0"/>
        <v>0</v>
      </c>
      <c r="I4" s="5">
        <v>232</v>
      </c>
      <c r="J4">
        <v>0</v>
      </c>
      <c r="K4">
        <v>0</v>
      </c>
      <c r="L4">
        <v>0</v>
      </c>
      <c r="M4">
        <v>0</v>
      </c>
      <c r="N4" s="4">
        <f t="shared" si="1"/>
        <v>0</v>
      </c>
      <c r="O4" s="5">
        <v>768</v>
      </c>
    </row>
    <row r="5" spans="1:15" ht="14.25">
      <c r="A5">
        <v>4</v>
      </c>
      <c r="B5" t="s">
        <v>37</v>
      </c>
      <c r="C5" t="s">
        <v>41</v>
      </c>
      <c r="D5">
        <v>190</v>
      </c>
      <c r="E5">
        <v>210</v>
      </c>
      <c r="F5">
        <v>192</v>
      </c>
      <c r="G5">
        <v>224</v>
      </c>
      <c r="H5" s="4">
        <f t="shared" si="0"/>
        <v>224</v>
      </c>
      <c r="I5" s="5">
        <v>238</v>
      </c>
      <c r="J5">
        <v>643</v>
      </c>
      <c r="K5">
        <v>706</v>
      </c>
      <c r="L5">
        <v>690</v>
      </c>
      <c r="M5">
        <v>733</v>
      </c>
      <c r="N5" s="4">
        <f t="shared" si="1"/>
        <v>733</v>
      </c>
      <c r="O5" s="5">
        <v>799</v>
      </c>
    </row>
    <row r="6" spans="1:15" ht="14.25">
      <c r="A6">
        <v>5</v>
      </c>
      <c r="B6" t="s">
        <v>97</v>
      </c>
      <c r="C6" t="s">
        <v>98</v>
      </c>
      <c r="D6">
        <v>191</v>
      </c>
      <c r="E6">
        <v>230</v>
      </c>
      <c r="F6">
        <v>197</v>
      </c>
      <c r="G6">
        <v>168</v>
      </c>
      <c r="H6" s="4">
        <f t="shared" si="0"/>
        <v>230</v>
      </c>
      <c r="I6" s="5">
        <v>257</v>
      </c>
      <c r="J6">
        <v>691</v>
      </c>
      <c r="K6">
        <v>772</v>
      </c>
      <c r="L6">
        <v>689</v>
      </c>
      <c r="M6">
        <v>603</v>
      </c>
      <c r="N6" s="4">
        <f t="shared" si="1"/>
        <v>772</v>
      </c>
      <c r="O6" s="5">
        <v>772</v>
      </c>
    </row>
    <row r="7" spans="1:15" ht="14.25">
      <c r="A7">
        <v>6</v>
      </c>
      <c r="B7" t="s">
        <v>37</v>
      </c>
      <c r="C7" t="s">
        <v>42</v>
      </c>
      <c r="D7">
        <v>233</v>
      </c>
      <c r="E7">
        <v>197</v>
      </c>
      <c r="F7">
        <v>233</v>
      </c>
      <c r="G7">
        <v>0</v>
      </c>
      <c r="H7" s="4">
        <f t="shared" si="0"/>
        <v>233</v>
      </c>
      <c r="I7" s="5">
        <v>236</v>
      </c>
      <c r="J7">
        <v>684</v>
      </c>
      <c r="K7">
        <v>667</v>
      </c>
      <c r="L7">
        <v>772</v>
      </c>
      <c r="M7">
        <v>0</v>
      </c>
      <c r="N7" s="4">
        <f t="shared" si="1"/>
        <v>772</v>
      </c>
      <c r="O7" s="5">
        <v>772</v>
      </c>
    </row>
    <row r="8" spans="1:15" ht="14.25">
      <c r="A8">
        <v>7</v>
      </c>
      <c r="B8" t="s">
        <v>43</v>
      </c>
      <c r="C8" t="s">
        <v>44</v>
      </c>
      <c r="D8">
        <v>233</v>
      </c>
      <c r="E8">
        <v>253</v>
      </c>
      <c r="F8">
        <v>200</v>
      </c>
      <c r="G8">
        <v>202</v>
      </c>
      <c r="H8" s="4">
        <f t="shared" si="0"/>
        <v>253</v>
      </c>
      <c r="I8" s="5">
        <v>269</v>
      </c>
      <c r="J8">
        <v>740</v>
      </c>
      <c r="K8">
        <v>803</v>
      </c>
      <c r="L8">
        <v>680</v>
      </c>
      <c r="M8">
        <v>703</v>
      </c>
      <c r="N8" s="4">
        <f t="shared" si="1"/>
        <v>803</v>
      </c>
      <c r="O8" s="5">
        <v>839</v>
      </c>
    </row>
    <row r="9" spans="1:15" ht="14.25">
      <c r="A9">
        <v>8</v>
      </c>
      <c r="B9" t="s">
        <v>43</v>
      </c>
      <c r="C9" t="s">
        <v>45</v>
      </c>
      <c r="D9">
        <v>212</v>
      </c>
      <c r="E9">
        <v>213</v>
      </c>
      <c r="F9">
        <v>204</v>
      </c>
      <c r="G9">
        <v>0</v>
      </c>
      <c r="H9" s="4">
        <f t="shared" si="0"/>
        <v>213</v>
      </c>
      <c r="I9" s="5">
        <v>241</v>
      </c>
      <c r="J9">
        <v>762</v>
      </c>
      <c r="K9">
        <v>691</v>
      </c>
      <c r="L9">
        <v>696</v>
      </c>
      <c r="M9">
        <v>0</v>
      </c>
      <c r="N9" s="4">
        <f t="shared" si="1"/>
        <v>762</v>
      </c>
      <c r="O9" s="5">
        <v>833</v>
      </c>
    </row>
    <row r="10" spans="1:15" ht="14.25">
      <c r="A10">
        <v>9</v>
      </c>
      <c r="B10" t="s">
        <v>46</v>
      </c>
      <c r="C10" t="s">
        <v>47</v>
      </c>
      <c r="D10">
        <v>223</v>
      </c>
      <c r="E10">
        <v>233</v>
      </c>
      <c r="F10">
        <v>234</v>
      </c>
      <c r="G10">
        <v>196</v>
      </c>
      <c r="H10" s="4">
        <f t="shared" si="0"/>
        <v>234</v>
      </c>
      <c r="I10" s="5">
        <v>238</v>
      </c>
      <c r="J10">
        <v>736</v>
      </c>
      <c r="K10">
        <v>728</v>
      </c>
      <c r="L10">
        <v>690</v>
      </c>
      <c r="M10">
        <v>674</v>
      </c>
      <c r="N10" s="4">
        <f t="shared" si="1"/>
        <v>736</v>
      </c>
      <c r="O10" s="5">
        <v>764</v>
      </c>
    </row>
    <row r="11" spans="1:15" ht="14.25">
      <c r="A11">
        <v>10</v>
      </c>
      <c r="B11" t="s">
        <v>43</v>
      </c>
      <c r="C11" t="s">
        <v>48</v>
      </c>
      <c r="D11">
        <v>216</v>
      </c>
      <c r="E11">
        <v>202</v>
      </c>
      <c r="F11">
        <v>181</v>
      </c>
      <c r="G11">
        <v>197</v>
      </c>
      <c r="H11" s="4">
        <f t="shared" si="0"/>
        <v>216</v>
      </c>
      <c r="I11" s="5">
        <v>246</v>
      </c>
      <c r="J11">
        <v>710</v>
      </c>
      <c r="K11">
        <v>728</v>
      </c>
      <c r="L11">
        <v>669</v>
      </c>
      <c r="M11">
        <v>659</v>
      </c>
      <c r="N11" s="4">
        <f t="shared" si="1"/>
        <v>728</v>
      </c>
      <c r="O11" s="5">
        <v>840</v>
      </c>
    </row>
    <row r="12" spans="1:15" ht="14.25">
      <c r="A12">
        <v>11</v>
      </c>
      <c r="B12" t="s">
        <v>46</v>
      </c>
      <c r="C12" t="s">
        <v>49</v>
      </c>
      <c r="D12">
        <v>0</v>
      </c>
      <c r="E12">
        <v>0</v>
      </c>
      <c r="F12">
        <v>0</v>
      </c>
      <c r="G12">
        <v>0</v>
      </c>
      <c r="H12" s="4">
        <f t="shared" si="0"/>
        <v>0</v>
      </c>
      <c r="I12" s="5">
        <v>243</v>
      </c>
      <c r="J12">
        <v>0</v>
      </c>
      <c r="K12">
        <v>0</v>
      </c>
      <c r="L12">
        <v>0</v>
      </c>
      <c r="M12">
        <v>0</v>
      </c>
      <c r="N12" s="4">
        <f t="shared" si="1"/>
        <v>0</v>
      </c>
      <c r="O12" s="5">
        <v>802</v>
      </c>
    </row>
    <row r="13" spans="1:15" ht="14.25">
      <c r="A13">
        <v>12</v>
      </c>
      <c r="B13" t="s">
        <v>43</v>
      </c>
      <c r="C13" t="s">
        <v>50</v>
      </c>
      <c r="D13">
        <v>209</v>
      </c>
      <c r="E13">
        <v>0</v>
      </c>
      <c r="F13">
        <v>209</v>
      </c>
      <c r="G13">
        <v>0</v>
      </c>
      <c r="H13" s="4">
        <f t="shared" si="0"/>
        <v>209</v>
      </c>
      <c r="I13" s="5">
        <v>268</v>
      </c>
      <c r="J13">
        <v>700</v>
      </c>
      <c r="K13">
        <v>0</v>
      </c>
      <c r="L13">
        <v>739</v>
      </c>
      <c r="M13">
        <v>0</v>
      </c>
      <c r="N13" s="4">
        <f t="shared" si="1"/>
        <v>739</v>
      </c>
      <c r="O13" s="5">
        <v>904</v>
      </c>
    </row>
    <row r="14" spans="1:15" ht="14.25">
      <c r="A14">
        <v>13</v>
      </c>
      <c r="B14" t="s">
        <v>46</v>
      </c>
      <c r="C14" t="s">
        <v>51</v>
      </c>
      <c r="D14">
        <v>224</v>
      </c>
      <c r="E14">
        <v>0</v>
      </c>
      <c r="F14">
        <v>0</v>
      </c>
      <c r="G14">
        <v>0</v>
      </c>
      <c r="H14" s="4">
        <f t="shared" si="0"/>
        <v>224</v>
      </c>
      <c r="I14" s="5">
        <v>256</v>
      </c>
      <c r="J14">
        <v>761</v>
      </c>
      <c r="K14">
        <v>0</v>
      </c>
      <c r="L14">
        <v>0</v>
      </c>
      <c r="M14">
        <v>0</v>
      </c>
      <c r="N14" s="4">
        <f t="shared" si="1"/>
        <v>761</v>
      </c>
      <c r="O14" s="5">
        <v>819</v>
      </c>
    </row>
    <row r="15" spans="1:15" ht="14.25">
      <c r="A15">
        <v>14</v>
      </c>
      <c r="B15" t="s">
        <v>46</v>
      </c>
      <c r="C15" t="s">
        <v>52</v>
      </c>
      <c r="D15">
        <v>215</v>
      </c>
      <c r="E15">
        <v>272</v>
      </c>
      <c r="F15">
        <v>232</v>
      </c>
      <c r="G15">
        <v>267</v>
      </c>
      <c r="H15" s="4">
        <f t="shared" si="0"/>
        <v>272</v>
      </c>
      <c r="I15" s="5">
        <v>290</v>
      </c>
      <c r="J15">
        <v>721</v>
      </c>
      <c r="K15">
        <v>782</v>
      </c>
      <c r="L15">
        <v>817</v>
      </c>
      <c r="M15">
        <v>727</v>
      </c>
      <c r="N15" s="4">
        <f t="shared" si="1"/>
        <v>817</v>
      </c>
      <c r="O15" s="5">
        <v>874</v>
      </c>
    </row>
    <row r="16" spans="1:15" ht="14.25">
      <c r="A16">
        <v>15</v>
      </c>
      <c r="B16" t="s">
        <v>46</v>
      </c>
      <c r="C16" t="s">
        <v>53</v>
      </c>
      <c r="D16">
        <v>152</v>
      </c>
      <c r="E16">
        <v>0</v>
      </c>
      <c r="F16">
        <v>0</v>
      </c>
      <c r="G16">
        <v>0</v>
      </c>
      <c r="H16" s="4">
        <f t="shared" si="0"/>
        <v>152</v>
      </c>
      <c r="I16" s="5">
        <v>243</v>
      </c>
      <c r="J16">
        <v>567</v>
      </c>
      <c r="K16">
        <v>0</v>
      </c>
      <c r="L16">
        <v>0</v>
      </c>
      <c r="M16">
        <v>0</v>
      </c>
      <c r="N16" s="4">
        <f t="shared" si="1"/>
        <v>567</v>
      </c>
      <c r="O16" s="5">
        <v>770</v>
      </c>
    </row>
    <row r="17" spans="1:15" ht="14.25">
      <c r="A17">
        <v>16</v>
      </c>
      <c r="B17" t="s">
        <v>46</v>
      </c>
      <c r="C17" t="s">
        <v>54</v>
      </c>
      <c r="D17">
        <v>0</v>
      </c>
      <c r="E17">
        <v>171</v>
      </c>
      <c r="F17">
        <v>0</v>
      </c>
      <c r="G17">
        <v>0</v>
      </c>
      <c r="H17" s="4">
        <f t="shared" si="0"/>
        <v>171</v>
      </c>
      <c r="I17" s="5">
        <v>231</v>
      </c>
      <c r="J17">
        <v>0</v>
      </c>
      <c r="K17">
        <v>323</v>
      </c>
      <c r="L17">
        <v>0</v>
      </c>
      <c r="M17">
        <v>0</v>
      </c>
      <c r="N17" s="4">
        <f t="shared" si="1"/>
        <v>323</v>
      </c>
      <c r="O17" s="5">
        <v>801</v>
      </c>
    </row>
    <row r="18" spans="1:15" ht="14.25">
      <c r="A18">
        <v>17</v>
      </c>
      <c r="B18" t="s">
        <v>46</v>
      </c>
      <c r="C18" t="s">
        <v>55</v>
      </c>
      <c r="D18">
        <v>0</v>
      </c>
      <c r="E18">
        <v>213</v>
      </c>
      <c r="F18">
        <v>0</v>
      </c>
      <c r="G18">
        <v>0</v>
      </c>
      <c r="H18" s="4">
        <f t="shared" si="0"/>
        <v>213</v>
      </c>
      <c r="I18" s="5">
        <v>227</v>
      </c>
      <c r="J18">
        <v>0</v>
      </c>
      <c r="K18">
        <v>649</v>
      </c>
      <c r="L18">
        <v>0</v>
      </c>
      <c r="M18">
        <v>0</v>
      </c>
      <c r="N18" s="4">
        <f t="shared" si="1"/>
        <v>649</v>
      </c>
      <c r="O18" s="5">
        <v>750</v>
      </c>
    </row>
    <row r="19" spans="1:15" ht="14.25">
      <c r="A19">
        <v>18</v>
      </c>
      <c r="B19" t="s">
        <v>64</v>
      </c>
      <c r="C19" t="s">
        <v>65</v>
      </c>
      <c r="D19">
        <v>0</v>
      </c>
      <c r="E19">
        <v>248</v>
      </c>
      <c r="F19">
        <v>241</v>
      </c>
      <c r="G19">
        <v>208</v>
      </c>
      <c r="H19" s="4">
        <f t="shared" si="0"/>
        <v>248</v>
      </c>
      <c r="I19" s="5">
        <v>256</v>
      </c>
      <c r="J19">
        <v>0</v>
      </c>
      <c r="K19">
        <v>740</v>
      </c>
      <c r="L19">
        <v>714</v>
      </c>
      <c r="M19">
        <v>734</v>
      </c>
      <c r="N19" s="4">
        <f t="shared" si="1"/>
        <v>740</v>
      </c>
      <c r="O19" s="5">
        <v>830</v>
      </c>
    </row>
    <row r="20" spans="1:15" ht="14.25">
      <c r="A20">
        <v>19</v>
      </c>
      <c r="B20" t="s">
        <v>64</v>
      </c>
      <c r="C20" t="s">
        <v>66</v>
      </c>
      <c r="D20">
        <v>0</v>
      </c>
      <c r="E20">
        <v>216</v>
      </c>
      <c r="F20">
        <v>192</v>
      </c>
      <c r="G20">
        <v>170</v>
      </c>
      <c r="H20" s="4">
        <f t="shared" si="0"/>
        <v>216</v>
      </c>
      <c r="I20" s="5">
        <v>216</v>
      </c>
      <c r="J20">
        <v>0</v>
      </c>
      <c r="K20">
        <v>663</v>
      </c>
      <c r="L20">
        <v>653</v>
      </c>
      <c r="M20">
        <v>655</v>
      </c>
      <c r="N20" s="4">
        <f t="shared" si="1"/>
        <v>663</v>
      </c>
      <c r="O20" s="5">
        <v>663</v>
      </c>
    </row>
    <row r="21" spans="1:15" ht="14.25">
      <c r="A21">
        <v>20</v>
      </c>
      <c r="B21" t="s">
        <v>64</v>
      </c>
      <c r="C21" t="s">
        <v>67</v>
      </c>
      <c r="D21">
        <v>0</v>
      </c>
      <c r="E21">
        <v>141</v>
      </c>
      <c r="F21">
        <v>0</v>
      </c>
      <c r="G21">
        <v>0</v>
      </c>
      <c r="H21" s="4">
        <f t="shared" si="0"/>
        <v>141</v>
      </c>
      <c r="I21" s="5">
        <v>141</v>
      </c>
      <c r="J21">
        <v>0</v>
      </c>
      <c r="K21">
        <v>481</v>
      </c>
      <c r="L21">
        <v>0</v>
      </c>
      <c r="M21">
        <v>0</v>
      </c>
      <c r="N21" s="4">
        <f t="shared" si="1"/>
        <v>481</v>
      </c>
      <c r="O21" s="5">
        <v>481</v>
      </c>
    </row>
    <row r="22" spans="1:15" ht="14.25">
      <c r="A22">
        <v>21</v>
      </c>
      <c r="B22" t="s">
        <v>64</v>
      </c>
      <c r="C22" t="s">
        <v>68</v>
      </c>
      <c r="D22">
        <v>0</v>
      </c>
      <c r="E22">
        <v>113</v>
      </c>
      <c r="F22">
        <v>0</v>
      </c>
      <c r="G22">
        <v>0</v>
      </c>
      <c r="H22" s="4">
        <f t="shared" si="0"/>
        <v>113</v>
      </c>
      <c r="I22" s="5">
        <v>113</v>
      </c>
      <c r="J22">
        <v>0</v>
      </c>
      <c r="K22">
        <v>400</v>
      </c>
      <c r="L22">
        <v>0</v>
      </c>
      <c r="M22">
        <v>0</v>
      </c>
      <c r="N22" s="4">
        <f t="shared" si="1"/>
        <v>400</v>
      </c>
      <c r="O22" s="5">
        <v>400</v>
      </c>
    </row>
    <row r="23" spans="1:15" ht="14.25">
      <c r="A23">
        <v>22</v>
      </c>
      <c r="B23" t="s">
        <v>64</v>
      </c>
      <c r="C23" t="s">
        <v>69</v>
      </c>
      <c r="D23">
        <v>0</v>
      </c>
      <c r="E23">
        <v>188</v>
      </c>
      <c r="F23">
        <v>0</v>
      </c>
      <c r="G23">
        <v>0</v>
      </c>
      <c r="H23" s="4">
        <f t="shared" si="0"/>
        <v>188</v>
      </c>
      <c r="I23" s="5">
        <v>248</v>
      </c>
      <c r="J23">
        <v>0</v>
      </c>
      <c r="K23">
        <v>655</v>
      </c>
      <c r="L23">
        <v>0</v>
      </c>
      <c r="M23">
        <v>0</v>
      </c>
      <c r="N23" s="4">
        <f t="shared" si="1"/>
        <v>655</v>
      </c>
      <c r="O23" s="5">
        <v>943</v>
      </c>
    </row>
    <row r="24" spans="1:15" ht="14.25">
      <c r="A24">
        <v>23</v>
      </c>
      <c r="B24" t="s">
        <v>64</v>
      </c>
      <c r="C24" t="s">
        <v>70</v>
      </c>
      <c r="D24">
        <v>0</v>
      </c>
      <c r="E24">
        <v>169</v>
      </c>
      <c r="F24">
        <v>213</v>
      </c>
      <c r="G24">
        <v>225</v>
      </c>
      <c r="H24" s="4">
        <f t="shared" si="0"/>
        <v>225</v>
      </c>
      <c r="I24" s="5">
        <v>225</v>
      </c>
      <c r="J24">
        <v>0</v>
      </c>
      <c r="K24">
        <v>622</v>
      </c>
      <c r="L24">
        <v>720</v>
      </c>
      <c r="M24">
        <v>827</v>
      </c>
      <c r="N24" s="4">
        <f t="shared" si="1"/>
        <v>827</v>
      </c>
      <c r="O24" s="5">
        <v>827</v>
      </c>
    </row>
    <row r="25" spans="1:15" ht="14.25">
      <c r="A25">
        <v>24</v>
      </c>
      <c r="B25" t="s">
        <v>71</v>
      </c>
      <c r="C25" t="s">
        <v>72</v>
      </c>
      <c r="D25">
        <v>210</v>
      </c>
      <c r="E25">
        <v>201</v>
      </c>
      <c r="F25">
        <v>217</v>
      </c>
      <c r="G25">
        <v>180</v>
      </c>
      <c r="H25" s="4">
        <f t="shared" si="0"/>
        <v>217</v>
      </c>
      <c r="I25" s="5">
        <v>217</v>
      </c>
      <c r="J25">
        <v>706</v>
      </c>
      <c r="K25">
        <v>676</v>
      </c>
      <c r="L25">
        <v>697</v>
      </c>
      <c r="M25">
        <v>621</v>
      </c>
      <c r="N25" s="4">
        <f t="shared" si="1"/>
        <v>706</v>
      </c>
      <c r="O25" s="5">
        <v>706</v>
      </c>
    </row>
    <row r="26" spans="1:15" ht="14.25">
      <c r="A26">
        <v>25</v>
      </c>
      <c r="B26" t="s">
        <v>71</v>
      </c>
      <c r="C26" t="s">
        <v>73</v>
      </c>
      <c r="D26">
        <v>0</v>
      </c>
      <c r="E26">
        <v>0</v>
      </c>
      <c r="F26">
        <v>187</v>
      </c>
      <c r="G26">
        <v>194</v>
      </c>
      <c r="H26" s="4">
        <f t="shared" si="0"/>
        <v>194</v>
      </c>
      <c r="I26" s="5">
        <v>245</v>
      </c>
      <c r="J26">
        <v>0</v>
      </c>
      <c r="K26">
        <v>0</v>
      </c>
      <c r="L26">
        <v>677</v>
      </c>
      <c r="M26">
        <v>706</v>
      </c>
      <c r="N26" s="4">
        <f t="shared" si="1"/>
        <v>706</v>
      </c>
      <c r="O26" s="5">
        <v>837</v>
      </c>
    </row>
    <row r="27" spans="1:15" ht="14.25">
      <c r="A27">
        <v>26</v>
      </c>
      <c r="B27" t="s">
        <v>56</v>
      </c>
      <c r="C27" t="s">
        <v>57</v>
      </c>
      <c r="D27">
        <v>222</v>
      </c>
      <c r="E27">
        <v>245</v>
      </c>
      <c r="F27">
        <v>226</v>
      </c>
      <c r="G27">
        <v>231</v>
      </c>
      <c r="H27" s="4">
        <f t="shared" si="0"/>
        <v>245</v>
      </c>
      <c r="I27" s="5">
        <v>254</v>
      </c>
      <c r="J27">
        <v>774</v>
      </c>
      <c r="K27">
        <v>821</v>
      </c>
      <c r="L27">
        <v>787</v>
      </c>
      <c r="M27">
        <v>792</v>
      </c>
      <c r="N27" s="4">
        <f t="shared" si="1"/>
        <v>821</v>
      </c>
      <c r="O27" s="5">
        <v>871</v>
      </c>
    </row>
    <row r="28" spans="1:15" ht="14.25">
      <c r="A28">
        <v>27</v>
      </c>
      <c r="B28" t="s">
        <v>56</v>
      </c>
      <c r="C28" t="s">
        <v>58</v>
      </c>
      <c r="D28">
        <v>0</v>
      </c>
      <c r="E28">
        <v>0</v>
      </c>
      <c r="F28">
        <v>0</v>
      </c>
      <c r="G28">
        <v>0</v>
      </c>
      <c r="H28" s="4">
        <f t="shared" si="0"/>
        <v>0</v>
      </c>
      <c r="I28" s="5">
        <v>262</v>
      </c>
      <c r="J28">
        <v>0</v>
      </c>
      <c r="K28">
        <v>0</v>
      </c>
      <c r="L28">
        <v>0</v>
      </c>
      <c r="M28">
        <v>0</v>
      </c>
      <c r="N28" s="4">
        <f t="shared" si="1"/>
        <v>0</v>
      </c>
      <c r="O28" s="5">
        <v>806</v>
      </c>
    </row>
    <row r="29" spans="1:15" ht="14.25">
      <c r="A29">
        <v>28</v>
      </c>
      <c r="B29" t="s">
        <v>56</v>
      </c>
      <c r="C29" t="s">
        <v>59</v>
      </c>
      <c r="D29">
        <v>185</v>
      </c>
      <c r="E29">
        <v>225</v>
      </c>
      <c r="F29">
        <v>192</v>
      </c>
      <c r="G29">
        <v>177</v>
      </c>
      <c r="H29" s="4">
        <f t="shared" si="0"/>
        <v>225</v>
      </c>
      <c r="I29" s="5">
        <v>235</v>
      </c>
      <c r="J29">
        <v>670</v>
      </c>
      <c r="K29">
        <v>656</v>
      </c>
      <c r="L29">
        <v>664</v>
      </c>
      <c r="M29">
        <v>655</v>
      </c>
      <c r="N29" s="4">
        <f t="shared" si="1"/>
        <v>670</v>
      </c>
      <c r="O29" s="5">
        <v>735</v>
      </c>
    </row>
    <row r="30" spans="1:15" ht="14.25">
      <c r="A30">
        <v>29</v>
      </c>
      <c r="B30" t="s">
        <v>56</v>
      </c>
      <c r="C30" t="s">
        <v>60</v>
      </c>
      <c r="D30">
        <v>160</v>
      </c>
      <c r="E30">
        <v>154</v>
      </c>
      <c r="F30">
        <v>153</v>
      </c>
      <c r="G30">
        <v>0</v>
      </c>
      <c r="H30" s="4">
        <f t="shared" si="0"/>
        <v>160</v>
      </c>
      <c r="I30" s="5">
        <v>160</v>
      </c>
      <c r="J30">
        <v>543</v>
      </c>
      <c r="K30">
        <v>522</v>
      </c>
      <c r="L30">
        <v>535</v>
      </c>
      <c r="M30">
        <v>0</v>
      </c>
      <c r="N30" s="4">
        <f t="shared" si="1"/>
        <v>543</v>
      </c>
      <c r="O30" s="5">
        <v>543</v>
      </c>
    </row>
    <row r="31" spans="1:15" ht="14.25">
      <c r="A31">
        <v>30</v>
      </c>
      <c r="B31" t="s">
        <v>56</v>
      </c>
      <c r="C31" t="s">
        <v>61</v>
      </c>
      <c r="D31">
        <v>217</v>
      </c>
      <c r="E31">
        <v>235</v>
      </c>
      <c r="F31">
        <v>221</v>
      </c>
      <c r="G31">
        <v>203</v>
      </c>
      <c r="H31" s="4">
        <f t="shared" si="0"/>
        <v>235</v>
      </c>
      <c r="I31" s="5">
        <v>235</v>
      </c>
      <c r="J31">
        <v>693</v>
      </c>
      <c r="K31">
        <v>788</v>
      </c>
      <c r="L31">
        <v>769</v>
      </c>
      <c r="M31">
        <v>673</v>
      </c>
      <c r="N31" s="4">
        <f t="shared" si="1"/>
        <v>788</v>
      </c>
      <c r="O31" s="5">
        <v>788</v>
      </c>
    </row>
    <row r="32" spans="1:15" ht="14.25">
      <c r="A32">
        <v>31</v>
      </c>
      <c r="B32" t="s">
        <v>56</v>
      </c>
      <c r="C32" t="s">
        <v>62</v>
      </c>
      <c r="D32">
        <v>157</v>
      </c>
      <c r="E32">
        <v>167</v>
      </c>
      <c r="F32">
        <v>163</v>
      </c>
      <c r="G32">
        <v>0</v>
      </c>
      <c r="H32" s="4">
        <f t="shared" si="0"/>
        <v>167</v>
      </c>
      <c r="I32" s="5">
        <v>167</v>
      </c>
      <c r="J32">
        <v>566</v>
      </c>
      <c r="K32">
        <v>573</v>
      </c>
      <c r="L32">
        <v>520</v>
      </c>
      <c r="M32">
        <v>0</v>
      </c>
      <c r="N32" s="4">
        <f t="shared" si="1"/>
        <v>573</v>
      </c>
      <c r="O32" s="5">
        <v>573</v>
      </c>
    </row>
    <row r="33" spans="1:15" ht="14.25">
      <c r="A33">
        <v>32</v>
      </c>
      <c r="B33" t="s">
        <v>56</v>
      </c>
      <c r="C33" t="s">
        <v>63</v>
      </c>
      <c r="D33">
        <v>0</v>
      </c>
      <c r="E33">
        <v>0</v>
      </c>
      <c r="F33">
        <v>227</v>
      </c>
      <c r="G33">
        <v>205</v>
      </c>
      <c r="H33" s="4">
        <f t="shared" si="0"/>
        <v>227</v>
      </c>
      <c r="I33" s="5">
        <v>279</v>
      </c>
      <c r="J33">
        <v>0</v>
      </c>
      <c r="K33">
        <v>0</v>
      </c>
      <c r="L33">
        <v>804</v>
      </c>
      <c r="M33">
        <v>712</v>
      </c>
      <c r="N33" s="4">
        <f t="shared" si="1"/>
        <v>804</v>
      </c>
      <c r="O33" s="5">
        <v>926</v>
      </c>
    </row>
    <row r="34" spans="1:15" ht="14.25">
      <c r="A34">
        <v>33</v>
      </c>
      <c r="B34" t="s">
        <v>64</v>
      </c>
      <c r="C34" t="s">
        <v>74</v>
      </c>
      <c r="D34">
        <v>0</v>
      </c>
      <c r="E34">
        <v>0</v>
      </c>
      <c r="F34">
        <v>203</v>
      </c>
      <c r="G34">
        <v>0</v>
      </c>
      <c r="H34" s="4">
        <f t="shared" si="0"/>
        <v>203</v>
      </c>
      <c r="I34" s="5">
        <v>237</v>
      </c>
      <c r="J34">
        <v>0</v>
      </c>
      <c r="K34">
        <v>0</v>
      </c>
      <c r="L34">
        <v>748</v>
      </c>
      <c r="M34">
        <v>0</v>
      </c>
      <c r="N34" s="4">
        <f t="shared" si="1"/>
        <v>748</v>
      </c>
      <c r="O34" s="5">
        <v>805</v>
      </c>
    </row>
    <row r="35" spans="1:15" ht="14.25">
      <c r="A35">
        <v>34</v>
      </c>
      <c r="B35" t="s">
        <v>93</v>
      </c>
      <c r="C35" t="s">
        <v>94</v>
      </c>
      <c r="D35">
        <v>212</v>
      </c>
      <c r="E35">
        <v>227</v>
      </c>
      <c r="F35">
        <v>225</v>
      </c>
      <c r="G35">
        <v>221</v>
      </c>
      <c r="H35" s="4">
        <f t="shared" si="0"/>
        <v>227</v>
      </c>
      <c r="I35" s="5">
        <v>257</v>
      </c>
      <c r="J35">
        <v>716</v>
      </c>
      <c r="K35">
        <v>757</v>
      </c>
      <c r="L35">
        <v>771</v>
      </c>
      <c r="M35">
        <v>642</v>
      </c>
      <c r="N35" s="4">
        <f t="shared" si="1"/>
        <v>771</v>
      </c>
      <c r="O35" s="5">
        <v>798</v>
      </c>
    </row>
    <row r="36" spans="1:15" ht="14.25">
      <c r="A36">
        <v>35</v>
      </c>
      <c r="B36" t="s">
        <v>93</v>
      </c>
      <c r="C36" t="s">
        <v>95</v>
      </c>
      <c r="D36">
        <v>230</v>
      </c>
      <c r="E36">
        <v>289</v>
      </c>
      <c r="F36">
        <v>232</v>
      </c>
      <c r="G36">
        <v>202</v>
      </c>
      <c r="H36" s="4">
        <f t="shared" si="0"/>
        <v>289</v>
      </c>
      <c r="I36" s="5">
        <v>289</v>
      </c>
      <c r="J36">
        <v>769</v>
      </c>
      <c r="K36">
        <v>877</v>
      </c>
      <c r="L36">
        <v>805</v>
      </c>
      <c r="M36">
        <v>713</v>
      </c>
      <c r="N36" s="4">
        <f t="shared" si="1"/>
        <v>877</v>
      </c>
      <c r="O36" s="5">
        <v>879</v>
      </c>
    </row>
    <row r="37" spans="1:15" ht="14.25">
      <c r="A37">
        <v>36</v>
      </c>
      <c r="B37" t="s">
        <v>93</v>
      </c>
      <c r="C37" t="s">
        <v>96</v>
      </c>
      <c r="D37">
        <v>202</v>
      </c>
      <c r="E37">
        <v>240</v>
      </c>
      <c r="F37">
        <v>236</v>
      </c>
      <c r="G37">
        <v>211</v>
      </c>
      <c r="H37" s="4">
        <f t="shared" si="0"/>
        <v>240</v>
      </c>
      <c r="I37" s="5">
        <v>240</v>
      </c>
      <c r="J37">
        <v>736</v>
      </c>
      <c r="K37">
        <v>787</v>
      </c>
      <c r="L37">
        <v>729</v>
      </c>
      <c r="M37">
        <v>693</v>
      </c>
      <c r="N37" s="4">
        <f t="shared" si="1"/>
        <v>787</v>
      </c>
      <c r="O37" s="5">
        <v>787</v>
      </c>
    </row>
    <row r="38" spans="1:15" ht="14.25">
      <c r="A38">
        <v>37</v>
      </c>
      <c r="B38" t="s">
        <v>97</v>
      </c>
      <c r="C38" t="s">
        <v>99</v>
      </c>
      <c r="D38">
        <v>0</v>
      </c>
      <c r="E38">
        <v>0</v>
      </c>
      <c r="F38">
        <v>0</v>
      </c>
      <c r="G38">
        <v>0</v>
      </c>
      <c r="H38" s="4">
        <f t="shared" si="0"/>
        <v>0</v>
      </c>
      <c r="I38" s="5">
        <v>211</v>
      </c>
      <c r="J38">
        <v>0</v>
      </c>
      <c r="K38">
        <v>0</v>
      </c>
      <c r="L38">
        <v>0</v>
      </c>
      <c r="M38">
        <v>0</v>
      </c>
      <c r="N38" s="4">
        <f t="shared" si="1"/>
        <v>0</v>
      </c>
      <c r="O38" s="5">
        <v>711</v>
      </c>
    </row>
    <row r="39" spans="1:15" ht="14.25">
      <c r="A39">
        <v>38</v>
      </c>
      <c r="B39" t="s">
        <v>97</v>
      </c>
      <c r="C39" t="s">
        <v>100</v>
      </c>
      <c r="D39">
        <v>190</v>
      </c>
      <c r="E39">
        <v>231</v>
      </c>
      <c r="F39">
        <v>219</v>
      </c>
      <c r="G39">
        <v>187</v>
      </c>
      <c r="H39" s="4">
        <f t="shared" si="0"/>
        <v>231</v>
      </c>
      <c r="I39" s="5">
        <v>258</v>
      </c>
      <c r="J39">
        <v>670</v>
      </c>
      <c r="K39">
        <v>635</v>
      </c>
      <c r="L39">
        <v>689</v>
      </c>
      <c r="M39">
        <v>627</v>
      </c>
      <c r="N39" s="4">
        <f t="shared" si="1"/>
        <v>689</v>
      </c>
      <c r="O39" s="5">
        <v>849</v>
      </c>
    </row>
    <row r="40" spans="1:15" ht="14.25">
      <c r="A40">
        <v>39</v>
      </c>
      <c r="B40" t="s">
        <v>97</v>
      </c>
      <c r="C40" t="s">
        <v>101</v>
      </c>
      <c r="D40">
        <v>231</v>
      </c>
      <c r="E40">
        <v>204</v>
      </c>
      <c r="F40">
        <v>245</v>
      </c>
      <c r="G40">
        <v>179</v>
      </c>
      <c r="H40" s="4">
        <f t="shared" si="0"/>
        <v>245</v>
      </c>
      <c r="I40" s="5">
        <v>268</v>
      </c>
      <c r="J40">
        <v>680</v>
      </c>
      <c r="K40">
        <v>756</v>
      </c>
      <c r="L40">
        <v>685</v>
      </c>
      <c r="M40">
        <v>659</v>
      </c>
      <c r="N40" s="4">
        <f t="shared" si="1"/>
        <v>756</v>
      </c>
      <c r="O40" s="5">
        <v>832</v>
      </c>
    </row>
    <row r="41" spans="1:15" ht="14.25">
      <c r="A41">
        <v>40</v>
      </c>
      <c r="B41" t="s">
        <v>64</v>
      </c>
      <c r="C41" t="s">
        <v>102</v>
      </c>
      <c r="D41">
        <v>0</v>
      </c>
      <c r="E41">
        <v>0</v>
      </c>
      <c r="F41">
        <v>0</v>
      </c>
      <c r="G41">
        <v>177</v>
      </c>
      <c r="H41" s="4">
        <f t="shared" si="0"/>
        <v>177</v>
      </c>
      <c r="I41" s="5">
        <v>177</v>
      </c>
      <c r="J41">
        <v>0</v>
      </c>
      <c r="K41">
        <v>0</v>
      </c>
      <c r="L41">
        <v>0</v>
      </c>
      <c r="M41">
        <v>631</v>
      </c>
      <c r="N41" s="4">
        <f t="shared" si="1"/>
        <v>631</v>
      </c>
      <c r="O41" s="5">
        <v>631</v>
      </c>
    </row>
    <row r="42" spans="1:15" ht="14.25">
      <c r="A42">
        <v>41</v>
      </c>
      <c r="B42" t="s">
        <v>64</v>
      </c>
      <c r="C42" t="s">
        <v>103</v>
      </c>
      <c r="D42">
        <v>0</v>
      </c>
      <c r="E42">
        <v>0</v>
      </c>
      <c r="F42">
        <v>0</v>
      </c>
      <c r="G42">
        <v>200</v>
      </c>
      <c r="H42" s="4">
        <f t="shared" si="0"/>
        <v>200</v>
      </c>
      <c r="I42" s="5">
        <v>200</v>
      </c>
      <c r="J42">
        <v>0</v>
      </c>
      <c r="K42">
        <v>0</v>
      </c>
      <c r="L42">
        <v>0</v>
      </c>
      <c r="M42">
        <v>750</v>
      </c>
      <c r="N42" s="4">
        <f t="shared" si="1"/>
        <v>750</v>
      </c>
      <c r="O42" s="5">
        <v>750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Edgars31</dc:creator>
  <cp:keywords/>
  <dc:description/>
  <cp:lastModifiedBy>svetl</cp:lastModifiedBy>
  <cp:lastPrinted>2015-12-11T12:31:40Z</cp:lastPrinted>
  <dcterms:created xsi:type="dcterms:W3CDTF">2015-12-11T12:31:55Z</dcterms:created>
  <dcterms:modified xsi:type="dcterms:W3CDTF">2023-03-22T10:12:14Z</dcterms:modified>
  <cp:category/>
  <cp:version/>
  <cp:contentType/>
  <cp:contentStatus/>
</cp:coreProperties>
</file>