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3" activeTab="0"/>
  </bookViews>
  <sheets>
    <sheet name="BRONZE vir.reitings 4.k Galvena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<sst xmlns="http://schemas.openxmlformats.org/spreadsheetml/2006/main" count="226" uniqueCount="95">
  <si>
    <t>Vieta</t>
  </si>
  <si>
    <t>Vārds, Uzvārds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</si>
  <si>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</si>
  <si>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</si>
  <si>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</si>
  <si>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</si>
  <si>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</si>
  <si>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</si>
  <si>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</si>
  <si>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</si>
  <si>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</si>
  <si>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</si>
  <si>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</si>
  <si>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</si>
  <si>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</si>
  <si>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Lursoft</t>
  </si>
  <si>
    <t>Ģirts Ķēbers</t>
  </si>
  <si>
    <t>Artūrs Pugejs</t>
  </si>
  <si>
    <t>Edgars Cimdiņš</t>
  </si>
  <si>
    <t>Zaļie Pumpuri</t>
  </si>
  <si>
    <t>Ainārs Sedlenieks</t>
  </si>
  <si>
    <t>Elvijs Bokanovs</t>
  </si>
  <si>
    <t>Mārtiņš Vaicekovskis</t>
  </si>
  <si>
    <t>Artūrs Žigulins</t>
  </si>
  <si>
    <t>(16.ABL)</t>
  </si>
  <si>
    <t>Spēles ABL</t>
  </si>
  <si>
    <t>Molotovs</t>
  </si>
  <si>
    <t>Aigars Liškovskis</t>
  </si>
  <si>
    <t>Elmārs Kokorišs</t>
  </si>
  <si>
    <t>Kopējais vidējais ABL</t>
  </si>
  <si>
    <t>Vidējais bez handikapa 1.kārta</t>
  </si>
  <si>
    <t>Spēles 1.kārta</t>
  </si>
  <si>
    <t>Guntis Andžāns</t>
  </si>
  <si>
    <t>NB Tauriņi</t>
  </si>
  <si>
    <t>Artūrs Perepjolkins</t>
  </si>
  <si>
    <t>AFK</t>
  </si>
  <si>
    <t>Sergejs Romanovskis</t>
  </si>
  <si>
    <t>Reinis Butāns</t>
  </si>
  <si>
    <t>(17.ABL)</t>
  </si>
  <si>
    <t>Andis Vanags</t>
  </si>
  <si>
    <t>Rihards Tīrums</t>
  </si>
  <si>
    <t>Vidējais bez handikapa 2.kārta</t>
  </si>
  <si>
    <t>Vidējais bez handikapa</t>
  </si>
  <si>
    <t>Spēles 2.kārta</t>
  </si>
  <si>
    <t>Spēles</t>
  </si>
  <si>
    <t>(17.ABL )</t>
  </si>
  <si>
    <t>(18.ABL 1.k.)</t>
  </si>
  <si>
    <t>Summa (pēc 1.kārtas)</t>
  </si>
  <si>
    <t>(18.ABL 1.K.)</t>
  </si>
  <si>
    <t>(18.ABL 2.K.)</t>
  </si>
  <si>
    <t>(18.ABL 3.K.)</t>
  </si>
  <si>
    <t>(18.ABL 4.K.)</t>
  </si>
  <si>
    <t>(18.ABL labākais)</t>
  </si>
  <si>
    <t>Toms Erbss</t>
  </si>
  <si>
    <t>Pēteris Krīgers</t>
  </si>
  <si>
    <t>Sergejs Meņšikovs</t>
  </si>
  <si>
    <t>Juris Olengovičs</t>
  </si>
  <si>
    <t>Nopietni</t>
  </si>
  <si>
    <t>Guntars Pugejs</t>
  </si>
  <si>
    <t>Armands Štubis</t>
  </si>
  <si>
    <t>Edgars Štubis</t>
  </si>
  <si>
    <t>Vidējais bez handikapa 3.kārta</t>
  </si>
  <si>
    <t>Spēles 3.kārta</t>
  </si>
  <si>
    <t>(18.ABL 2.k.)</t>
  </si>
  <si>
    <t>Summa (pēc 2.kārtas)</t>
  </si>
  <si>
    <t>Jānis Cimdiņš</t>
  </si>
  <si>
    <t>Benjamins Zareckis</t>
  </si>
  <si>
    <t>Arnis Liparts</t>
  </si>
  <si>
    <t>Agnis Zonne</t>
  </si>
  <si>
    <t>Korness</t>
  </si>
  <si>
    <t>Gints Adakovskis</t>
  </si>
  <si>
    <t>Valdis Skudra</t>
  </si>
  <si>
    <t>Artūrs Maslovs</t>
  </si>
  <si>
    <t>RTU</t>
  </si>
  <si>
    <t>Māris Umbraško</t>
  </si>
  <si>
    <t>Rihards Zābers</t>
  </si>
  <si>
    <t>Sigutis Briedis</t>
  </si>
  <si>
    <t>Summa (pēc 3.kārtas)</t>
  </si>
  <si>
    <t>(18.ABL 3.k.)</t>
  </si>
  <si>
    <t>Spēles 4.kārta</t>
  </si>
  <si>
    <t>Vidējais bez handikapa 4.kārta</t>
  </si>
  <si>
    <t>26.03.</t>
  </si>
  <si>
    <t>09.04.</t>
  </si>
  <si>
    <t>16.04.</t>
  </si>
  <si>
    <t>30.04.</t>
  </si>
  <si>
    <t>14.05.</t>
  </si>
  <si>
    <t>21.05.</t>
  </si>
  <si>
    <t>28.05.</t>
  </si>
  <si>
    <t>Summa 26.03.(4.spēles)</t>
  </si>
  <si>
    <t>Summa 09.04.(4.spēles)</t>
  </si>
  <si>
    <t>Summa 16.04.(4.spēles)</t>
  </si>
  <si>
    <t>Summa 30.04.(4.spēles)</t>
  </si>
  <si>
    <t>Summa 14.05.(4.spēles)</t>
  </si>
  <si>
    <t>Summa 21.05.(4.spēles)</t>
  </si>
  <si>
    <t>Summa 28.05.(4.spēles)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</si>
</sst>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mmm\ dd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"/>
    <numFmt numFmtId="184" formatCode="0.00000"/>
    <numFmt numFmtId="185" formatCode="0.00000000"/>
    <numFmt numFmtId="186" formatCode="0.0000000"/>
    <numFmt numFmtId="187" formatCode="0.0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34" borderId="0" xfId="0" applyFont="1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2" fontId="0" fillId="5" borderId="0" xfId="0" applyNumberFormat="1" applyFont="1" applyFill="1" applyAlignment="1">
      <alignment/>
    </xf>
    <xf numFmtId="0" fontId="0" fillId="5" borderId="0" xfId="0" applyFill="1" applyAlignment="1">
      <alignment/>
    </xf>
    <xf numFmtId="1" fontId="0" fillId="34" borderId="0" xfId="0" applyNumberFormat="1" applyFill="1" applyAlignment="1">
      <alignment/>
    </xf>
    <xf numFmtId="0" fontId="0" fillId="17" borderId="0" xfId="0" applyFont="1" applyFill="1" applyAlignment="1">
      <alignment/>
    </xf>
    <xf numFmtId="0" fontId="39" fillId="17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v&#299;rie&#353;ie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2">
          <cell r="W32">
            <v>186.5986631016043</v>
          </cell>
        </row>
        <row r="78">
          <cell r="W78">
            <v>173.18034025374857</v>
          </cell>
        </row>
        <row r="91">
          <cell r="W91">
            <v>171.25658263305323</v>
          </cell>
        </row>
        <row r="94">
          <cell r="W94">
            <v>169.6850365903937</v>
          </cell>
        </row>
        <row r="96">
          <cell r="W96">
            <v>168.09714285714284</v>
          </cell>
        </row>
        <row r="98">
          <cell r="W98">
            <v>170.56641534391534</v>
          </cell>
        </row>
        <row r="102">
          <cell r="W102">
            <v>164.90333333333334</v>
          </cell>
        </row>
        <row r="114">
          <cell r="W114">
            <v>167.7773663751215</v>
          </cell>
        </row>
        <row r="141">
          <cell r="W141">
            <v>161.18551901998714</v>
          </cell>
        </row>
        <row r="163">
          <cell r="W163">
            <v>156.81591304347825</v>
          </cell>
        </row>
        <row r="202">
          <cell r="W202">
            <v>153.06482281284607</v>
          </cell>
        </row>
        <row r="204">
          <cell r="W204">
            <v>145.87055378220407</v>
          </cell>
        </row>
        <row r="218">
          <cell r="W218">
            <v>147.12369491525425</v>
          </cell>
        </row>
        <row r="245">
          <cell r="W245">
            <v>139.169069664903</v>
          </cell>
        </row>
        <row r="263">
          <cell r="W263">
            <v>139.29110037573807</v>
          </cell>
        </row>
        <row r="264">
          <cell r="W264">
            <v>141.53314664701549</v>
          </cell>
        </row>
        <row r="274">
          <cell r="W274">
            <v>126.51940575190575</v>
          </cell>
        </row>
        <row r="283">
          <cell r="W283">
            <v>132.7367931955093</v>
          </cell>
        </row>
        <row r="510">
          <cell r="W510">
            <v>161.64954545454543</v>
          </cell>
        </row>
        <row r="517">
          <cell r="W517">
            <v>132.46428571428572</v>
          </cell>
        </row>
        <row r="520">
          <cell r="W520">
            <v>135.11363636363637</v>
          </cell>
        </row>
        <row r="521">
          <cell r="W521">
            <v>119.5</v>
          </cell>
        </row>
        <row r="524">
          <cell r="W524">
            <v>126.79729729729729</v>
          </cell>
        </row>
        <row r="525">
          <cell r="W525">
            <v>111.72857142857143</v>
          </cell>
        </row>
        <row r="539">
          <cell r="W539">
            <v>134.95238095238096</v>
          </cell>
        </row>
        <row r="540">
          <cell r="W540">
            <v>135.5441176470588</v>
          </cell>
        </row>
        <row r="542">
          <cell r="W542">
            <v>134.5</v>
          </cell>
        </row>
        <row r="544">
          <cell r="W544">
            <v>95.671875</v>
          </cell>
        </row>
        <row r="546">
          <cell r="W546">
            <v>128.9</v>
          </cell>
        </row>
        <row r="547">
          <cell r="W547">
            <v>138.75</v>
          </cell>
        </row>
        <row r="548">
          <cell r="W548">
            <v>134.5</v>
          </cell>
        </row>
        <row r="550">
          <cell r="W550">
            <v>130.58333333333334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3"/>
  <sheetViews>
    <sheetView tabSelected="1" zoomScalePageLayoutView="0" workbookViewId="0" topLeftCell="A1">
      <selection activeCell="F9" sqref="F9"/>
    </sheetView>
  </sheetViews>
  <sheetFormatPr defaultColWidth="0" defaultRowHeight="15"/>
  <cols>
    <col min="1" max="1" width="11.57421875" style="0" customWidth="1"/>
    <col min="2" max="2" width="9.28125" style="0" customWidth="1"/>
    <col min="3" max="3" width="23.00390625" style="0" customWidth="1"/>
    <col min="4" max="8" width="23.00390625" style="5" customWidth="1"/>
    <col min="9" max="9" width="15.421875" style="14" customWidth="1"/>
    <col min="10" max="14" width="15.421875" style="9" customWidth="1"/>
    <col min="15" max="15" width="10.00390625" style="7" customWidth="1"/>
    <col min="16" max="16" width="10.00390625" style="0" customWidth="1"/>
    <col min="17" max="28" width="13.28125" style="0" customWidth="1"/>
    <col min="29" max="29" width="16.00390625" style="9" customWidth="1"/>
    <col min="30" max="30" width="16.00390625" style="5" customWidth="1"/>
    <col min="31" max="42" width="11.28125" style="0" customWidth="1"/>
    <col min="43" max="43" width="13.57421875" style="9" customWidth="1"/>
    <col min="44" max="44" width="13.57421875" style="5" customWidth="1"/>
    <col min="45" max="72" width="8.8515625" style="0" customWidth="1"/>
    <col min="73" max="75" width="8.8515625" style="9" customWidth="1"/>
    <col min="76" max="76" width="8.8515625" style="5" customWidth="1"/>
    <col min="77" max="83" width="8.8515625" style="0" customWidth="1"/>
    <col min="84" max="16384" width="0" style="0" hidden="1" customWidth="1"/>
  </cols>
  <sheetData>
    <row r="1" spans="1:83" ht="14.25">
      <c r="A1" s="1" t="s">
        <v>5</v>
      </c>
      <c r="B1" s="1" t="s">
        <v>0</v>
      </c>
      <c r="C1" s="1" t="s">
        <v>1</v>
      </c>
      <c r="D1" s="3" t="s">
        <v>30</v>
      </c>
      <c r="E1" s="3" t="s">
        <v>41</v>
      </c>
      <c r="F1" s="3" t="s">
        <v>61</v>
      </c>
      <c r="G1" s="3" t="s">
        <v>80</v>
      </c>
      <c r="H1" s="3" t="s">
        <v>42</v>
      </c>
      <c r="I1" s="11" t="s">
        <v>29</v>
      </c>
      <c r="J1" s="8" t="s">
        <v>31</v>
      </c>
      <c r="K1" s="8" t="s">
        <v>43</v>
      </c>
      <c r="L1" s="8" t="s">
        <v>62</v>
      </c>
      <c r="M1" s="8" t="s">
        <v>79</v>
      </c>
      <c r="N1" s="8" t="s">
        <v>44</v>
      </c>
      <c r="O1" s="10" t="s">
        <v>25</v>
      </c>
      <c r="P1" s="1" t="s">
        <v>8</v>
      </c>
      <c r="Q1" s="1" t="s">
        <v>6</v>
      </c>
      <c r="R1" s="1" t="s">
        <v>7</v>
      </c>
      <c r="S1" s="1" t="s">
        <v>9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24</v>
      </c>
      <c r="Y1" s="1" t="s">
        <v>45</v>
      </c>
      <c r="Z1" s="1" t="s">
        <v>46</v>
      </c>
      <c r="AA1" s="1" t="s">
        <v>63</v>
      </c>
      <c r="AB1" s="1" t="s">
        <v>78</v>
      </c>
      <c r="AC1" s="8" t="s">
        <v>2</v>
      </c>
      <c r="AD1" s="3" t="s">
        <v>10</v>
      </c>
      <c r="AE1" s="1" t="s">
        <v>6</v>
      </c>
      <c r="AF1" s="1" t="s">
        <v>7</v>
      </c>
      <c r="AG1" s="1" t="s">
        <v>9</v>
      </c>
      <c r="AH1" s="1" t="s">
        <v>11</v>
      </c>
      <c r="AI1" s="1" t="s">
        <v>12</v>
      </c>
      <c r="AJ1" s="1" t="s">
        <v>13</v>
      </c>
      <c r="AK1" s="1" t="s">
        <v>14</v>
      </c>
      <c r="AL1" s="1" t="s">
        <v>24</v>
      </c>
      <c r="AM1" s="1" t="s">
        <v>38</v>
      </c>
      <c r="AN1" s="1" t="s">
        <v>46</v>
      </c>
      <c r="AO1" s="1" t="s">
        <v>63</v>
      </c>
      <c r="AP1" s="1" t="s">
        <v>78</v>
      </c>
      <c r="AQ1" s="8" t="s">
        <v>3</v>
      </c>
      <c r="AR1" s="3" t="s">
        <v>10</v>
      </c>
      <c r="AS1" s="1" t="s">
        <v>81</v>
      </c>
      <c r="AT1" s="1" t="s">
        <v>81</v>
      </c>
      <c r="AU1" s="1" t="s">
        <v>81</v>
      </c>
      <c r="AV1" s="1" t="s">
        <v>81</v>
      </c>
      <c r="AW1" s="1" t="s">
        <v>82</v>
      </c>
      <c r="AX1" s="1" t="s">
        <v>82</v>
      </c>
      <c r="AY1" s="1" t="s">
        <v>82</v>
      </c>
      <c r="AZ1" s="1" t="s">
        <v>82</v>
      </c>
      <c r="BA1" s="1" t="s">
        <v>83</v>
      </c>
      <c r="BB1" s="1" t="s">
        <v>83</v>
      </c>
      <c r="BC1" s="1" t="s">
        <v>83</v>
      </c>
      <c r="BD1" s="1" t="s">
        <v>83</v>
      </c>
      <c r="BE1" s="1" t="s">
        <v>84</v>
      </c>
      <c r="BF1" s="1" t="s">
        <v>84</v>
      </c>
      <c r="BG1" s="1" t="s">
        <v>84</v>
      </c>
      <c r="BH1" s="1" t="s">
        <v>84</v>
      </c>
      <c r="BI1" s="1" t="s">
        <v>85</v>
      </c>
      <c r="BJ1" s="1" t="s">
        <v>85</v>
      </c>
      <c r="BK1" s="1" t="s">
        <v>85</v>
      </c>
      <c r="BL1" s="1" t="s">
        <v>85</v>
      </c>
      <c r="BM1" s="1" t="s">
        <v>86</v>
      </c>
      <c r="BN1" s="1" t="s">
        <v>86</v>
      </c>
      <c r="BO1" s="1" t="s">
        <v>86</v>
      </c>
      <c r="BP1" s="1" t="s">
        <v>86</v>
      </c>
      <c r="BQ1" s="1" t="s">
        <v>87</v>
      </c>
      <c r="BR1" s="1" t="s">
        <v>87</v>
      </c>
      <c r="BS1" s="1" t="s">
        <v>87</v>
      </c>
      <c r="BT1" s="1" t="s">
        <v>87</v>
      </c>
      <c r="BU1" s="8" t="s">
        <v>47</v>
      </c>
      <c r="BV1" s="8" t="s">
        <v>64</v>
      </c>
      <c r="BW1" s="8" t="s">
        <v>77</v>
      </c>
      <c r="BX1" s="3" t="s">
        <v>4</v>
      </c>
      <c r="BY1" s="1" t="s">
        <v>88</v>
      </c>
      <c r="BZ1" s="1" t="s">
        <v>89</v>
      </c>
      <c r="CA1" s="1" t="s">
        <v>90</v>
      </c>
      <c r="CB1" s="1" t="s">
        <v>91</v>
      </c>
      <c r="CC1" s="1" t="s">
        <v>92</v>
      </c>
      <c r="CD1" s="1" t="s">
        <v>93</v>
      </c>
      <c r="CE1" s="1" t="s">
        <v>94</v>
      </c>
    </row>
    <row r="2" spans="1:83" ht="14.25">
      <c r="A2" t="s">
        <v>15</v>
      </c>
      <c r="B2">
        <v>1</v>
      </c>
      <c r="C2" t="s">
        <v>16</v>
      </c>
      <c r="D2" s="4">
        <f>SUM(BU2)/(J2)</f>
        <v>173.66666666666666</v>
      </c>
      <c r="E2" s="4">
        <f>SUM(BV2)/(K2)</f>
        <v>160.91666666666666</v>
      </c>
      <c r="F2" s="4" t="e">
        <f>SUM(BW2)/(L2)</f>
        <v>#DIV/0!</v>
      </c>
      <c r="G2" s="4" t="e">
        <f>AVERAGE(AS2:BT2)</f>
        <v>#DIV/0!</v>
      </c>
      <c r="H2" s="4">
        <f>SUM(BX2)/(N2)</f>
        <v>167.29166666666666</v>
      </c>
      <c r="I2" s="12">
        <f>'[1]Sheet1'!$W$114</f>
        <v>167.7773663751215</v>
      </c>
      <c r="J2" s="9">
        <v>24</v>
      </c>
      <c r="K2" s="9">
        <v>24</v>
      </c>
      <c r="L2" s="9">
        <v>0</v>
      </c>
      <c r="M2" s="9">
        <f>COUNT(AS2:BT2)</f>
        <v>0</v>
      </c>
      <c r="N2" s="9">
        <f>SUM(J2:M2)</f>
        <v>48</v>
      </c>
      <c r="O2" s="15">
        <f>SUM(558+N2)</f>
        <v>606</v>
      </c>
      <c r="P2">
        <v>0</v>
      </c>
      <c r="Q2">
        <v>0</v>
      </c>
      <c r="R2">
        <v>0</v>
      </c>
      <c r="S2">
        <v>199</v>
      </c>
      <c r="T2">
        <v>214</v>
      </c>
      <c r="U2">
        <v>255</v>
      </c>
      <c r="V2">
        <v>246</v>
      </c>
      <c r="W2">
        <v>247</v>
      </c>
      <c r="X2">
        <v>236</v>
      </c>
      <c r="Y2">
        <v>235</v>
      </c>
      <c r="Z2">
        <v>248</v>
      </c>
      <c r="AA2">
        <v>222</v>
      </c>
      <c r="AB2">
        <v>0</v>
      </c>
      <c r="AC2" s="9">
        <f aca="true" t="shared" si="0" ref="AC2:AC33">MAX(AS2:BT2)</f>
        <v>0</v>
      </c>
      <c r="AD2" s="5">
        <f aca="true" t="shared" si="1" ref="AD2:AD10">MAX(P2:AC2)</f>
        <v>255</v>
      </c>
      <c r="AE2">
        <v>0</v>
      </c>
      <c r="AF2">
        <v>0</v>
      </c>
      <c r="AG2">
        <v>714</v>
      </c>
      <c r="AH2">
        <v>680</v>
      </c>
      <c r="AI2">
        <v>813</v>
      </c>
      <c r="AJ2">
        <v>852</v>
      </c>
      <c r="AK2">
        <v>794</v>
      </c>
      <c r="AL2">
        <v>770</v>
      </c>
      <c r="AM2">
        <v>741</v>
      </c>
      <c r="AN2">
        <v>847</v>
      </c>
      <c r="AO2">
        <v>720</v>
      </c>
      <c r="AP2">
        <v>0</v>
      </c>
      <c r="AQ2" s="9">
        <f aca="true" t="shared" si="2" ref="AQ2:AQ33">MAX(BY2:CE2)</f>
        <v>0</v>
      </c>
      <c r="AR2" s="5">
        <f aca="true" t="shared" si="3" ref="AR2:AR16">MAX(AE2:AQ2)</f>
        <v>852</v>
      </c>
      <c r="BU2" s="9">
        <v>4168</v>
      </c>
      <c r="BV2" s="9">
        <v>3862</v>
      </c>
      <c r="BW2" s="9">
        <v>0</v>
      </c>
      <c r="BX2" s="5">
        <f>SUM(AS2:BW2)</f>
        <v>8030</v>
      </c>
      <c r="BY2">
        <f aca="true" t="shared" si="4" ref="BY2:BY16">SUM(AS2:AV2)</f>
        <v>0</v>
      </c>
      <c r="BZ2">
        <f aca="true" t="shared" si="5" ref="BZ2:BZ16">SUM(AW2:AZ2)</f>
        <v>0</v>
      </c>
      <c r="CA2">
        <f aca="true" t="shared" si="6" ref="CA2:CA16">SUM(BA2:BD2)</f>
        <v>0</v>
      </c>
      <c r="CB2">
        <f aca="true" t="shared" si="7" ref="CB2:CB16">SUM(BE2:BH2)</f>
        <v>0</v>
      </c>
      <c r="CC2">
        <f aca="true" t="shared" si="8" ref="CC2:CC16">SUM(BI2:BL2)</f>
        <v>0</v>
      </c>
      <c r="CD2">
        <f aca="true" t="shared" si="9" ref="CD2:CD16">SUM(BM2:BP2)</f>
        <v>0</v>
      </c>
      <c r="CE2">
        <f aca="true" t="shared" si="10" ref="CE2:CE16">SUM(BQ2:BT2)</f>
        <v>0</v>
      </c>
    </row>
    <row r="3" spans="1:83" ht="14.25">
      <c r="A3" t="s">
        <v>26</v>
      </c>
      <c r="B3">
        <v>2</v>
      </c>
      <c r="C3" t="s">
        <v>18</v>
      </c>
      <c r="D3" s="4">
        <f aca="true" t="shared" si="11" ref="D3:D33">SUM(BU3)/(J3)</f>
        <v>142.21428571428572</v>
      </c>
      <c r="E3" s="4">
        <f aca="true" t="shared" si="12" ref="E3:E33">SUM(BV3)/(K3)</f>
        <v>137.92</v>
      </c>
      <c r="F3" s="4">
        <f aca="true" t="shared" si="13" ref="F3:F33">SUM(BW3)/(L3)</f>
        <v>152.32142857142858</v>
      </c>
      <c r="G3" s="4">
        <f aca="true" t="shared" si="14" ref="G3:G33">AVERAGE(AS3:BT3)</f>
        <v>140.75</v>
      </c>
      <c r="H3" s="4">
        <f aca="true" t="shared" si="15" ref="H3:H33">SUM(BX3)/(N3)</f>
        <v>144.0561797752809</v>
      </c>
      <c r="I3" s="12">
        <f>'[1]Sheet1'!$W$204</f>
        <v>145.87055378220407</v>
      </c>
      <c r="J3" s="9">
        <v>28</v>
      </c>
      <c r="K3" s="9">
        <v>25</v>
      </c>
      <c r="L3" s="9">
        <v>28</v>
      </c>
      <c r="M3" s="9">
        <f aca="true" t="shared" si="16" ref="M3:M33">COUNT(AS3:BT3)</f>
        <v>8</v>
      </c>
      <c r="N3" s="9">
        <f aca="true" t="shared" si="17" ref="N3:N33">SUM(J3:M3)</f>
        <v>89</v>
      </c>
      <c r="O3" s="15">
        <f>SUM(264+N3)</f>
        <v>353</v>
      </c>
      <c r="P3">
        <v>0</v>
      </c>
      <c r="Q3">
        <v>197</v>
      </c>
      <c r="R3">
        <v>0</v>
      </c>
      <c r="S3">
        <v>0</v>
      </c>
      <c r="T3">
        <v>0</v>
      </c>
      <c r="U3">
        <v>0</v>
      </c>
      <c r="V3">
        <v>0</v>
      </c>
      <c r="W3">
        <v>200</v>
      </c>
      <c r="X3">
        <v>200</v>
      </c>
      <c r="Y3">
        <v>216</v>
      </c>
      <c r="Z3">
        <v>180</v>
      </c>
      <c r="AA3">
        <v>172</v>
      </c>
      <c r="AB3">
        <v>212</v>
      </c>
      <c r="AC3" s="9">
        <f t="shared" si="0"/>
        <v>166</v>
      </c>
      <c r="AD3" s="5">
        <f t="shared" si="1"/>
        <v>216</v>
      </c>
      <c r="AE3">
        <v>706</v>
      </c>
      <c r="AF3">
        <v>0</v>
      </c>
      <c r="AG3">
        <v>0</v>
      </c>
      <c r="AH3">
        <v>0</v>
      </c>
      <c r="AI3">
        <v>0</v>
      </c>
      <c r="AJ3">
        <v>0</v>
      </c>
      <c r="AK3">
        <v>624</v>
      </c>
      <c r="AL3">
        <v>678</v>
      </c>
      <c r="AM3">
        <v>739</v>
      </c>
      <c r="AN3">
        <v>622</v>
      </c>
      <c r="AO3">
        <v>626</v>
      </c>
      <c r="AP3">
        <v>707</v>
      </c>
      <c r="AQ3" s="9">
        <f t="shared" si="2"/>
        <v>564</v>
      </c>
      <c r="AR3" s="5">
        <f t="shared" si="3"/>
        <v>739</v>
      </c>
      <c r="AS3">
        <v>120</v>
      </c>
      <c r="AT3">
        <v>166</v>
      </c>
      <c r="AU3">
        <v>134</v>
      </c>
      <c r="AV3">
        <v>142</v>
      </c>
      <c r="AW3">
        <v>166</v>
      </c>
      <c r="AX3">
        <v>115</v>
      </c>
      <c r="AY3">
        <v>154</v>
      </c>
      <c r="AZ3">
        <v>129</v>
      </c>
      <c r="BU3" s="9">
        <v>3982</v>
      </c>
      <c r="BV3" s="9">
        <v>3448</v>
      </c>
      <c r="BW3" s="9">
        <v>4265</v>
      </c>
      <c r="BX3" s="5">
        <f aca="true" t="shared" si="18" ref="BX3:BX33">SUM(AS3:BW3)</f>
        <v>12821</v>
      </c>
      <c r="BY3">
        <f t="shared" si="4"/>
        <v>562</v>
      </c>
      <c r="BZ3">
        <f t="shared" si="5"/>
        <v>564</v>
      </c>
      <c r="CA3">
        <f t="shared" si="6"/>
        <v>0</v>
      </c>
      <c r="CB3">
        <f t="shared" si="7"/>
        <v>0</v>
      </c>
      <c r="CC3">
        <f t="shared" si="8"/>
        <v>0</v>
      </c>
      <c r="CD3">
        <f t="shared" si="9"/>
        <v>0</v>
      </c>
      <c r="CE3">
        <f t="shared" si="10"/>
        <v>0</v>
      </c>
    </row>
    <row r="4" spans="1:83" ht="14.25">
      <c r="A4" t="s">
        <v>19</v>
      </c>
      <c r="B4">
        <v>3</v>
      </c>
      <c r="C4" t="s">
        <v>20</v>
      </c>
      <c r="D4" s="4">
        <f t="shared" si="11"/>
        <v>145.03571428571428</v>
      </c>
      <c r="E4" s="4">
        <f t="shared" si="12"/>
        <v>137.4814814814815</v>
      </c>
      <c r="F4" s="4">
        <f t="shared" si="13"/>
        <v>146.71428571428572</v>
      </c>
      <c r="G4" s="4">
        <f t="shared" si="14"/>
        <v>137</v>
      </c>
      <c r="H4" s="4">
        <f t="shared" si="15"/>
        <v>142.66666666666666</v>
      </c>
      <c r="I4" s="13">
        <f>'[1]Sheet1'!$W$245</f>
        <v>139.169069664903</v>
      </c>
      <c r="J4" s="9">
        <v>28</v>
      </c>
      <c r="K4" s="9">
        <v>27</v>
      </c>
      <c r="L4" s="9">
        <v>28</v>
      </c>
      <c r="M4" s="9">
        <f t="shared" si="16"/>
        <v>7</v>
      </c>
      <c r="N4" s="9">
        <f t="shared" si="17"/>
        <v>90</v>
      </c>
      <c r="O4" s="15">
        <f>SUM(535+N4)</f>
        <v>625</v>
      </c>
      <c r="P4">
        <v>0</v>
      </c>
      <c r="Q4">
        <v>0</v>
      </c>
      <c r="R4">
        <v>0</v>
      </c>
      <c r="S4">
        <v>0</v>
      </c>
      <c r="T4">
        <v>208</v>
      </c>
      <c r="U4">
        <v>174</v>
      </c>
      <c r="V4">
        <v>208</v>
      </c>
      <c r="W4">
        <v>172</v>
      </c>
      <c r="X4">
        <v>188</v>
      </c>
      <c r="Y4">
        <v>177</v>
      </c>
      <c r="Z4">
        <v>176</v>
      </c>
      <c r="AA4">
        <v>177</v>
      </c>
      <c r="AB4">
        <v>172</v>
      </c>
      <c r="AC4" s="9">
        <f t="shared" si="0"/>
        <v>159</v>
      </c>
      <c r="AD4" s="5">
        <f t="shared" si="1"/>
        <v>208</v>
      </c>
      <c r="AE4">
        <v>0</v>
      </c>
      <c r="AF4">
        <v>0</v>
      </c>
      <c r="AG4">
        <v>0</v>
      </c>
      <c r="AH4">
        <v>714</v>
      </c>
      <c r="AI4">
        <v>605</v>
      </c>
      <c r="AJ4">
        <v>648</v>
      </c>
      <c r="AK4">
        <v>593</v>
      </c>
      <c r="AL4">
        <v>663</v>
      </c>
      <c r="AM4">
        <v>591</v>
      </c>
      <c r="AN4">
        <v>655</v>
      </c>
      <c r="AO4">
        <v>623</v>
      </c>
      <c r="AP4">
        <v>635</v>
      </c>
      <c r="AQ4" s="9">
        <f t="shared" si="2"/>
        <v>557</v>
      </c>
      <c r="AR4" s="5">
        <f t="shared" si="3"/>
        <v>714</v>
      </c>
      <c r="AT4">
        <v>135</v>
      </c>
      <c r="AU4">
        <v>123</v>
      </c>
      <c r="AV4">
        <v>144</v>
      </c>
      <c r="AW4">
        <v>109</v>
      </c>
      <c r="AX4">
        <v>136</v>
      </c>
      <c r="AY4">
        <v>153</v>
      </c>
      <c r="AZ4">
        <v>159</v>
      </c>
      <c r="BN4" s="6"/>
      <c r="BP4" s="6"/>
      <c r="BR4" s="6"/>
      <c r="BT4" s="6"/>
      <c r="BU4" s="16">
        <v>4061</v>
      </c>
      <c r="BV4" s="9">
        <v>3712</v>
      </c>
      <c r="BW4" s="9">
        <v>4108</v>
      </c>
      <c r="BX4" s="5">
        <f t="shared" si="18"/>
        <v>12840</v>
      </c>
      <c r="BY4">
        <f t="shared" si="4"/>
        <v>402</v>
      </c>
      <c r="BZ4">
        <f t="shared" si="5"/>
        <v>557</v>
      </c>
      <c r="CA4">
        <f t="shared" si="6"/>
        <v>0</v>
      </c>
      <c r="CB4">
        <f t="shared" si="7"/>
        <v>0</v>
      </c>
      <c r="CC4">
        <f t="shared" si="8"/>
        <v>0</v>
      </c>
      <c r="CD4">
        <f t="shared" si="9"/>
        <v>0</v>
      </c>
      <c r="CE4">
        <f t="shared" si="10"/>
        <v>0</v>
      </c>
    </row>
    <row r="5" spans="1:83" ht="14.25">
      <c r="A5" s="2" t="s">
        <v>15</v>
      </c>
      <c r="B5">
        <v>4</v>
      </c>
      <c r="C5" s="2" t="s">
        <v>21</v>
      </c>
      <c r="D5" s="4">
        <f t="shared" si="11"/>
        <v>138.5</v>
      </c>
      <c r="E5" s="4">
        <f t="shared" si="12"/>
        <v>146.41666666666666</v>
      </c>
      <c r="F5" s="4">
        <f t="shared" si="13"/>
        <v>142.0625</v>
      </c>
      <c r="G5" s="4">
        <f t="shared" si="14"/>
        <v>134.25</v>
      </c>
      <c r="H5" s="4">
        <f t="shared" si="15"/>
        <v>141.43478260869566</v>
      </c>
      <c r="I5" s="12">
        <f>'[1]Sheet1'!$W$263</f>
        <v>139.29110037573807</v>
      </c>
      <c r="J5" s="9">
        <v>14</v>
      </c>
      <c r="K5" s="9">
        <v>12</v>
      </c>
      <c r="L5" s="9">
        <v>16</v>
      </c>
      <c r="M5" s="9">
        <f t="shared" si="16"/>
        <v>4</v>
      </c>
      <c r="N5" s="9">
        <f t="shared" si="17"/>
        <v>46</v>
      </c>
      <c r="O5" s="15">
        <f>SUM(235+N5)</f>
        <v>281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143</v>
      </c>
      <c r="V5" s="2">
        <v>172</v>
      </c>
      <c r="W5" s="2">
        <v>190</v>
      </c>
      <c r="X5">
        <v>189</v>
      </c>
      <c r="Y5">
        <v>202</v>
      </c>
      <c r="Z5">
        <v>176</v>
      </c>
      <c r="AA5">
        <v>178</v>
      </c>
      <c r="AB5">
        <v>189</v>
      </c>
      <c r="AC5" s="9">
        <f t="shared" si="0"/>
        <v>168</v>
      </c>
      <c r="AD5" s="5">
        <f t="shared" si="1"/>
        <v>202</v>
      </c>
      <c r="AE5" s="2">
        <v>0</v>
      </c>
      <c r="AF5" s="2">
        <v>0</v>
      </c>
      <c r="AG5" s="2">
        <v>0</v>
      </c>
      <c r="AH5" s="2">
        <v>0</v>
      </c>
      <c r="AI5" s="2">
        <v>482</v>
      </c>
      <c r="AJ5" s="2">
        <v>586</v>
      </c>
      <c r="AK5" s="2">
        <v>586</v>
      </c>
      <c r="AL5" s="2">
        <v>601</v>
      </c>
      <c r="AM5">
        <v>700</v>
      </c>
      <c r="AN5">
        <v>593</v>
      </c>
      <c r="AO5">
        <v>630</v>
      </c>
      <c r="AP5">
        <v>637</v>
      </c>
      <c r="AQ5" s="9">
        <f t="shared" si="2"/>
        <v>537</v>
      </c>
      <c r="AR5" s="5">
        <f t="shared" si="3"/>
        <v>700</v>
      </c>
      <c r="AS5" s="2">
        <v>116</v>
      </c>
      <c r="AT5" s="2">
        <v>126</v>
      </c>
      <c r="AU5" s="2">
        <v>168</v>
      </c>
      <c r="AV5" s="2">
        <v>127</v>
      </c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17">
        <v>1939</v>
      </c>
      <c r="BV5" s="9">
        <v>1757</v>
      </c>
      <c r="BW5" s="9">
        <v>2273</v>
      </c>
      <c r="BX5" s="5">
        <f t="shared" si="18"/>
        <v>6506</v>
      </c>
      <c r="BY5">
        <f t="shared" si="4"/>
        <v>537</v>
      </c>
      <c r="BZ5">
        <f t="shared" si="5"/>
        <v>0</v>
      </c>
      <c r="CA5">
        <f t="shared" si="6"/>
        <v>0</v>
      </c>
      <c r="CB5">
        <f t="shared" si="7"/>
        <v>0</v>
      </c>
      <c r="CC5">
        <f t="shared" si="8"/>
        <v>0</v>
      </c>
      <c r="CD5">
        <f t="shared" si="9"/>
        <v>0</v>
      </c>
      <c r="CE5">
        <f t="shared" si="10"/>
        <v>0</v>
      </c>
    </row>
    <row r="6" spans="1:83" ht="14.25">
      <c r="A6" s="2" t="s">
        <v>15</v>
      </c>
      <c r="B6">
        <v>5</v>
      </c>
      <c r="C6" s="2" t="s">
        <v>22</v>
      </c>
      <c r="D6" s="4">
        <f t="shared" si="11"/>
        <v>126.25</v>
      </c>
      <c r="E6" s="4" t="e">
        <f t="shared" si="12"/>
        <v>#DIV/0!</v>
      </c>
      <c r="F6" s="4">
        <f t="shared" si="13"/>
        <v>123.125</v>
      </c>
      <c r="G6" s="4" t="e">
        <f t="shared" si="14"/>
        <v>#DIV/0!</v>
      </c>
      <c r="H6" s="4">
        <f t="shared" si="15"/>
        <v>124.16666666666667</v>
      </c>
      <c r="I6" s="12">
        <f>'[1]Sheet1'!$W$274</f>
        <v>126.51940575190575</v>
      </c>
      <c r="J6" s="9">
        <v>4</v>
      </c>
      <c r="K6" s="9">
        <v>0</v>
      </c>
      <c r="L6" s="9">
        <v>8</v>
      </c>
      <c r="M6" s="9">
        <f t="shared" si="16"/>
        <v>0</v>
      </c>
      <c r="N6" s="9">
        <f t="shared" si="17"/>
        <v>12</v>
      </c>
      <c r="O6" s="15">
        <f>SUM(230+N6)</f>
        <v>242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164</v>
      </c>
      <c r="X6">
        <v>179</v>
      </c>
      <c r="Y6">
        <v>188</v>
      </c>
      <c r="Z6">
        <v>163</v>
      </c>
      <c r="AA6">
        <v>0</v>
      </c>
      <c r="AB6">
        <v>148</v>
      </c>
      <c r="AC6" s="9">
        <f t="shared" si="0"/>
        <v>0</v>
      </c>
      <c r="AD6" s="5">
        <f t="shared" si="1"/>
        <v>188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550</v>
      </c>
      <c r="AL6" s="2">
        <v>585</v>
      </c>
      <c r="AM6">
        <v>588</v>
      </c>
      <c r="AN6">
        <v>505</v>
      </c>
      <c r="AO6">
        <v>0</v>
      </c>
      <c r="AP6">
        <v>525</v>
      </c>
      <c r="AQ6" s="9">
        <f t="shared" si="2"/>
        <v>0</v>
      </c>
      <c r="AR6" s="5">
        <f t="shared" si="3"/>
        <v>588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17">
        <v>505</v>
      </c>
      <c r="BV6" s="9">
        <v>0</v>
      </c>
      <c r="BW6" s="9">
        <v>985</v>
      </c>
      <c r="BX6" s="5">
        <f t="shared" si="18"/>
        <v>1490</v>
      </c>
      <c r="BY6">
        <f t="shared" si="4"/>
        <v>0</v>
      </c>
      <c r="BZ6">
        <f t="shared" si="5"/>
        <v>0</v>
      </c>
      <c r="CA6">
        <f t="shared" si="6"/>
        <v>0</v>
      </c>
      <c r="CB6">
        <f t="shared" si="7"/>
        <v>0</v>
      </c>
      <c r="CC6">
        <f t="shared" si="8"/>
        <v>0</v>
      </c>
      <c r="CD6">
        <f t="shared" si="9"/>
        <v>0</v>
      </c>
      <c r="CE6">
        <f t="shared" si="10"/>
        <v>0</v>
      </c>
    </row>
    <row r="7" spans="1:83" ht="14.25">
      <c r="A7" s="2" t="s">
        <v>26</v>
      </c>
      <c r="B7">
        <v>6</v>
      </c>
      <c r="C7" s="2" t="s">
        <v>23</v>
      </c>
      <c r="D7" s="4">
        <f t="shared" si="11"/>
        <v>147.60714285714286</v>
      </c>
      <c r="E7" s="4">
        <f t="shared" si="12"/>
        <v>145.25925925925927</v>
      </c>
      <c r="F7" s="4">
        <f t="shared" si="13"/>
        <v>146.16666666666666</v>
      </c>
      <c r="G7" s="4">
        <f t="shared" si="14"/>
        <v>160.75</v>
      </c>
      <c r="H7" s="4">
        <f t="shared" si="15"/>
        <v>147.06024096385542</v>
      </c>
      <c r="I7" s="12">
        <f>'[1]Sheet1'!$W$283</f>
        <v>132.7367931955093</v>
      </c>
      <c r="J7" s="9">
        <v>28</v>
      </c>
      <c r="K7" s="9">
        <v>27</v>
      </c>
      <c r="L7" s="9">
        <v>24</v>
      </c>
      <c r="M7" s="9">
        <f t="shared" si="16"/>
        <v>4</v>
      </c>
      <c r="N7" s="9">
        <f t="shared" si="17"/>
        <v>83</v>
      </c>
      <c r="O7" s="15">
        <f>SUM(178+N7)</f>
        <v>261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173</v>
      </c>
      <c r="X7">
        <v>176</v>
      </c>
      <c r="Y7">
        <v>194</v>
      </c>
      <c r="Z7">
        <v>189</v>
      </c>
      <c r="AA7">
        <v>186</v>
      </c>
      <c r="AB7">
        <v>198</v>
      </c>
      <c r="AC7" s="9">
        <f t="shared" si="0"/>
        <v>181</v>
      </c>
      <c r="AD7" s="5">
        <f t="shared" si="1"/>
        <v>198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527</v>
      </c>
      <c r="AL7" s="2">
        <v>582</v>
      </c>
      <c r="AM7">
        <v>655</v>
      </c>
      <c r="AN7">
        <v>660</v>
      </c>
      <c r="AO7">
        <v>664</v>
      </c>
      <c r="AP7">
        <v>614</v>
      </c>
      <c r="AQ7" s="9">
        <f t="shared" si="2"/>
        <v>643</v>
      </c>
      <c r="AR7" s="5">
        <f t="shared" si="3"/>
        <v>664</v>
      </c>
      <c r="AS7" s="2">
        <v>166</v>
      </c>
      <c r="AT7" s="2">
        <v>181</v>
      </c>
      <c r="AU7" s="2">
        <v>150</v>
      </c>
      <c r="AV7" s="2">
        <v>146</v>
      </c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17">
        <v>4133</v>
      </c>
      <c r="BV7" s="9">
        <v>3922</v>
      </c>
      <c r="BW7" s="9">
        <v>3508</v>
      </c>
      <c r="BX7" s="5">
        <f t="shared" si="18"/>
        <v>12206</v>
      </c>
      <c r="BY7">
        <f t="shared" si="4"/>
        <v>643</v>
      </c>
      <c r="BZ7">
        <f t="shared" si="5"/>
        <v>0</v>
      </c>
      <c r="CA7">
        <f t="shared" si="6"/>
        <v>0</v>
      </c>
      <c r="CB7">
        <f t="shared" si="7"/>
        <v>0</v>
      </c>
      <c r="CC7">
        <f t="shared" si="8"/>
        <v>0</v>
      </c>
      <c r="CD7">
        <f t="shared" si="9"/>
        <v>0</v>
      </c>
      <c r="CE7">
        <f t="shared" si="10"/>
        <v>0</v>
      </c>
    </row>
    <row r="8" spans="1:83" ht="14.25">
      <c r="A8" t="s">
        <v>26</v>
      </c>
      <c r="B8">
        <v>7</v>
      </c>
      <c r="C8" t="s">
        <v>17</v>
      </c>
      <c r="D8" s="4">
        <f t="shared" si="11"/>
        <v>160.39285714285714</v>
      </c>
      <c r="E8" s="4">
        <f t="shared" si="12"/>
        <v>156.3125</v>
      </c>
      <c r="F8" s="4" t="e">
        <f t="shared" si="13"/>
        <v>#DIV/0!</v>
      </c>
      <c r="G8" s="4" t="e">
        <f t="shared" si="14"/>
        <v>#DIV/0!</v>
      </c>
      <c r="H8" s="4">
        <f t="shared" si="15"/>
        <v>158.9090909090909</v>
      </c>
      <c r="I8" s="12">
        <f>'[1]Sheet1'!$W$510</f>
        <v>161.64954545454543</v>
      </c>
      <c r="J8" s="9">
        <v>28</v>
      </c>
      <c r="K8" s="9">
        <v>16</v>
      </c>
      <c r="L8" s="9">
        <v>0</v>
      </c>
      <c r="M8" s="9">
        <f t="shared" si="16"/>
        <v>0</v>
      </c>
      <c r="N8" s="9">
        <f t="shared" si="17"/>
        <v>44</v>
      </c>
      <c r="O8" s="15">
        <f>SUM(159+N8)</f>
        <v>203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148</v>
      </c>
      <c r="X8">
        <v>221</v>
      </c>
      <c r="Y8">
        <v>246</v>
      </c>
      <c r="Z8">
        <v>234</v>
      </c>
      <c r="AA8">
        <v>187</v>
      </c>
      <c r="AB8">
        <v>0</v>
      </c>
      <c r="AC8" s="9">
        <f t="shared" si="0"/>
        <v>0</v>
      </c>
      <c r="AD8" s="5">
        <f t="shared" si="1"/>
        <v>246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536</v>
      </c>
      <c r="AL8" s="2">
        <v>764</v>
      </c>
      <c r="AM8">
        <v>795</v>
      </c>
      <c r="AN8">
        <v>718</v>
      </c>
      <c r="AO8">
        <v>685</v>
      </c>
      <c r="AP8">
        <v>0</v>
      </c>
      <c r="AQ8" s="9">
        <f t="shared" si="2"/>
        <v>0</v>
      </c>
      <c r="AR8" s="5">
        <f t="shared" si="3"/>
        <v>795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17">
        <v>4491</v>
      </c>
      <c r="BV8" s="9">
        <v>2501</v>
      </c>
      <c r="BW8" s="9">
        <v>0</v>
      </c>
      <c r="BX8" s="5">
        <f t="shared" si="18"/>
        <v>6992</v>
      </c>
      <c r="BY8">
        <f t="shared" si="4"/>
        <v>0</v>
      </c>
      <c r="BZ8">
        <f t="shared" si="5"/>
        <v>0</v>
      </c>
      <c r="CA8">
        <f t="shared" si="6"/>
        <v>0</v>
      </c>
      <c r="CB8">
        <f t="shared" si="7"/>
        <v>0</v>
      </c>
      <c r="CC8">
        <f t="shared" si="8"/>
        <v>0</v>
      </c>
      <c r="CD8">
        <f t="shared" si="9"/>
        <v>0</v>
      </c>
      <c r="CE8">
        <f t="shared" si="10"/>
        <v>0</v>
      </c>
    </row>
    <row r="9" spans="1:83" ht="14.25">
      <c r="A9" t="s">
        <v>15</v>
      </c>
      <c r="B9">
        <v>8</v>
      </c>
      <c r="C9" t="s">
        <v>27</v>
      </c>
      <c r="D9" s="4">
        <f t="shared" si="11"/>
        <v>128.23076923076923</v>
      </c>
      <c r="E9" s="4">
        <f t="shared" si="12"/>
        <v>134.08333333333334</v>
      </c>
      <c r="F9" s="4">
        <f t="shared" si="13"/>
        <v>135.875</v>
      </c>
      <c r="G9" s="4">
        <f t="shared" si="14"/>
        <v>128</v>
      </c>
      <c r="H9" s="4">
        <f t="shared" si="15"/>
        <v>131.75675675675674</v>
      </c>
      <c r="I9" s="12">
        <f>'[1]Sheet1'!$W$524</f>
        <v>126.79729729729729</v>
      </c>
      <c r="J9" s="9">
        <v>26</v>
      </c>
      <c r="K9" s="9">
        <v>24</v>
      </c>
      <c r="L9" s="9">
        <v>16</v>
      </c>
      <c r="M9" s="9">
        <f t="shared" si="16"/>
        <v>8</v>
      </c>
      <c r="N9" s="9">
        <f t="shared" si="17"/>
        <v>74</v>
      </c>
      <c r="O9" s="15">
        <f>SUM(74+N9)</f>
        <v>148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160</v>
      </c>
      <c r="Z9">
        <v>164</v>
      </c>
      <c r="AA9">
        <v>186</v>
      </c>
      <c r="AB9">
        <v>208</v>
      </c>
      <c r="AC9" s="9">
        <f t="shared" si="0"/>
        <v>165</v>
      </c>
      <c r="AD9" s="5">
        <f t="shared" si="1"/>
        <v>208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s="2">
        <v>0</v>
      </c>
      <c r="AM9">
        <v>578</v>
      </c>
      <c r="AN9">
        <v>563</v>
      </c>
      <c r="AO9">
        <v>638</v>
      </c>
      <c r="AP9">
        <v>605</v>
      </c>
      <c r="AQ9" s="9">
        <f t="shared" si="2"/>
        <v>542</v>
      </c>
      <c r="AR9" s="5">
        <f t="shared" si="3"/>
        <v>638</v>
      </c>
      <c r="AS9" s="2">
        <v>124</v>
      </c>
      <c r="AT9" s="2">
        <v>140</v>
      </c>
      <c r="AU9" s="2">
        <v>120</v>
      </c>
      <c r="AV9" s="2">
        <v>98</v>
      </c>
      <c r="AW9" s="2">
        <v>114</v>
      </c>
      <c r="AX9" s="2">
        <v>165</v>
      </c>
      <c r="AY9" s="2">
        <v>142</v>
      </c>
      <c r="AZ9" s="2">
        <v>121</v>
      </c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17">
        <v>3334</v>
      </c>
      <c r="BV9" s="9">
        <v>3218</v>
      </c>
      <c r="BW9" s="9">
        <v>2174</v>
      </c>
      <c r="BX9" s="5">
        <f t="shared" si="18"/>
        <v>9750</v>
      </c>
      <c r="BY9">
        <f t="shared" si="4"/>
        <v>482</v>
      </c>
      <c r="BZ9">
        <f t="shared" si="5"/>
        <v>542</v>
      </c>
      <c r="CA9">
        <f t="shared" si="6"/>
        <v>0</v>
      </c>
      <c r="CB9">
        <f t="shared" si="7"/>
        <v>0</v>
      </c>
      <c r="CC9">
        <f t="shared" si="8"/>
        <v>0</v>
      </c>
      <c r="CD9">
        <f t="shared" si="9"/>
        <v>0</v>
      </c>
      <c r="CE9">
        <f t="shared" si="10"/>
        <v>0</v>
      </c>
    </row>
    <row r="10" spans="1:83" ht="14.25">
      <c r="A10" t="s">
        <v>19</v>
      </c>
      <c r="B10">
        <v>9</v>
      </c>
      <c r="C10" t="s">
        <v>28</v>
      </c>
      <c r="D10" s="4">
        <f t="shared" si="11"/>
        <v>113.32142857142857</v>
      </c>
      <c r="E10" s="4">
        <f t="shared" si="12"/>
        <v>118.22222222222223</v>
      </c>
      <c r="F10" s="4">
        <f t="shared" si="13"/>
        <v>124.25</v>
      </c>
      <c r="G10" s="4">
        <f t="shared" si="14"/>
        <v>137.14285714285714</v>
      </c>
      <c r="H10" s="4">
        <f t="shared" si="15"/>
        <v>120.04444444444445</v>
      </c>
      <c r="I10" s="12">
        <f>'[1]Sheet1'!$W$525</f>
        <v>111.72857142857143</v>
      </c>
      <c r="J10" s="9">
        <v>28</v>
      </c>
      <c r="K10" s="9">
        <v>27</v>
      </c>
      <c r="L10" s="9">
        <v>28</v>
      </c>
      <c r="M10" s="9">
        <f t="shared" si="16"/>
        <v>7</v>
      </c>
      <c r="N10" s="9">
        <f t="shared" si="17"/>
        <v>90</v>
      </c>
      <c r="O10" s="15">
        <f>SUM(63+N10)</f>
        <v>153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186</v>
      </c>
      <c r="Z10">
        <v>154</v>
      </c>
      <c r="AA10">
        <v>156</v>
      </c>
      <c r="AB10">
        <v>199</v>
      </c>
      <c r="AC10" s="9">
        <f t="shared" si="0"/>
        <v>181</v>
      </c>
      <c r="AD10" s="5">
        <f t="shared" si="1"/>
        <v>199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s="2">
        <v>0</v>
      </c>
      <c r="AM10">
        <v>492</v>
      </c>
      <c r="AN10">
        <v>510</v>
      </c>
      <c r="AO10">
        <v>517</v>
      </c>
      <c r="AP10">
        <v>597</v>
      </c>
      <c r="AQ10" s="9">
        <f t="shared" si="2"/>
        <v>529</v>
      </c>
      <c r="AR10" s="5">
        <f t="shared" si="3"/>
        <v>597</v>
      </c>
      <c r="AS10" s="2">
        <v>116</v>
      </c>
      <c r="AT10" s="2">
        <v>181</v>
      </c>
      <c r="AU10" s="2"/>
      <c r="AV10" s="2">
        <v>134</v>
      </c>
      <c r="AW10" s="2">
        <v>164</v>
      </c>
      <c r="AX10" s="2">
        <v>102</v>
      </c>
      <c r="AY10" s="2">
        <v>128</v>
      </c>
      <c r="AZ10" s="2">
        <v>135</v>
      </c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17">
        <v>3173</v>
      </c>
      <c r="BV10" s="9">
        <v>3192</v>
      </c>
      <c r="BW10" s="9">
        <v>3479</v>
      </c>
      <c r="BX10" s="5">
        <f t="shared" si="18"/>
        <v>10804</v>
      </c>
      <c r="BY10">
        <f t="shared" si="4"/>
        <v>431</v>
      </c>
      <c r="BZ10">
        <f t="shared" si="5"/>
        <v>529</v>
      </c>
      <c r="CA10">
        <f t="shared" si="6"/>
        <v>0</v>
      </c>
      <c r="CB10">
        <f t="shared" si="7"/>
        <v>0</v>
      </c>
      <c r="CC10">
        <f t="shared" si="8"/>
        <v>0</v>
      </c>
      <c r="CD10">
        <f t="shared" si="9"/>
        <v>0</v>
      </c>
      <c r="CE10">
        <f t="shared" si="10"/>
        <v>0</v>
      </c>
    </row>
    <row r="11" spans="1:83" ht="14.25">
      <c r="A11" t="s">
        <v>33</v>
      </c>
      <c r="B11">
        <v>10</v>
      </c>
      <c r="C11" t="s">
        <v>32</v>
      </c>
      <c r="D11" s="4">
        <f t="shared" si="11"/>
        <v>134.65</v>
      </c>
      <c r="E11" s="4">
        <f t="shared" si="12"/>
        <v>121.08333333333333</v>
      </c>
      <c r="F11" s="4">
        <f t="shared" si="13"/>
        <v>135.75</v>
      </c>
      <c r="G11" s="4">
        <f t="shared" si="14"/>
        <v>139.25</v>
      </c>
      <c r="H11" s="4">
        <f t="shared" si="15"/>
        <v>132.46428571428572</v>
      </c>
      <c r="I11" s="12">
        <f>'[1]Sheet1'!$W$517</f>
        <v>132.46428571428572</v>
      </c>
      <c r="J11" s="9">
        <v>20</v>
      </c>
      <c r="K11" s="9">
        <v>12</v>
      </c>
      <c r="L11" s="9">
        <v>20</v>
      </c>
      <c r="M11" s="9">
        <f t="shared" si="16"/>
        <v>4</v>
      </c>
      <c r="N11" s="9">
        <f t="shared" si="17"/>
        <v>56</v>
      </c>
      <c r="O11" s="7">
        <f>SUM(44+N11)</f>
        <v>100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145</v>
      </c>
      <c r="Y11">
        <v>160</v>
      </c>
      <c r="Z11">
        <v>159</v>
      </c>
      <c r="AA11">
        <v>150</v>
      </c>
      <c r="AB11">
        <v>172</v>
      </c>
      <c r="AC11" s="9">
        <f t="shared" si="0"/>
        <v>153</v>
      </c>
      <c r="AD11" s="5">
        <f aca="true" t="shared" si="19" ref="AD11:AD16">MAX(P11:AC11)</f>
        <v>172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495</v>
      </c>
      <c r="AM11">
        <v>543</v>
      </c>
      <c r="AN11">
        <v>562</v>
      </c>
      <c r="AO11">
        <v>502</v>
      </c>
      <c r="AP11">
        <v>576</v>
      </c>
      <c r="AQ11" s="9">
        <f t="shared" si="2"/>
        <v>557</v>
      </c>
      <c r="AR11" s="5">
        <f t="shared" si="3"/>
        <v>576</v>
      </c>
      <c r="AW11" s="2">
        <v>136</v>
      </c>
      <c r="AX11" s="2">
        <v>126</v>
      </c>
      <c r="AY11" s="2">
        <v>142</v>
      </c>
      <c r="AZ11" s="2">
        <v>153</v>
      </c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U11" s="9">
        <v>2693</v>
      </c>
      <c r="BV11" s="9">
        <v>1453</v>
      </c>
      <c r="BW11" s="9">
        <v>2715</v>
      </c>
      <c r="BX11" s="5">
        <f t="shared" si="18"/>
        <v>7418</v>
      </c>
      <c r="BY11">
        <f t="shared" si="4"/>
        <v>0</v>
      </c>
      <c r="BZ11">
        <f t="shared" si="5"/>
        <v>557</v>
      </c>
      <c r="CA11">
        <f t="shared" si="6"/>
        <v>0</v>
      </c>
      <c r="CB11">
        <f t="shared" si="7"/>
        <v>0</v>
      </c>
      <c r="CC11">
        <f t="shared" si="8"/>
        <v>0</v>
      </c>
      <c r="CD11">
        <f t="shared" si="9"/>
        <v>0</v>
      </c>
      <c r="CE11">
        <f t="shared" si="10"/>
        <v>0</v>
      </c>
    </row>
    <row r="12" spans="1:83" ht="14.25">
      <c r="A12" t="s">
        <v>35</v>
      </c>
      <c r="B12">
        <v>11</v>
      </c>
      <c r="C12" t="s">
        <v>34</v>
      </c>
      <c r="D12" s="4">
        <f t="shared" si="11"/>
        <v>186.4375</v>
      </c>
      <c r="E12" s="4">
        <f t="shared" si="12"/>
        <v>193.3</v>
      </c>
      <c r="F12" s="4">
        <f t="shared" si="13"/>
        <v>194.39285714285714</v>
      </c>
      <c r="G12" s="4">
        <f t="shared" si="14"/>
        <v>220.5</v>
      </c>
      <c r="H12" s="4">
        <f t="shared" si="15"/>
        <v>193.73529411764707</v>
      </c>
      <c r="I12" s="12">
        <f>'[1]Sheet1'!$W$32</f>
        <v>186.5986631016043</v>
      </c>
      <c r="J12" s="9">
        <v>16</v>
      </c>
      <c r="K12" s="9">
        <v>20</v>
      </c>
      <c r="L12" s="9">
        <v>28</v>
      </c>
      <c r="M12" s="9">
        <f t="shared" si="16"/>
        <v>4</v>
      </c>
      <c r="N12" s="9">
        <f t="shared" si="17"/>
        <v>68</v>
      </c>
      <c r="O12" s="7">
        <f>SUM(664+N12)</f>
        <v>732</v>
      </c>
      <c r="P12">
        <v>267</v>
      </c>
      <c r="Q12">
        <v>289</v>
      </c>
      <c r="R12">
        <v>300</v>
      </c>
      <c r="S12">
        <v>288</v>
      </c>
      <c r="T12">
        <v>267</v>
      </c>
      <c r="U12">
        <v>0</v>
      </c>
      <c r="V12">
        <v>266</v>
      </c>
      <c r="W12">
        <v>258</v>
      </c>
      <c r="X12">
        <v>248</v>
      </c>
      <c r="Y12">
        <v>202</v>
      </c>
      <c r="Z12">
        <v>233</v>
      </c>
      <c r="AA12">
        <v>247</v>
      </c>
      <c r="AB12">
        <v>247</v>
      </c>
      <c r="AC12" s="9">
        <f t="shared" si="0"/>
        <v>299</v>
      </c>
      <c r="AD12" s="5">
        <f t="shared" si="19"/>
        <v>300</v>
      </c>
      <c r="AE12">
        <v>942</v>
      </c>
      <c r="AF12">
        <v>929</v>
      </c>
      <c r="AG12">
        <v>902</v>
      </c>
      <c r="AH12">
        <v>910</v>
      </c>
      <c r="AI12">
        <v>0</v>
      </c>
      <c r="AJ12">
        <v>974</v>
      </c>
      <c r="AK12">
        <v>789</v>
      </c>
      <c r="AL12">
        <v>828</v>
      </c>
      <c r="AM12">
        <v>726</v>
      </c>
      <c r="AN12">
        <v>836</v>
      </c>
      <c r="AO12">
        <v>865</v>
      </c>
      <c r="AP12">
        <v>860</v>
      </c>
      <c r="AQ12" s="9">
        <f t="shared" si="2"/>
        <v>882</v>
      </c>
      <c r="AR12" s="5">
        <f t="shared" si="3"/>
        <v>974</v>
      </c>
      <c r="AS12">
        <v>137</v>
      </c>
      <c r="AT12">
        <v>231</v>
      </c>
      <c r="AU12">
        <v>215</v>
      </c>
      <c r="AV12">
        <v>299</v>
      </c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9">
        <v>2983</v>
      </c>
      <c r="BV12" s="9">
        <v>3866</v>
      </c>
      <c r="BW12" s="9">
        <v>5443</v>
      </c>
      <c r="BX12" s="5">
        <f t="shared" si="18"/>
        <v>13174</v>
      </c>
      <c r="BY12">
        <f t="shared" si="4"/>
        <v>882</v>
      </c>
      <c r="BZ12">
        <f t="shared" si="5"/>
        <v>0</v>
      </c>
      <c r="CA12">
        <f t="shared" si="6"/>
        <v>0</v>
      </c>
      <c r="CB12">
        <f t="shared" si="7"/>
        <v>0</v>
      </c>
      <c r="CC12">
        <f t="shared" si="8"/>
        <v>0</v>
      </c>
      <c r="CD12">
        <f t="shared" si="9"/>
        <v>0</v>
      </c>
      <c r="CE12">
        <f t="shared" si="10"/>
        <v>0</v>
      </c>
    </row>
    <row r="13" spans="1:83" ht="14.25">
      <c r="A13" t="s">
        <v>35</v>
      </c>
      <c r="B13">
        <v>12</v>
      </c>
      <c r="C13" t="s">
        <v>36</v>
      </c>
      <c r="D13" s="4">
        <f t="shared" si="11"/>
        <v>120.125</v>
      </c>
      <c r="E13" s="4">
        <f t="shared" si="12"/>
        <v>132.71428571428572</v>
      </c>
      <c r="F13" s="4">
        <f t="shared" si="13"/>
        <v>143.33333333333334</v>
      </c>
      <c r="G13" s="4">
        <f t="shared" si="14"/>
        <v>162.125</v>
      </c>
      <c r="H13" s="4">
        <f t="shared" si="15"/>
        <v>134.95238095238096</v>
      </c>
      <c r="I13" s="12">
        <f>'[1]Sheet1'!$W$539</f>
        <v>134.95238095238096</v>
      </c>
      <c r="J13" s="9">
        <v>24</v>
      </c>
      <c r="K13" s="9">
        <v>28</v>
      </c>
      <c r="L13" s="9">
        <v>24</v>
      </c>
      <c r="M13" s="9">
        <f t="shared" si="16"/>
        <v>8</v>
      </c>
      <c r="N13" s="9">
        <f t="shared" si="17"/>
        <v>84</v>
      </c>
      <c r="O13" s="7">
        <f>SUM(0+N13)</f>
        <v>84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157</v>
      </c>
      <c r="AA13">
        <v>201</v>
      </c>
      <c r="AB13">
        <v>184</v>
      </c>
      <c r="AC13" s="9">
        <f t="shared" si="0"/>
        <v>186</v>
      </c>
      <c r="AD13" s="5">
        <f t="shared" si="19"/>
        <v>201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561</v>
      </c>
      <c r="AO13">
        <v>609</v>
      </c>
      <c r="AP13">
        <v>617</v>
      </c>
      <c r="AQ13" s="9">
        <f t="shared" si="2"/>
        <v>673</v>
      </c>
      <c r="AR13" s="5">
        <f t="shared" si="3"/>
        <v>673</v>
      </c>
      <c r="AS13">
        <v>172</v>
      </c>
      <c r="AT13">
        <v>163</v>
      </c>
      <c r="AU13">
        <v>133</v>
      </c>
      <c r="AV13">
        <v>156</v>
      </c>
      <c r="AW13">
        <v>166</v>
      </c>
      <c r="AX13">
        <v>149</v>
      </c>
      <c r="AY13">
        <v>186</v>
      </c>
      <c r="AZ13">
        <v>172</v>
      </c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9">
        <v>2883</v>
      </c>
      <c r="BV13" s="9">
        <v>3716</v>
      </c>
      <c r="BW13" s="9">
        <v>3440</v>
      </c>
      <c r="BX13" s="5">
        <f t="shared" si="18"/>
        <v>11336</v>
      </c>
      <c r="BY13">
        <f t="shared" si="4"/>
        <v>624</v>
      </c>
      <c r="BZ13">
        <f t="shared" si="5"/>
        <v>673</v>
      </c>
      <c r="CA13">
        <f t="shared" si="6"/>
        <v>0</v>
      </c>
      <c r="CB13">
        <f t="shared" si="7"/>
        <v>0</v>
      </c>
      <c r="CC13">
        <f t="shared" si="8"/>
        <v>0</v>
      </c>
      <c r="CD13">
        <f t="shared" si="9"/>
        <v>0</v>
      </c>
      <c r="CE13">
        <f t="shared" si="10"/>
        <v>0</v>
      </c>
    </row>
    <row r="14" spans="1:83" ht="14.25">
      <c r="A14" t="s">
        <v>35</v>
      </c>
      <c r="B14">
        <v>13</v>
      </c>
      <c r="C14" t="s">
        <v>37</v>
      </c>
      <c r="D14" s="4">
        <f t="shared" si="11"/>
        <v>126.5</v>
      </c>
      <c r="E14" s="4">
        <f t="shared" si="12"/>
        <v>144.125</v>
      </c>
      <c r="F14" s="4">
        <f t="shared" si="13"/>
        <v>138.9375</v>
      </c>
      <c r="G14" s="4">
        <f t="shared" si="14"/>
        <v>143.25</v>
      </c>
      <c r="H14" s="4">
        <f t="shared" si="15"/>
        <v>135.5441176470588</v>
      </c>
      <c r="I14" s="12">
        <f>'[1]Sheet1'!$W$540</f>
        <v>135.5441176470588</v>
      </c>
      <c r="J14" s="9">
        <v>28</v>
      </c>
      <c r="K14" s="9">
        <v>16</v>
      </c>
      <c r="L14" s="9">
        <v>16</v>
      </c>
      <c r="M14" s="9">
        <f t="shared" si="16"/>
        <v>8</v>
      </c>
      <c r="N14" s="9">
        <f t="shared" si="17"/>
        <v>68</v>
      </c>
      <c r="O14" s="7">
        <f>SUM(0+N14)</f>
        <v>68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222</v>
      </c>
      <c r="AA14">
        <v>189</v>
      </c>
      <c r="AB14">
        <v>193</v>
      </c>
      <c r="AC14" s="9">
        <f t="shared" si="0"/>
        <v>176</v>
      </c>
      <c r="AD14" s="5">
        <f t="shared" si="19"/>
        <v>222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600</v>
      </c>
      <c r="AO14">
        <v>600</v>
      </c>
      <c r="AP14">
        <v>599</v>
      </c>
      <c r="AQ14" s="9">
        <f t="shared" si="2"/>
        <v>607</v>
      </c>
      <c r="AR14" s="5">
        <f t="shared" si="3"/>
        <v>607</v>
      </c>
      <c r="AS14">
        <v>154</v>
      </c>
      <c r="AT14">
        <v>140</v>
      </c>
      <c r="AU14">
        <v>137</v>
      </c>
      <c r="AV14">
        <v>176</v>
      </c>
      <c r="AW14">
        <v>139</v>
      </c>
      <c r="AX14">
        <v>124</v>
      </c>
      <c r="AY14">
        <v>132</v>
      </c>
      <c r="AZ14">
        <v>144</v>
      </c>
      <c r="BU14" s="9">
        <v>3542</v>
      </c>
      <c r="BV14" s="9">
        <v>2306</v>
      </c>
      <c r="BW14" s="9">
        <v>2223</v>
      </c>
      <c r="BX14" s="5">
        <f t="shared" si="18"/>
        <v>9217</v>
      </c>
      <c r="BY14">
        <f t="shared" si="4"/>
        <v>607</v>
      </c>
      <c r="BZ14">
        <f t="shared" si="5"/>
        <v>539</v>
      </c>
      <c r="CA14">
        <f t="shared" si="6"/>
        <v>0</v>
      </c>
      <c r="CB14">
        <f t="shared" si="7"/>
        <v>0</v>
      </c>
      <c r="CC14">
        <f t="shared" si="8"/>
        <v>0</v>
      </c>
      <c r="CD14">
        <f t="shared" si="9"/>
        <v>0</v>
      </c>
      <c r="CE14">
        <f t="shared" si="10"/>
        <v>0</v>
      </c>
    </row>
    <row r="15" spans="1:83" ht="14.25">
      <c r="A15" t="s">
        <v>35</v>
      </c>
      <c r="B15">
        <v>14</v>
      </c>
      <c r="C15" t="s">
        <v>39</v>
      </c>
      <c r="D15" s="4">
        <f t="shared" si="11"/>
        <v>132.625</v>
      </c>
      <c r="E15" s="4">
        <f t="shared" si="12"/>
        <v>133.75</v>
      </c>
      <c r="F15" s="4">
        <f t="shared" si="13"/>
        <v>137.75</v>
      </c>
      <c r="G15" s="4" t="e">
        <f t="shared" si="14"/>
        <v>#DIV/0!</v>
      </c>
      <c r="H15" s="4">
        <f t="shared" si="15"/>
        <v>134.5</v>
      </c>
      <c r="I15" s="12">
        <f>'[1]Sheet1'!$W$542</f>
        <v>134.5</v>
      </c>
      <c r="J15" s="9">
        <v>16</v>
      </c>
      <c r="K15" s="9">
        <v>12</v>
      </c>
      <c r="L15" s="9">
        <v>12</v>
      </c>
      <c r="M15" s="9">
        <f t="shared" si="16"/>
        <v>0</v>
      </c>
      <c r="N15" s="9">
        <f t="shared" si="17"/>
        <v>40</v>
      </c>
      <c r="O15" s="7">
        <f>SUM(0+N15)</f>
        <v>40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189</v>
      </c>
      <c r="AA15">
        <v>187</v>
      </c>
      <c r="AB15">
        <v>189</v>
      </c>
      <c r="AC15" s="9">
        <f t="shared" si="0"/>
        <v>0</v>
      </c>
      <c r="AD15" s="5">
        <f t="shared" si="19"/>
        <v>189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562</v>
      </c>
      <c r="AO15">
        <v>609</v>
      </c>
      <c r="AP15">
        <v>585</v>
      </c>
      <c r="AQ15" s="9">
        <f t="shared" si="2"/>
        <v>0</v>
      </c>
      <c r="AR15" s="5">
        <f t="shared" si="3"/>
        <v>609</v>
      </c>
      <c r="BU15" s="9">
        <v>2122</v>
      </c>
      <c r="BV15" s="9">
        <v>1605</v>
      </c>
      <c r="BW15" s="9">
        <v>1653</v>
      </c>
      <c r="BX15" s="5">
        <f t="shared" si="18"/>
        <v>5380</v>
      </c>
      <c r="BY15">
        <f t="shared" si="4"/>
        <v>0</v>
      </c>
      <c r="BZ15">
        <f t="shared" si="5"/>
        <v>0</v>
      </c>
      <c r="CA15">
        <f t="shared" si="6"/>
        <v>0</v>
      </c>
      <c r="CB15">
        <f t="shared" si="7"/>
        <v>0</v>
      </c>
      <c r="CC15">
        <f t="shared" si="8"/>
        <v>0</v>
      </c>
      <c r="CD15">
        <f t="shared" si="9"/>
        <v>0</v>
      </c>
      <c r="CE15">
        <f t="shared" si="10"/>
        <v>0</v>
      </c>
    </row>
    <row r="16" spans="1:83" ht="14.25">
      <c r="A16" t="s">
        <v>15</v>
      </c>
      <c r="B16">
        <v>15</v>
      </c>
      <c r="C16" t="s">
        <v>40</v>
      </c>
      <c r="D16" s="4">
        <f t="shared" si="11"/>
        <v>105.75</v>
      </c>
      <c r="E16" s="4">
        <f t="shared" si="12"/>
        <v>78.9</v>
      </c>
      <c r="F16" s="4">
        <f t="shared" si="13"/>
        <v>101.1</v>
      </c>
      <c r="G16" s="4">
        <f t="shared" si="14"/>
        <v>103.875</v>
      </c>
      <c r="H16" s="4">
        <f t="shared" si="15"/>
        <v>95.671875</v>
      </c>
      <c r="I16" s="12">
        <f>'[1]Sheet1'!$W$544</f>
        <v>95.671875</v>
      </c>
      <c r="J16" s="9">
        <v>16</v>
      </c>
      <c r="K16" s="9">
        <v>20</v>
      </c>
      <c r="L16" s="9">
        <v>20</v>
      </c>
      <c r="M16" s="9">
        <f t="shared" si="16"/>
        <v>8</v>
      </c>
      <c r="N16" s="9">
        <f t="shared" si="17"/>
        <v>64</v>
      </c>
      <c r="O16" s="7">
        <f>SUM(0+N16)</f>
        <v>64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131</v>
      </c>
      <c r="AA16">
        <v>102</v>
      </c>
      <c r="AB16">
        <v>191</v>
      </c>
      <c r="AC16" s="9">
        <f t="shared" si="0"/>
        <v>119</v>
      </c>
      <c r="AD16" s="5">
        <f t="shared" si="19"/>
        <v>191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447</v>
      </c>
      <c r="AO16">
        <v>338</v>
      </c>
      <c r="AP16">
        <v>473</v>
      </c>
      <c r="AQ16" s="9">
        <f t="shared" si="2"/>
        <v>421</v>
      </c>
      <c r="AR16" s="5">
        <f t="shared" si="3"/>
        <v>473</v>
      </c>
      <c r="AS16">
        <v>94</v>
      </c>
      <c r="AT16">
        <v>119</v>
      </c>
      <c r="AU16">
        <v>100</v>
      </c>
      <c r="AV16">
        <v>97</v>
      </c>
      <c r="AW16">
        <v>103</v>
      </c>
      <c r="AX16">
        <v>90</v>
      </c>
      <c r="AY16">
        <v>114</v>
      </c>
      <c r="AZ16">
        <v>114</v>
      </c>
      <c r="BU16" s="9">
        <v>1692</v>
      </c>
      <c r="BV16" s="9">
        <v>1578</v>
      </c>
      <c r="BW16" s="9">
        <v>2022</v>
      </c>
      <c r="BX16" s="5">
        <f t="shared" si="18"/>
        <v>6123</v>
      </c>
      <c r="BY16">
        <f t="shared" si="4"/>
        <v>410</v>
      </c>
      <c r="BZ16">
        <f t="shared" si="5"/>
        <v>421</v>
      </c>
      <c r="CA16">
        <f t="shared" si="6"/>
        <v>0</v>
      </c>
      <c r="CB16">
        <f t="shared" si="7"/>
        <v>0</v>
      </c>
      <c r="CC16">
        <f t="shared" si="8"/>
        <v>0</v>
      </c>
      <c r="CD16">
        <f t="shared" si="9"/>
        <v>0</v>
      </c>
      <c r="CE16">
        <f t="shared" si="10"/>
        <v>0</v>
      </c>
    </row>
    <row r="17" spans="1:83" ht="14.25">
      <c r="A17" t="s">
        <v>33</v>
      </c>
      <c r="B17">
        <v>16</v>
      </c>
      <c r="C17" t="s">
        <v>53</v>
      </c>
      <c r="D17" s="5">
        <f t="shared" si="11"/>
        <v>136.25</v>
      </c>
      <c r="E17" s="4">
        <f t="shared" si="12"/>
        <v>132.875</v>
      </c>
      <c r="F17" s="4">
        <f t="shared" si="13"/>
        <v>140.16666666666666</v>
      </c>
      <c r="G17" s="4">
        <f t="shared" si="14"/>
        <v>127.5</v>
      </c>
      <c r="H17" s="4">
        <f t="shared" si="15"/>
        <v>135.11363636363637</v>
      </c>
      <c r="I17" s="12">
        <f>'[1]Sheet1'!$W$520</f>
        <v>135.11363636363637</v>
      </c>
      <c r="J17" s="9">
        <v>16</v>
      </c>
      <c r="K17" s="9">
        <v>8</v>
      </c>
      <c r="L17" s="9">
        <v>12</v>
      </c>
      <c r="M17" s="9">
        <f t="shared" si="16"/>
        <v>8</v>
      </c>
      <c r="N17" s="9">
        <f t="shared" si="17"/>
        <v>44</v>
      </c>
      <c r="O17" s="7">
        <f>SUM(44+N17)</f>
        <v>88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167</v>
      </c>
      <c r="Z17">
        <v>186</v>
      </c>
      <c r="AA17">
        <v>155</v>
      </c>
      <c r="AB17">
        <v>183</v>
      </c>
      <c r="AC17" s="9">
        <f t="shared" si="0"/>
        <v>156</v>
      </c>
      <c r="AD17" s="5">
        <f aca="true" t="shared" si="20" ref="AD17:AD33">MAX(P17:AC17)</f>
        <v>186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501</v>
      </c>
      <c r="AM17">
        <v>573</v>
      </c>
      <c r="AN17">
        <v>652</v>
      </c>
      <c r="AO17">
        <v>554</v>
      </c>
      <c r="AP17">
        <v>609</v>
      </c>
      <c r="AQ17" s="9">
        <f t="shared" si="2"/>
        <v>521</v>
      </c>
      <c r="AR17" s="5">
        <f aca="true" t="shared" si="21" ref="AR17:AR33">MAX(AE17:AQ17)</f>
        <v>652</v>
      </c>
      <c r="AS17">
        <v>111</v>
      </c>
      <c r="AT17">
        <v>156</v>
      </c>
      <c r="AU17">
        <v>121</v>
      </c>
      <c r="AV17">
        <v>111</v>
      </c>
      <c r="AW17">
        <v>136</v>
      </c>
      <c r="AX17">
        <v>132</v>
      </c>
      <c r="AY17">
        <v>145</v>
      </c>
      <c r="AZ17">
        <v>108</v>
      </c>
      <c r="BU17" s="9">
        <v>2180</v>
      </c>
      <c r="BV17" s="9">
        <v>1063</v>
      </c>
      <c r="BW17" s="9">
        <v>1682</v>
      </c>
      <c r="BX17" s="5">
        <f t="shared" si="18"/>
        <v>5945</v>
      </c>
      <c r="BY17">
        <f aca="true" t="shared" si="22" ref="BY17:BY33">SUM(AS17:AV17)</f>
        <v>499</v>
      </c>
      <c r="BZ17">
        <f>SUM(AW17:AZ17)</f>
        <v>521</v>
      </c>
      <c r="CA17">
        <f aca="true" t="shared" si="23" ref="CA17:CA33">SUM(BA17:BD17)</f>
        <v>0</v>
      </c>
      <c r="CB17">
        <f aca="true" t="shared" si="24" ref="CB17:CB33">SUM(BE17:BH17)</f>
        <v>0</v>
      </c>
      <c r="CC17">
        <f aca="true" t="shared" si="25" ref="CC17:CC33">SUM(BI17:BL17)</f>
        <v>0</v>
      </c>
      <c r="CD17">
        <f aca="true" t="shared" si="26" ref="CD17:CD33">SUM(BM17:BP17)</f>
        <v>0</v>
      </c>
      <c r="CE17">
        <f aca="true" t="shared" si="27" ref="CE17:CE33">SUM(BQ17:BT17)</f>
        <v>0</v>
      </c>
    </row>
    <row r="18" spans="1:83" ht="14.25">
      <c r="A18" t="s">
        <v>19</v>
      </c>
      <c r="B18">
        <v>17</v>
      </c>
      <c r="C18" t="s">
        <v>54</v>
      </c>
      <c r="D18" s="5" t="e">
        <f t="shared" si="11"/>
        <v>#DIV/0!</v>
      </c>
      <c r="E18" s="4">
        <f t="shared" si="12"/>
        <v>115.33333333333333</v>
      </c>
      <c r="F18" s="4">
        <f t="shared" si="13"/>
        <v>130.5</v>
      </c>
      <c r="G18" s="4">
        <f t="shared" si="14"/>
        <v>140.33333333333334</v>
      </c>
      <c r="H18" s="4">
        <f t="shared" si="15"/>
        <v>128.9</v>
      </c>
      <c r="I18" s="12">
        <f>'[1]Sheet1'!$W$546</f>
        <v>128.9</v>
      </c>
      <c r="J18" s="9">
        <v>0</v>
      </c>
      <c r="K18" s="9">
        <v>3</v>
      </c>
      <c r="L18" s="9">
        <v>4</v>
      </c>
      <c r="M18" s="9">
        <f t="shared" si="16"/>
        <v>3</v>
      </c>
      <c r="N18" s="9">
        <f t="shared" si="17"/>
        <v>10</v>
      </c>
      <c r="O18" s="7">
        <f>SUM(0+N18)</f>
        <v>10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137</v>
      </c>
      <c r="AB18">
        <v>144</v>
      </c>
      <c r="AC18" s="9">
        <f t="shared" si="0"/>
        <v>156</v>
      </c>
      <c r="AD18" s="5">
        <f t="shared" si="20"/>
        <v>156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346</v>
      </c>
      <c r="AP18">
        <v>522</v>
      </c>
      <c r="AQ18" s="9">
        <f t="shared" si="2"/>
        <v>421</v>
      </c>
      <c r="AR18" s="5">
        <f t="shared" si="21"/>
        <v>522</v>
      </c>
      <c r="AS18">
        <v>132</v>
      </c>
      <c r="AT18">
        <v>133</v>
      </c>
      <c r="AU18">
        <v>156</v>
      </c>
      <c r="BU18" s="9">
        <v>0</v>
      </c>
      <c r="BV18" s="9">
        <v>346</v>
      </c>
      <c r="BW18" s="9">
        <v>522</v>
      </c>
      <c r="BX18" s="5">
        <f t="shared" si="18"/>
        <v>1289</v>
      </c>
      <c r="BY18">
        <f t="shared" si="22"/>
        <v>421</v>
      </c>
      <c r="BZ18">
        <f>SUM(AW18:AZ18)</f>
        <v>0</v>
      </c>
      <c r="CA18">
        <f t="shared" si="23"/>
        <v>0</v>
      </c>
      <c r="CB18">
        <f t="shared" si="24"/>
        <v>0</v>
      </c>
      <c r="CC18">
        <f t="shared" si="25"/>
        <v>0</v>
      </c>
      <c r="CD18">
        <f t="shared" si="26"/>
        <v>0</v>
      </c>
      <c r="CE18">
        <f t="shared" si="27"/>
        <v>0</v>
      </c>
    </row>
    <row r="19" spans="1:83" ht="14.25">
      <c r="A19" t="s">
        <v>15</v>
      </c>
      <c r="B19">
        <v>18</v>
      </c>
      <c r="C19" t="s">
        <v>55</v>
      </c>
      <c r="D19" s="5" t="e">
        <f t="shared" si="11"/>
        <v>#DIV/0!</v>
      </c>
      <c r="E19" s="4">
        <f t="shared" si="12"/>
        <v>161</v>
      </c>
      <c r="F19" s="4" t="e">
        <f t="shared" si="13"/>
        <v>#DIV/0!</v>
      </c>
      <c r="G19" s="4" t="e">
        <f t="shared" si="14"/>
        <v>#DIV/0!</v>
      </c>
      <c r="H19" s="4">
        <f t="shared" si="15"/>
        <v>161</v>
      </c>
      <c r="I19" s="12">
        <f>'[1]Sheet1'!$W$141</f>
        <v>161.18551901998714</v>
      </c>
      <c r="J19" s="9">
        <v>0</v>
      </c>
      <c r="K19" s="9">
        <v>4</v>
      </c>
      <c r="L19" s="9">
        <v>0</v>
      </c>
      <c r="M19" s="9">
        <f t="shared" si="16"/>
        <v>0</v>
      </c>
      <c r="N19" s="9">
        <f t="shared" si="17"/>
        <v>4</v>
      </c>
      <c r="O19" s="7">
        <f>SUM(0+N19)</f>
        <v>4</v>
      </c>
      <c r="P19">
        <v>209</v>
      </c>
      <c r="Q19">
        <v>211</v>
      </c>
      <c r="R19">
        <v>243</v>
      </c>
      <c r="S19">
        <v>258</v>
      </c>
      <c r="T19">
        <v>238</v>
      </c>
      <c r="U19">
        <v>248</v>
      </c>
      <c r="V19">
        <v>217</v>
      </c>
      <c r="W19">
        <v>202</v>
      </c>
      <c r="X19">
        <v>209</v>
      </c>
      <c r="Y19">
        <v>231</v>
      </c>
      <c r="Z19">
        <v>0</v>
      </c>
      <c r="AA19">
        <v>188</v>
      </c>
      <c r="AB19">
        <v>0</v>
      </c>
      <c r="AC19" s="9">
        <f t="shared" si="0"/>
        <v>0</v>
      </c>
      <c r="AD19" s="5">
        <f t="shared" si="20"/>
        <v>258</v>
      </c>
      <c r="AE19">
        <v>736</v>
      </c>
      <c r="AF19">
        <v>823</v>
      </c>
      <c r="AG19">
        <v>849</v>
      </c>
      <c r="AH19">
        <v>777</v>
      </c>
      <c r="AI19">
        <v>795</v>
      </c>
      <c r="AJ19">
        <v>719</v>
      </c>
      <c r="AK19">
        <v>690</v>
      </c>
      <c r="AL19">
        <v>723</v>
      </c>
      <c r="AM19">
        <v>721</v>
      </c>
      <c r="AN19">
        <v>0</v>
      </c>
      <c r="AO19">
        <v>644</v>
      </c>
      <c r="AP19">
        <v>0</v>
      </c>
      <c r="AQ19" s="9">
        <f t="shared" si="2"/>
        <v>0</v>
      </c>
      <c r="AR19" s="5">
        <f t="shared" si="21"/>
        <v>849</v>
      </c>
      <c r="BU19" s="9">
        <v>0</v>
      </c>
      <c r="BV19" s="9">
        <v>644</v>
      </c>
      <c r="BW19" s="9">
        <v>0</v>
      </c>
      <c r="BX19" s="5">
        <f t="shared" si="18"/>
        <v>644</v>
      </c>
      <c r="BY19">
        <f t="shared" si="22"/>
        <v>0</v>
      </c>
      <c r="BZ19">
        <f>SUM(AW19:AZ19)</f>
        <v>0</v>
      </c>
      <c r="CA19">
        <f t="shared" si="23"/>
        <v>0</v>
      </c>
      <c r="CB19">
        <f t="shared" si="24"/>
        <v>0</v>
      </c>
      <c r="CC19">
        <f t="shared" si="25"/>
        <v>0</v>
      </c>
      <c r="CD19">
        <f t="shared" si="26"/>
        <v>0</v>
      </c>
      <c r="CE19">
        <f t="shared" si="27"/>
        <v>0</v>
      </c>
    </row>
    <row r="20" spans="1:83" ht="14.25">
      <c r="A20" t="s">
        <v>26</v>
      </c>
      <c r="B20">
        <v>19</v>
      </c>
      <c r="C20" t="s">
        <v>56</v>
      </c>
      <c r="D20" s="5" t="e">
        <f t="shared" si="11"/>
        <v>#DIV/0!</v>
      </c>
      <c r="E20" s="4">
        <f t="shared" si="12"/>
        <v>141.5</v>
      </c>
      <c r="F20" s="4" t="e">
        <f t="shared" si="13"/>
        <v>#DIV/0!</v>
      </c>
      <c r="G20" s="4" t="e">
        <f t="shared" si="14"/>
        <v>#DIV/0!</v>
      </c>
      <c r="H20" s="4">
        <f t="shared" si="15"/>
        <v>141.5</v>
      </c>
      <c r="I20" s="12">
        <f>'[1]Sheet1'!$W$102</f>
        <v>164.90333333333334</v>
      </c>
      <c r="J20" s="9">
        <v>0</v>
      </c>
      <c r="K20" s="9">
        <v>4</v>
      </c>
      <c r="L20" s="9">
        <v>0</v>
      </c>
      <c r="M20" s="9">
        <f t="shared" si="16"/>
        <v>0</v>
      </c>
      <c r="N20" s="9">
        <f t="shared" si="17"/>
        <v>4</v>
      </c>
      <c r="O20" s="7">
        <f>SUM(0+N20)</f>
        <v>4</v>
      </c>
      <c r="P20">
        <v>226</v>
      </c>
      <c r="Q20">
        <v>181</v>
      </c>
      <c r="R20">
        <v>0</v>
      </c>
      <c r="S20">
        <v>0</v>
      </c>
      <c r="T20">
        <v>211</v>
      </c>
      <c r="U20">
        <v>0</v>
      </c>
      <c r="V20">
        <v>240</v>
      </c>
      <c r="W20">
        <v>0</v>
      </c>
      <c r="X20">
        <v>0</v>
      </c>
      <c r="Y20">
        <v>0</v>
      </c>
      <c r="Z20">
        <v>0</v>
      </c>
      <c r="AA20">
        <v>169</v>
      </c>
      <c r="AB20">
        <v>0</v>
      </c>
      <c r="AC20" s="9">
        <f t="shared" si="0"/>
        <v>0</v>
      </c>
      <c r="AD20" s="5">
        <f t="shared" si="20"/>
        <v>240</v>
      </c>
      <c r="AE20">
        <v>646</v>
      </c>
      <c r="AF20">
        <v>0</v>
      </c>
      <c r="AG20">
        <v>0</v>
      </c>
      <c r="AH20">
        <v>641</v>
      </c>
      <c r="AI20">
        <v>0</v>
      </c>
      <c r="AJ20">
        <v>745</v>
      </c>
      <c r="AK20">
        <v>0</v>
      </c>
      <c r="AL20">
        <v>0</v>
      </c>
      <c r="AM20">
        <v>0</v>
      </c>
      <c r="AN20">
        <v>0</v>
      </c>
      <c r="AO20">
        <v>566</v>
      </c>
      <c r="AP20">
        <v>0</v>
      </c>
      <c r="AQ20" s="9">
        <f t="shared" si="2"/>
        <v>0</v>
      </c>
      <c r="AR20" s="5">
        <f t="shared" si="21"/>
        <v>745</v>
      </c>
      <c r="BU20" s="9">
        <v>0</v>
      </c>
      <c r="BV20" s="9">
        <v>566</v>
      </c>
      <c r="BW20" s="9">
        <v>0</v>
      </c>
      <c r="BX20" s="5">
        <f t="shared" si="18"/>
        <v>566</v>
      </c>
      <c r="BY20">
        <f t="shared" si="22"/>
        <v>0</v>
      </c>
      <c r="BZ20">
        <f>SUM(AW20:AZ20)</f>
        <v>0</v>
      </c>
      <c r="CA20">
        <f t="shared" si="23"/>
        <v>0</v>
      </c>
      <c r="CB20">
        <f t="shared" si="24"/>
        <v>0</v>
      </c>
      <c r="CC20">
        <f t="shared" si="25"/>
        <v>0</v>
      </c>
      <c r="CD20">
        <f t="shared" si="26"/>
        <v>0</v>
      </c>
      <c r="CE20">
        <f t="shared" si="27"/>
        <v>0</v>
      </c>
    </row>
    <row r="21" spans="1:83" ht="14.25">
      <c r="A21" t="s">
        <v>57</v>
      </c>
      <c r="B21">
        <v>20</v>
      </c>
      <c r="C21" t="s">
        <v>58</v>
      </c>
      <c r="D21" s="4">
        <f t="shared" si="11"/>
        <v>161.25</v>
      </c>
      <c r="E21" s="4">
        <f t="shared" si="12"/>
        <v>155.07142857142858</v>
      </c>
      <c r="F21" s="4">
        <f t="shared" si="13"/>
        <v>150.32142857142858</v>
      </c>
      <c r="G21" s="4">
        <f t="shared" si="14"/>
        <v>144.875</v>
      </c>
      <c r="H21" s="4">
        <f t="shared" si="15"/>
        <v>154.6195652173913</v>
      </c>
      <c r="I21" s="12">
        <f>'[1]Sheet1'!$W$163</f>
        <v>156.81591304347825</v>
      </c>
      <c r="J21" s="9">
        <v>28</v>
      </c>
      <c r="K21" s="9">
        <v>28</v>
      </c>
      <c r="L21" s="9">
        <v>28</v>
      </c>
      <c r="M21" s="9">
        <f t="shared" si="16"/>
        <v>8</v>
      </c>
      <c r="N21" s="9">
        <f t="shared" si="17"/>
        <v>92</v>
      </c>
      <c r="O21" s="7">
        <f>SUM(360+N21)</f>
        <v>452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224</v>
      </c>
      <c r="W21">
        <v>214</v>
      </c>
      <c r="X21">
        <v>222</v>
      </c>
      <c r="Y21">
        <v>236</v>
      </c>
      <c r="Z21">
        <v>199</v>
      </c>
      <c r="AA21">
        <v>232</v>
      </c>
      <c r="AB21">
        <v>233</v>
      </c>
      <c r="AC21" s="9">
        <f t="shared" si="0"/>
        <v>155</v>
      </c>
      <c r="AD21" s="5">
        <f t="shared" si="20"/>
        <v>236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715</v>
      </c>
      <c r="AK21">
        <v>716</v>
      </c>
      <c r="AL21">
        <v>730</v>
      </c>
      <c r="AM21">
        <v>725</v>
      </c>
      <c r="AN21">
        <v>705</v>
      </c>
      <c r="AO21">
        <v>682</v>
      </c>
      <c r="AP21">
        <v>669</v>
      </c>
      <c r="AQ21" s="9">
        <f t="shared" si="2"/>
        <v>594</v>
      </c>
      <c r="AR21" s="5">
        <f t="shared" si="21"/>
        <v>730</v>
      </c>
      <c r="AS21">
        <v>155</v>
      </c>
      <c r="AT21">
        <v>135</v>
      </c>
      <c r="AU21">
        <v>151</v>
      </c>
      <c r="AV21">
        <v>153</v>
      </c>
      <c r="AW21">
        <v>152</v>
      </c>
      <c r="AX21">
        <v>127</v>
      </c>
      <c r="AY21">
        <v>151</v>
      </c>
      <c r="AZ21">
        <v>135</v>
      </c>
      <c r="BU21" s="9">
        <v>4515</v>
      </c>
      <c r="BV21" s="9">
        <v>4342</v>
      </c>
      <c r="BW21" s="9">
        <v>4209</v>
      </c>
      <c r="BX21" s="5">
        <f t="shared" si="18"/>
        <v>14225</v>
      </c>
      <c r="BY21">
        <f t="shared" si="22"/>
        <v>594</v>
      </c>
      <c r="BZ21">
        <f aca="true" t="shared" si="28" ref="BZ21:BZ27">SUM(AW21:AZ21)</f>
        <v>565</v>
      </c>
      <c r="CA21">
        <f t="shared" si="23"/>
        <v>0</v>
      </c>
      <c r="CB21">
        <f t="shared" si="24"/>
        <v>0</v>
      </c>
      <c r="CC21">
        <f t="shared" si="25"/>
        <v>0</v>
      </c>
      <c r="CD21">
        <f t="shared" si="26"/>
        <v>0</v>
      </c>
      <c r="CE21">
        <f t="shared" si="27"/>
        <v>0</v>
      </c>
    </row>
    <row r="22" spans="1:83" ht="14.25">
      <c r="A22" t="s">
        <v>57</v>
      </c>
      <c r="B22">
        <v>21</v>
      </c>
      <c r="C22" t="s">
        <v>59</v>
      </c>
      <c r="D22" s="4">
        <f t="shared" si="11"/>
        <v>157.82142857142858</v>
      </c>
      <c r="E22" s="4">
        <f t="shared" si="12"/>
        <v>145</v>
      </c>
      <c r="F22" s="4">
        <f t="shared" si="13"/>
        <v>144.2</v>
      </c>
      <c r="G22" s="4">
        <f t="shared" si="14"/>
        <v>144.25</v>
      </c>
      <c r="H22" s="4">
        <f t="shared" si="15"/>
        <v>149.25</v>
      </c>
      <c r="I22" s="12">
        <f>'[1]Sheet1'!$W$218</f>
        <v>147.12369491525425</v>
      </c>
      <c r="J22" s="9">
        <v>28</v>
      </c>
      <c r="K22" s="9">
        <v>28</v>
      </c>
      <c r="L22" s="9">
        <v>20</v>
      </c>
      <c r="M22" s="9">
        <f t="shared" si="16"/>
        <v>4</v>
      </c>
      <c r="N22" s="9">
        <f t="shared" si="17"/>
        <v>80</v>
      </c>
      <c r="O22" s="7">
        <f>SUM(366+N22)</f>
        <v>446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207</v>
      </c>
      <c r="W22">
        <v>209</v>
      </c>
      <c r="X22">
        <v>192</v>
      </c>
      <c r="Y22">
        <v>216</v>
      </c>
      <c r="Z22">
        <v>199</v>
      </c>
      <c r="AA22">
        <v>197</v>
      </c>
      <c r="AB22">
        <v>189</v>
      </c>
      <c r="AC22" s="9">
        <f t="shared" si="0"/>
        <v>179</v>
      </c>
      <c r="AD22" s="5">
        <f t="shared" si="20"/>
        <v>216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672</v>
      </c>
      <c r="AK22">
        <v>665</v>
      </c>
      <c r="AL22">
        <v>647</v>
      </c>
      <c r="AM22">
        <v>664</v>
      </c>
      <c r="AN22">
        <v>725</v>
      </c>
      <c r="AO22">
        <v>649</v>
      </c>
      <c r="AP22">
        <v>623</v>
      </c>
      <c r="AQ22" s="9">
        <f t="shared" si="2"/>
        <v>577</v>
      </c>
      <c r="AR22" s="5">
        <f t="shared" si="21"/>
        <v>725</v>
      </c>
      <c r="AW22">
        <v>179</v>
      </c>
      <c r="AX22">
        <v>148</v>
      </c>
      <c r="AY22">
        <v>125</v>
      </c>
      <c r="AZ22">
        <v>125</v>
      </c>
      <c r="BU22" s="9">
        <v>4419</v>
      </c>
      <c r="BV22" s="9">
        <v>4060</v>
      </c>
      <c r="BW22" s="9">
        <v>2884</v>
      </c>
      <c r="BX22" s="5">
        <f t="shared" si="18"/>
        <v>11940</v>
      </c>
      <c r="BY22">
        <f t="shared" si="22"/>
        <v>0</v>
      </c>
      <c r="BZ22">
        <f t="shared" si="28"/>
        <v>577</v>
      </c>
      <c r="CA22">
        <f t="shared" si="23"/>
        <v>0</v>
      </c>
      <c r="CB22">
        <f t="shared" si="24"/>
        <v>0</v>
      </c>
      <c r="CC22">
        <f t="shared" si="25"/>
        <v>0</v>
      </c>
      <c r="CD22">
        <f t="shared" si="26"/>
        <v>0</v>
      </c>
      <c r="CE22">
        <f t="shared" si="27"/>
        <v>0</v>
      </c>
    </row>
    <row r="23" spans="1:83" ht="14.25">
      <c r="A23" t="s">
        <v>57</v>
      </c>
      <c r="B23">
        <v>22</v>
      </c>
      <c r="C23" t="s">
        <v>60</v>
      </c>
      <c r="D23" s="4">
        <f t="shared" si="11"/>
        <v>163.35714285714286</v>
      </c>
      <c r="E23" s="4">
        <f t="shared" si="12"/>
        <v>146.42857142857142</v>
      </c>
      <c r="F23" s="4">
        <f t="shared" si="13"/>
        <v>166.35714285714286</v>
      </c>
      <c r="G23" s="4">
        <f t="shared" si="14"/>
        <v>152.25</v>
      </c>
      <c r="H23" s="4">
        <f t="shared" si="15"/>
        <v>158.15217391304347</v>
      </c>
      <c r="I23" s="12">
        <f>'[1]Sheet1'!$W$264</f>
        <v>141.53314664701549</v>
      </c>
      <c r="J23" s="9">
        <v>28</v>
      </c>
      <c r="K23" s="9">
        <v>28</v>
      </c>
      <c r="L23" s="9">
        <v>28</v>
      </c>
      <c r="M23" s="9">
        <f t="shared" si="16"/>
        <v>8</v>
      </c>
      <c r="N23" s="9">
        <f t="shared" si="17"/>
        <v>92</v>
      </c>
      <c r="O23" s="7">
        <f>SUM(345+N23)</f>
        <v>437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179</v>
      </c>
      <c r="W23">
        <v>212</v>
      </c>
      <c r="X23">
        <v>195</v>
      </c>
      <c r="Y23">
        <v>233</v>
      </c>
      <c r="Z23">
        <v>233</v>
      </c>
      <c r="AA23">
        <v>187</v>
      </c>
      <c r="AB23">
        <v>221</v>
      </c>
      <c r="AC23" s="9">
        <f t="shared" si="0"/>
        <v>176</v>
      </c>
      <c r="AD23" s="5">
        <f t="shared" si="20"/>
        <v>233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569</v>
      </c>
      <c r="AK23">
        <v>662</v>
      </c>
      <c r="AL23">
        <v>656</v>
      </c>
      <c r="AM23">
        <v>669</v>
      </c>
      <c r="AN23">
        <v>755</v>
      </c>
      <c r="AO23">
        <v>645</v>
      </c>
      <c r="AP23">
        <v>729</v>
      </c>
      <c r="AQ23" s="9">
        <f t="shared" si="2"/>
        <v>690</v>
      </c>
      <c r="AR23" s="5">
        <f t="shared" si="21"/>
        <v>755</v>
      </c>
      <c r="AS23">
        <v>176</v>
      </c>
      <c r="AT23">
        <v>176</v>
      </c>
      <c r="AU23">
        <v>171</v>
      </c>
      <c r="AV23">
        <v>167</v>
      </c>
      <c r="AW23">
        <v>138</v>
      </c>
      <c r="AX23">
        <v>97</v>
      </c>
      <c r="AY23">
        <v>158</v>
      </c>
      <c r="AZ23">
        <v>135</v>
      </c>
      <c r="BU23" s="9">
        <v>4574</v>
      </c>
      <c r="BV23" s="9">
        <v>4100</v>
      </c>
      <c r="BW23" s="9">
        <v>4658</v>
      </c>
      <c r="BX23" s="5">
        <f t="shared" si="18"/>
        <v>14550</v>
      </c>
      <c r="BY23">
        <f t="shared" si="22"/>
        <v>690</v>
      </c>
      <c r="BZ23">
        <f t="shared" si="28"/>
        <v>528</v>
      </c>
      <c r="CA23">
        <f t="shared" si="23"/>
        <v>0</v>
      </c>
      <c r="CB23">
        <f t="shared" si="24"/>
        <v>0</v>
      </c>
      <c r="CC23">
        <f t="shared" si="25"/>
        <v>0</v>
      </c>
      <c r="CD23">
        <f t="shared" si="26"/>
        <v>0</v>
      </c>
      <c r="CE23">
        <f t="shared" si="27"/>
        <v>0</v>
      </c>
    </row>
    <row r="24" spans="1:83" ht="14.25">
      <c r="A24" t="s">
        <v>26</v>
      </c>
      <c r="B24">
        <v>23</v>
      </c>
      <c r="C24" t="s">
        <v>65</v>
      </c>
      <c r="D24" s="4" t="e">
        <f t="shared" si="11"/>
        <v>#DIV/0!</v>
      </c>
      <c r="E24" s="4" t="e">
        <f t="shared" si="12"/>
        <v>#DIV/0!</v>
      </c>
      <c r="F24" s="4">
        <f t="shared" si="13"/>
        <v>119.5</v>
      </c>
      <c r="G24" s="4" t="e">
        <f t="shared" si="14"/>
        <v>#DIV/0!</v>
      </c>
      <c r="H24" s="4">
        <f t="shared" si="15"/>
        <v>119.5</v>
      </c>
      <c r="I24" s="12">
        <f>'[1]Sheet1'!$W$521</f>
        <v>119.5</v>
      </c>
      <c r="J24" s="9">
        <v>0</v>
      </c>
      <c r="K24" s="9">
        <v>0</v>
      </c>
      <c r="L24" s="9">
        <v>8</v>
      </c>
      <c r="M24" s="9">
        <f t="shared" si="16"/>
        <v>0</v>
      </c>
      <c r="N24" s="9">
        <f t="shared" si="17"/>
        <v>8</v>
      </c>
      <c r="O24" s="7">
        <f>SUM(17+N24)</f>
        <v>25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147</v>
      </c>
      <c r="Y24">
        <v>121</v>
      </c>
      <c r="Z24">
        <v>0</v>
      </c>
      <c r="AA24">
        <v>0</v>
      </c>
      <c r="AB24">
        <v>143</v>
      </c>
      <c r="AC24" s="9">
        <f t="shared" si="0"/>
        <v>0</v>
      </c>
      <c r="AD24" s="5">
        <f t="shared" si="20"/>
        <v>147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481</v>
      </c>
      <c r="AM24">
        <v>465</v>
      </c>
      <c r="AN24">
        <v>0</v>
      </c>
      <c r="AO24">
        <v>0</v>
      </c>
      <c r="AP24">
        <v>515</v>
      </c>
      <c r="AQ24" s="9">
        <f t="shared" si="2"/>
        <v>0</v>
      </c>
      <c r="AR24" s="5">
        <f t="shared" si="21"/>
        <v>515</v>
      </c>
      <c r="BU24" s="9">
        <v>0</v>
      </c>
      <c r="BV24" s="9">
        <v>0</v>
      </c>
      <c r="BW24" s="9">
        <v>956</v>
      </c>
      <c r="BX24" s="5">
        <f t="shared" si="18"/>
        <v>956</v>
      </c>
      <c r="BY24">
        <f t="shared" si="22"/>
        <v>0</v>
      </c>
      <c r="BZ24">
        <f t="shared" si="28"/>
        <v>0</v>
      </c>
      <c r="CA24">
        <f t="shared" si="23"/>
        <v>0</v>
      </c>
      <c r="CB24">
        <f t="shared" si="24"/>
        <v>0</v>
      </c>
      <c r="CC24">
        <f t="shared" si="25"/>
        <v>0</v>
      </c>
      <c r="CD24">
        <f t="shared" si="26"/>
        <v>0</v>
      </c>
      <c r="CE24">
        <f t="shared" si="27"/>
        <v>0</v>
      </c>
    </row>
    <row r="25" spans="1:83" ht="14.25">
      <c r="A25" t="s">
        <v>35</v>
      </c>
      <c r="B25">
        <v>24</v>
      </c>
      <c r="C25" t="s">
        <v>66</v>
      </c>
      <c r="D25" s="4" t="e">
        <f t="shared" si="11"/>
        <v>#DIV/0!</v>
      </c>
      <c r="E25" s="4" t="e">
        <f t="shared" si="12"/>
        <v>#DIV/0!</v>
      </c>
      <c r="F25" s="4">
        <f t="shared" si="13"/>
        <v>138.75</v>
      </c>
      <c r="G25" s="4" t="e">
        <f t="shared" si="14"/>
        <v>#DIV/0!</v>
      </c>
      <c r="H25" s="4">
        <f t="shared" si="15"/>
        <v>138.75</v>
      </c>
      <c r="I25" s="12">
        <f>'[1]Sheet1'!$W$547</f>
        <v>138.75</v>
      </c>
      <c r="J25" s="9">
        <v>0</v>
      </c>
      <c r="K25" s="9">
        <v>0</v>
      </c>
      <c r="L25" s="9">
        <v>4</v>
      </c>
      <c r="M25" s="9">
        <f t="shared" si="16"/>
        <v>0</v>
      </c>
      <c r="N25" s="9">
        <f t="shared" si="17"/>
        <v>4</v>
      </c>
      <c r="O25" s="7">
        <f>SUM(0+N25)</f>
        <v>4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149</v>
      </c>
      <c r="AC25" s="9">
        <f t="shared" si="0"/>
        <v>0</v>
      </c>
      <c r="AD25" s="5">
        <f t="shared" si="20"/>
        <v>149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555</v>
      </c>
      <c r="AQ25" s="9">
        <f t="shared" si="2"/>
        <v>0</v>
      </c>
      <c r="AR25" s="5">
        <f t="shared" si="21"/>
        <v>555</v>
      </c>
      <c r="AS25" s="18"/>
      <c r="AT25" s="18"/>
      <c r="AU25" s="18"/>
      <c r="AV25" s="18"/>
      <c r="BU25" s="9">
        <v>0</v>
      </c>
      <c r="BV25" s="9">
        <v>0</v>
      </c>
      <c r="BW25" s="9">
        <v>555</v>
      </c>
      <c r="BX25" s="5">
        <f t="shared" si="18"/>
        <v>555</v>
      </c>
      <c r="BY25">
        <f t="shared" si="22"/>
        <v>0</v>
      </c>
      <c r="BZ25">
        <f t="shared" si="28"/>
        <v>0</v>
      </c>
      <c r="CA25">
        <f t="shared" si="23"/>
        <v>0</v>
      </c>
      <c r="CB25">
        <f t="shared" si="24"/>
        <v>0</v>
      </c>
      <c r="CC25">
        <f t="shared" si="25"/>
        <v>0</v>
      </c>
      <c r="CD25">
        <f t="shared" si="26"/>
        <v>0</v>
      </c>
      <c r="CE25">
        <f t="shared" si="27"/>
        <v>0</v>
      </c>
    </row>
    <row r="26" spans="1:83" ht="14.25">
      <c r="A26" t="s">
        <v>26</v>
      </c>
      <c r="B26">
        <v>25</v>
      </c>
      <c r="C26" t="s">
        <v>67</v>
      </c>
      <c r="D26" s="4" t="e">
        <f t="shared" si="11"/>
        <v>#DIV/0!</v>
      </c>
      <c r="E26" s="4" t="e">
        <f t="shared" si="12"/>
        <v>#DIV/0!</v>
      </c>
      <c r="F26" s="4">
        <f t="shared" si="13"/>
        <v>129.125</v>
      </c>
      <c r="G26" s="4">
        <f t="shared" si="14"/>
        <v>156</v>
      </c>
      <c r="H26" s="4">
        <f t="shared" si="15"/>
        <v>134.5</v>
      </c>
      <c r="I26" s="12">
        <f>'[1]Sheet1'!$W$548</f>
        <v>134.5</v>
      </c>
      <c r="J26" s="9">
        <v>0</v>
      </c>
      <c r="K26" s="9">
        <v>0</v>
      </c>
      <c r="L26" s="9">
        <v>16</v>
      </c>
      <c r="M26" s="9">
        <f t="shared" si="16"/>
        <v>4</v>
      </c>
      <c r="N26" s="9">
        <f t="shared" si="17"/>
        <v>20</v>
      </c>
      <c r="O26" s="7">
        <f>SUM(0+N26)</f>
        <v>20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156</v>
      </c>
      <c r="AC26" s="9">
        <f t="shared" si="0"/>
        <v>170</v>
      </c>
      <c r="AD26" s="5">
        <f t="shared" si="20"/>
        <v>170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537</v>
      </c>
      <c r="AQ26" s="9">
        <f t="shared" si="2"/>
        <v>624</v>
      </c>
      <c r="AR26" s="5">
        <f t="shared" si="21"/>
        <v>624</v>
      </c>
      <c r="AW26">
        <v>140</v>
      </c>
      <c r="AX26">
        <v>165</v>
      </c>
      <c r="AY26">
        <v>149</v>
      </c>
      <c r="AZ26">
        <v>170</v>
      </c>
      <c r="BU26" s="9">
        <v>0</v>
      </c>
      <c r="BV26" s="9">
        <v>0</v>
      </c>
      <c r="BW26" s="9">
        <v>2066</v>
      </c>
      <c r="BX26" s="5">
        <f t="shared" si="18"/>
        <v>2690</v>
      </c>
      <c r="BY26">
        <f t="shared" si="22"/>
        <v>0</v>
      </c>
      <c r="BZ26">
        <f t="shared" si="28"/>
        <v>624</v>
      </c>
      <c r="CA26">
        <f t="shared" si="23"/>
        <v>0</v>
      </c>
      <c r="CB26">
        <f t="shared" si="24"/>
        <v>0</v>
      </c>
      <c r="CC26">
        <f t="shared" si="25"/>
        <v>0</v>
      </c>
      <c r="CD26">
        <f t="shared" si="26"/>
        <v>0</v>
      </c>
      <c r="CE26">
        <f t="shared" si="27"/>
        <v>0</v>
      </c>
    </row>
    <row r="27" spans="1:83" ht="14.25">
      <c r="A27" t="s">
        <v>26</v>
      </c>
      <c r="B27">
        <v>26</v>
      </c>
      <c r="C27" t="s">
        <v>68</v>
      </c>
      <c r="D27" s="4" t="e">
        <f t="shared" si="11"/>
        <v>#DIV/0!</v>
      </c>
      <c r="E27" s="4" t="e">
        <f t="shared" si="12"/>
        <v>#DIV/0!</v>
      </c>
      <c r="F27" s="4">
        <f t="shared" si="13"/>
        <v>143.75</v>
      </c>
      <c r="G27" s="4">
        <f t="shared" si="14"/>
        <v>124</v>
      </c>
      <c r="H27" s="4">
        <f t="shared" si="15"/>
        <v>130.58333333333334</v>
      </c>
      <c r="I27" s="12">
        <f>'[1]Sheet1'!$W$550</f>
        <v>130.58333333333334</v>
      </c>
      <c r="J27" s="9">
        <v>0</v>
      </c>
      <c r="K27" s="9">
        <v>0</v>
      </c>
      <c r="L27" s="9">
        <v>4</v>
      </c>
      <c r="M27" s="9">
        <f t="shared" si="16"/>
        <v>8</v>
      </c>
      <c r="N27" s="9">
        <f t="shared" si="17"/>
        <v>12</v>
      </c>
      <c r="O27" s="7">
        <f>SUM(0+N27)</f>
        <v>12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170</v>
      </c>
      <c r="AC27" s="9">
        <f t="shared" si="0"/>
        <v>153</v>
      </c>
      <c r="AD27" s="5">
        <f t="shared" si="20"/>
        <v>170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575</v>
      </c>
      <c r="AQ27" s="9">
        <f t="shared" si="2"/>
        <v>542</v>
      </c>
      <c r="AR27" s="5">
        <f t="shared" si="21"/>
        <v>575</v>
      </c>
      <c r="AS27" s="18">
        <v>153</v>
      </c>
      <c r="AT27" s="18">
        <v>151</v>
      </c>
      <c r="AU27" s="18">
        <v>91</v>
      </c>
      <c r="AV27" s="18">
        <v>147</v>
      </c>
      <c r="AW27" s="18">
        <v>95</v>
      </c>
      <c r="AX27" s="18">
        <v>101</v>
      </c>
      <c r="AY27" s="18">
        <v>140</v>
      </c>
      <c r="AZ27" s="18">
        <v>114</v>
      </c>
      <c r="BU27" s="9">
        <v>0</v>
      </c>
      <c r="BV27" s="9">
        <v>0</v>
      </c>
      <c r="BW27" s="9">
        <v>575</v>
      </c>
      <c r="BX27" s="5">
        <f t="shared" si="18"/>
        <v>1567</v>
      </c>
      <c r="BY27">
        <f t="shared" si="22"/>
        <v>542</v>
      </c>
      <c r="BZ27">
        <f t="shared" si="28"/>
        <v>450</v>
      </c>
      <c r="CA27">
        <f t="shared" si="23"/>
        <v>0</v>
      </c>
      <c r="CB27">
        <f t="shared" si="24"/>
        <v>0</v>
      </c>
      <c r="CC27">
        <f t="shared" si="25"/>
        <v>0</v>
      </c>
      <c r="CD27">
        <f t="shared" si="26"/>
        <v>0</v>
      </c>
      <c r="CE27">
        <f t="shared" si="27"/>
        <v>0</v>
      </c>
    </row>
    <row r="28" spans="1:83" ht="14.25">
      <c r="A28" t="s">
        <v>69</v>
      </c>
      <c r="B28">
        <v>27</v>
      </c>
      <c r="C28" t="s">
        <v>70</v>
      </c>
      <c r="D28" s="4">
        <f t="shared" si="11"/>
        <v>170.46428571428572</v>
      </c>
      <c r="E28" s="4">
        <f t="shared" si="12"/>
        <v>165.10714285714286</v>
      </c>
      <c r="F28" s="4">
        <f t="shared" si="13"/>
        <v>190.6</v>
      </c>
      <c r="G28" s="4">
        <f t="shared" si="14"/>
        <v>192.75</v>
      </c>
      <c r="H28" s="4">
        <f t="shared" si="15"/>
        <v>174.7375</v>
      </c>
      <c r="I28" s="12">
        <f>'[1]Sheet1'!$W$98</f>
        <v>170.56641534391534</v>
      </c>
      <c r="J28" s="9">
        <v>28</v>
      </c>
      <c r="K28" s="9">
        <v>28</v>
      </c>
      <c r="L28" s="9">
        <v>20</v>
      </c>
      <c r="M28" s="9">
        <f t="shared" si="16"/>
        <v>4</v>
      </c>
      <c r="N28" s="9">
        <f t="shared" si="17"/>
        <v>80</v>
      </c>
      <c r="O28" s="7">
        <f>SUM(604+N28)</f>
        <v>684</v>
      </c>
      <c r="P28">
        <v>0</v>
      </c>
      <c r="Q28">
        <v>0</v>
      </c>
      <c r="R28">
        <v>0</v>
      </c>
      <c r="S28">
        <v>0</v>
      </c>
      <c r="T28">
        <v>232</v>
      </c>
      <c r="U28">
        <v>228</v>
      </c>
      <c r="V28">
        <v>243</v>
      </c>
      <c r="W28">
        <v>269</v>
      </c>
      <c r="X28">
        <v>229</v>
      </c>
      <c r="Y28">
        <v>253</v>
      </c>
      <c r="Z28">
        <v>240</v>
      </c>
      <c r="AA28">
        <v>234</v>
      </c>
      <c r="AB28">
        <v>235</v>
      </c>
      <c r="AC28" s="9">
        <f t="shared" si="0"/>
        <v>232</v>
      </c>
      <c r="AD28" s="5">
        <f t="shared" si="20"/>
        <v>269</v>
      </c>
      <c r="AE28">
        <v>0</v>
      </c>
      <c r="AF28">
        <v>0</v>
      </c>
      <c r="AG28">
        <v>0</v>
      </c>
      <c r="AH28">
        <v>782</v>
      </c>
      <c r="AI28">
        <v>826</v>
      </c>
      <c r="AJ28">
        <v>760</v>
      </c>
      <c r="AK28">
        <v>839</v>
      </c>
      <c r="AL28">
        <v>798</v>
      </c>
      <c r="AM28">
        <v>803</v>
      </c>
      <c r="AN28">
        <v>787</v>
      </c>
      <c r="AO28">
        <v>775</v>
      </c>
      <c r="AP28">
        <v>857</v>
      </c>
      <c r="AQ28" s="9">
        <f t="shared" si="2"/>
        <v>771</v>
      </c>
      <c r="AR28" s="5">
        <f t="shared" si="21"/>
        <v>857</v>
      </c>
      <c r="AW28">
        <v>171</v>
      </c>
      <c r="AX28">
        <v>178</v>
      </c>
      <c r="AY28">
        <v>232</v>
      </c>
      <c r="AZ28">
        <v>190</v>
      </c>
      <c r="BU28" s="9">
        <v>4773</v>
      </c>
      <c r="BV28" s="9">
        <v>4623</v>
      </c>
      <c r="BW28" s="9">
        <v>3812</v>
      </c>
      <c r="BX28" s="5">
        <f t="shared" si="18"/>
        <v>13979</v>
      </c>
      <c r="BY28">
        <f t="shared" si="22"/>
        <v>0</v>
      </c>
      <c r="BZ28">
        <f aca="true" t="shared" si="29" ref="BZ28:BZ33">SUM(AW28:AZ28)</f>
        <v>771</v>
      </c>
      <c r="CA28">
        <f t="shared" si="23"/>
        <v>0</v>
      </c>
      <c r="CB28">
        <f t="shared" si="24"/>
        <v>0</v>
      </c>
      <c r="CC28">
        <f t="shared" si="25"/>
        <v>0</v>
      </c>
      <c r="CD28">
        <f t="shared" si="26"/>
        <v>0</v>
      </c>
      <c r="CE28">
        <f t="shared" si="27"/>
        <v>0</v>
      </c>
    </row>
    <row r="29" spans="1:83" ht="14.25">
      <c r="A29" t="s">
        <v>69</v>
      </c>
      <c r="B29">
        <v>28</v>
      </c>
      <c r="C29" t="s">
        <v>71</v>
      </c>
      <c r="D29" s="4">
        <f t="shared" si="11"/>
        <v>166.53571428571428</v>
      </c>
      <c r="E29" s="4">
        <f t="shared" si="12"/>
        <v>160.32142857142858</v>
      </c>
      <c r="F29" s="4">
        <f t="shared" si="13"/>
        <v>174.91666666666666</v>
      </c>
      <c r="G29" s="4">
        <f t="shared" si="14"/>
        <v>161</v>
      </c>
      <c r="H29" s="4">
        <f t="shared" si="15"/>
        <v>166.3409090909091</v>
      </c>
      <c r="I29" s="12">
        <f>'[1]Sheet1'!$W$94</f>
        <v>169.6850365903937</v>
      </c>
      <c r="J29" s="9">
        <v>28</v>
      </c>
      <c r="K29" s="9">
        <v>28</v>
      </c>
      <c r="L29" s="9">
        <v>24</v>
      </c>
      <c r="M29" s="9">
        <f t="shared" si="16"/>
        <v>8</v>
      </c>
      <c r="N29" s="9">
        <f t="shared" si="17"/>
        <v>88</v>
      </c>
      <c r="O29" s="7">
        <f>SUM(1039+N29)</f>
        <v>1127</v>
      </c>
      <c r="P29">
        <v>222</v>
      </c>
      <c r="Q29">
        <v>213</v>
      </c>
      <c r="R29">
        <v>246</v>
      </c>
      <c r="S29">
        <v>224</v>
      </c>
      <c r="T29">
        <v>237</v>
      </c>
      <c r="U29">
        <v>230</v>
      </c>
      <c r="V29">
        <v>229</v>
      </c>
      <c r="W29">
        <v>220</v>
      </c>
      <c r="X29">
        <v>215</v>
      </c>
      <c r="Y29">
        <v>216</v>
      </c>
      <c r="Z29">
        <v>190</v>
      </c>
      <c r="AA29">
        <v>216</v>
      </c>
      <c r="AB29">
        <v>221</v>
      </c>
      <c r="AC29" s="9">
        <f t="shared" si="0"/>
        <v>197</v>
      </c>
      <c r="AD29" s="5">
        <f t="shared" si="20"/>
        <v>246</v>
      </c>
      <c r="AE29">
        <v>754</v>
      </c>
      <c r="AF29">
        <v>779</v>
      </c>
      <c r="AG29">
        <v>747</v>
      </c>
      <c r="AH29">
        <v>840</v>
      </c>
      <c r="AI29">
        <v>707</v>
      </c>
      <c r="AJ29">
        <v>785</v>
      </c>
      <c r="AK29">
        <v>744</v>
      </c>
      <c r="AL29">
        <v>696</v>
      </c>
      <c r="AM29">
        <v>728</v>
      </c>
      <c r="AN29">
        <v>702</v>
      </c>
      <c r="AO29">
        <v>700</v>
      </c>
      <c r="AP29">
        <v>761</v>
      </c>
      <c r="AQ29" s="9">
        <f t="shared" si="2"/>
        <v>648</v>
      </c>
      <c r="AR29" s="5">
        <f t="shared" si="21"/>
        <v>840</v>
      </c>
      <c r="AS29">
        <v>172</v>
      </c>
      <c r="AT29">
        <v>128</v>
      </c>
      <c r="AU29">
        <v>143</v>
      </c>
      <c r="AV29">
        <v>197</v>
      </c>
      <c r="AW29">
        <v>153</v>
      </c>
      <c r="AX29">
        <v>165</v>
      </c>
      <c r="AY29">
        <v>138</v>
      </c>
      <c r="AZ29">
        <v>192</v>
      </c>
      <c r="BU29" s="9">
        <v>4663</v>
      </c>
      <c r="BV29" s="9">
        <v>4489</v>
      </c>
      <c r="BW29" s="9">
        <v>4198</v>
      </c>
      <c r="BX29" s="5">
        <f t="shared" si="18"/>
        <v>14638</v>
      </c>
      <c r="BY29">
        <f t="shared" si="22"/>
        <v>640</v>
      </c>
      <c r="BZ29">
        <f t="shared" si="29"/>
        <v>648</v>
      </c>
      <c r="CA29">
        <f t="shared" si="23"/>
        <v>0</v>
      </c>
      <c r="CB29">
        <f t="shared" si="24"/>
        <v>0</v>
      </c>
      <c r="CC29">
        <f t="shared" si="25"/>
        <v>0</v>
      </c>
      <c r="CD29">
        <f t="shared" si="26"/>
        <v>0</v>
      </c>
      <c r="CE29">
        <f t="shared" si="27"/>
        <v>0</v>
      </c>
    </row>
    <row r="30" spans="1:83" ht="14.25">
      <c r="A30" t="s">
        <v>69</v>
      </c>
      <c r="B30">
        <v>29</v>
      </c>
      <c r="C30" t="s">
        <v>72</v>
      </c>
      <c r="D30" s="4">
        <f t="shared" si="11"/>
        <v>164.67857142857142</v>
      </c>
      <c r="E30" s="4">
        <f t="shared" si="12"/>
        <v>168.85714285714286</v>
      </c>
      <c r="F30" s="4">
        <f t="shared" si="13"/>
        <v>177.875</v>
      </c>
      <c r="G30" s="4">
        <f t="shared" si="14"/>
        <v>183.5</v>
      </c>
      <c r="H30" s="4">
        <f t="shared" si="15"/>
        <v>169.05882352941177</v>
      </c>
      <c r="I30" s="12">
        <f>'[1]Sheet1'!$W$91</f>
        <v>171.25658263305323</v>
      </c>
      <c r="J30" s="9">
        <v>28</v>
      </c>
      <c r="K30" s="9">
        <v>28</v>
      </c>
      <c r="L30" s="9">
        <v>8</v>
      </c>
      <c r="M30" s="9">
        <f t="shared" si="16"/>
        <v>4</v>
      </c>
      <c r="N30" s="9">
        <f t="shared" si="17"/>
        <v>68</v>
      </c>
      <c r="O30" s="7">
        <f>SUM(643+N30)</f>
        <v>711</v>
      </c>
      <c r="P30">
        <v>234</v>
      </c>
      <c r="Q30">
        <v>234</v>
      </c>
      <c r="R30">
        <v>247</v>
      </c>
      <c r="S30">
        <v>227</v>
      </c>
      <c r="T30">
        <v>212</v>
      </c>
      <c r="U30">
        <v>256</v>
      </c>
      <c r="V30">
        <v>0</v>
      </c>
      <c r="W30">
        <v>0</v>
      </c>
      <c r="X30">
        <v>0</v>
      </c>
      <c r="Y30">
        <v>248</v>
      </c>
      <c r="Z30">
        <v>213</v>
      </c>
      <c r="AA30">
        <v>220</v>
      </c>
      <c r="AB30">
        <v>236</v>
      </c>
      <c r="AC30" s="9">
        <f t="shared" si="0"/>
        <v>235</v>
      </c>
      <c r="AD30" s="5">
        <f t="shared" si="20"/>
        <v>256</v>
      </c>
      <c r="AE30">
        <v>748</v>
      </c>
      <c r="AF30">
        <v>774</v>
      </c>
      <c r="AG30">
        <v>779</v>
      </c>
      <c r="AH30">
        <v>762</v>
      </c>
      <c r="AI30">
        <v>830</v>
      </c>
      <c r="AJ30">
        <v>0</v>
      </c>
      <c r="AK30">
        <v>0</v>
      </c>
      <c r="AL30">
        <v>0</v>
      </c>
      <c r="AM30">
        <v>740</v>
      </c>
      <c r="AN30">
        <v>720</v>
      </c>
      <c r="AO30">
        <v>781</v>
      </c>
      <c r="AP30">
        <v>784</v>
      </c>
      <c r="AQ30" s="9">
        <f t="shared" si="2"/>
        <v>734</v>
      </c>
      <c r="AR30" s="5">
        <f t="shared" si="21"/>
        <v>830</v>
      </c>
      <c r="AS30">
        <v>143</v>
      </c>
      <c r="AT30">
        <v>188</v>
      </c>
      <c r="AU30">
        <v>235</v>
      </c>
      <c r="AV30">
        <v>168</v>
      </c>
      <c r="BU30" s="9">
        <v>4611</v>
      </c>
      <c r="BV30" s="9">
        <v>4728</v>
      </c>
      <c r="BW30" s="9">
        <v>1423</v>
      </c>
      <c r="BX30" s="5">
        <f t="shared" si="18"/>
        <v>11496</v>
      </c>
      <c r="BY30">
        <f t="shared" si="22"/>
        <v>734</v>
      </c>
      <c r="BZ30">
        <f t="shared" si="29"/>
        <v>0</v>
      </c>
      <c r="CA30">
        <f t="shared" si="23"/>
        <v>0</v>
      </c>
      <c r="CB30">
        <f t="shared" si="24"/>
        <v>0</v>
      </c>
      <c r="CC30">
        <f t="shared" si="25"/>
        <v>0</v>
      </c>
      <c r="CD30">
        <f t="shared" si="26"/>
        <v>0</v>
      </c>
      <c r="CE30">
        <f t="shared" si="27"/>
        <v>0</v>
      </c>
    </row>
    <row r="31" spans="1:83" ht="14.25">
      <c r="A31" t="s">
        <v>73</v>
      </c>
      <c r="B31">
        <v>30</v>
      </c>
      <c r="C31" t="s">
        <v>74</v>
      </c>
      <c r="D31" s="4">
        <f t="shared" si="11"/>
        <v>169.25</v>
      </c>
      <c r="E31" s="4">
        <f t="shared" si="12"/>
        <v>170.3125</v>
      </c>
      <c r="F31" s="4">
        <f t="shared" si="13"/>
        <v>153.14285714285714</v>
      </c>
      <c r="G31" s="4">
        <f t="shared" si="14"/>
        <v>161.625</v>
      </c>
      <c r="H31" s="4">
        <f t="shared" si="15"/>
        <v>162.375</v>
      </c>
      <c r="I31" s="12">
        <f>'[1]Sheet1'!$W$202</f>
        <v>153.06482281284607</v>
      </c>
      <c r="J31" s="9">
        <v>20</v>
      </c>
      <c r="K31" s="9">
        <v>16</v>
      </c>
      <c r="L31" s="9">
        <v>28</v>
      </c>
      <c r="M31" s="9">
        <f t="shared" si="16"/>
        <v>8</v>
      </c>
      <c r="N31" s="9">
        <f t="shared" si="17"/>
        <v>72</v>
      </c>
      <c r="O31" s="7">
        <f>SUM(346+N31)</f>
        <v>418</v>
      </c>
      <c r="P31">
        <v>0</v>
      </c>
      <c r="Q31">
        <v>0</v>
      </c>
      <c r="R31">
        <v>0</v>
      </c>
      <c r="S31">
        <v>0</v>
      </c>
      <c r="T31">
        <v>0</v>
      </c>
      <c r="U31">
        <v>214</v>
      </c>
      <c r="V31">
        <v>208</v>
      </c>
      <c r="W31">
        <v>209</v>
      </c>
      <c r="X31">
        <v>204</v>
      </c>
      <c r="Y31">
        <v>217</v>
      </c>
      <c r="Z31">
        <v>211</v>
      </c>
      <c r="AA31">
        <v>205</v>
      </c>
      <c r="AB31">
        <v>192</v>
      </c>
      <c r="AC31" s="9">
        <f t="shared" si="0"/>
        <v>190</v>
      </c>
      <c r="AD31" s="5">
        <f t="shared" si="20"/>
        <v>217</v>
      </c>
      <c r="AE31">
        <v>0</v>
      </c>
      <c r="AF31">
        <v>0</v>
      </c>
      <c r="AG31">
        <v>0</v>
      </c>
      <c r="AH31">
        <v>0</v>
      </c>
      <c r="AI31">
        <v>658</v>
      </c>
      <c r="AJ31">
        <v>655</v>
      </c>
      <c r="AK31">
        <v>665</v>
      </c>
      <c r="AL31">
        <v>665</v>
      </c>
      <c r="AM31">
        <v>706</v>
      </c>
      <c r="AN31">
        <v>766</v>
      </c>
      <c r="AO31">
        <v>701</v>
      </c>
      <c r="AP31">
        <v>649</v>
      </c>
      <c r="AQ31" s="9">
        <f t="shared" si="2"/>
        <v>676</v>
      </c>
      <c r="AR31" s="5">
        <f t="shared" si="21"/>
        <v>766</v>
      </c>
      <c r="AS31">
        <v>167</v>
      </c>
      <c r="AT31">
        <v>190</v>
      </c>
      <c r="AU31">
        <v>180</v>
      </c>
      <c r="AV31">
        <v>139</v>
      </c>
      <c r="AW31">
        <v>171</v>
      </c>
      <c r="AX31">
        <v>158</v>
      </c>
      <c r="AY31">
        <v>147</v>
      </c>
      <c r="AZ31">
        <v>141</v>
      </c>
      <c r="BU31" s="9">
        <v>3385</v>
      </c>
      <c r="BV31" s="9">
        <v>2725</v>
      </c>
      <c r="BW31" s="9">
        <v>4288</v>
      </c>
      <c r="BX31" s="5">
        <f t="shared" si="18"/>
        <v>11691</v>
      </c>
      <c r="BY31">
        <f t="shared" si="22"/>
        <v>676</v>
      </c>
      <c r="BZ31">
        <f t="shared" si="29"/>
        <v>617</v>
      </c>
      <c r="CA31">
        <f t="shared" si="23"/>
        <v>0</v>
      </c>
      <c r="CB31">
        <f t="shared" si="24"/>
        <v>0</v>
      </c>
      <c r="CC31">
        <f t="shared" si="25"/>
        <v>0</v>
      </c>
      <c r="CD31">
        <f t="shared" si="26"/>
        <v>0</v>
      </c>
      <c r="CE31">
        <f t="shared" si="27"/>
        <v>0</v>
      </c>
    </row>
    <row r="32" spans="1:83" ht="14.25">
      <c r="A32" t="s">
        <v>73</v>
      </c>
      <c r="B32">
        <v>31</v>
      </c>
      <c r="C32" t="s">
        <v>75</v>
      </c>
      <c r="D32" s="4">
        <f t="shared" si="11"/>
        <v>160</v>
      </c>
      <c r="E32" s="4">
        <f t="shared" si="12"/>
        <v>148.5</v>
      </c>
      <c r="F32" s="4" t="e">
        <f t="shared" si="13"/>
        <v>#DIV/0!</v>
      </c>
      <c r="G32" s="4" t="e">
        <f t="shared" si="14"/>
        <v>#DIV/0!</v>
      </c>
      <c r="H32" s="4">
        <f t="shared" si="15"/>
        <v>153.1</v>
      </c>
      <c r="I32" s="12">
        <f>'[1]Sheet1'!$W$96</f>
        <v>168.09714285714284</v>
      </c>
      <c r="J32" s="9">
        <v>8</v>
      </c>
      <c r="K32" s="9">
        <v>12</v>
      </c>
      <c r="L32" s="9">
        <v>0</v>
      </c>
      <c r="M32" s="9">
        <f t="shared" si="16"/>
        <v>0</v>
      </c>
      <c r="N32" s="9">
        <f t="shared" si="17"/>
        <v>20</v>
      </c>
      <c r="O32" s="7">
        <f>SUM(502+N32)</f>
        <v>522</v>
      </c>
      <c r="P32">
        <v>230</v>
      </c>
      <c r="Q32">
        <v>245</v>
      </c>
      <c r="R32">
        <v>226</v>
      </c>
      <c r="S32">
        <v>233</v>
      </c>
      <c r="T32">
        <v>243</v>
      </c>
      <c r="U32">
        <v>224</v>
      </c>
      <c r="V32">
        <v>140</v>
      </c>
      <c r="W32">
        <v>0</v>
      </c>
      <c r="X32">
        <v>0</v>
      </c>
      <c r="Y32">
        <v>194</v>
      </c>
      <c r="Z32">
        <v>195</v>
      </c>
      <c r="AA32">
        <v>176</v>
      </c>
      <c r="AB32">
        <v>0</v>
      </c>
      <c r="AC32" s="9">
        <f t="shared" si="0"/>
        <v>0</v>
      </c>
      <c r="AD32" s="5">
        <f t="shared" si="20"/>
        <v>245</v>
      </c>
      <c r="AE32">
        <v>793</v>
      </c>
      <c r="AF32">
        <v>837</v>
      </c>
      <c r="AG32">
        <v>795</v>
      </c>
      <c r="AH32">
        <v>814</v>
      </c>
      <c r="AI32">
        <v>776</v>
      </c>
      <c r="AJ32">
        <v>482</v>
      </c>
      <c r="AK32">
        <v>0</v>
      </c>
      <c r="AL32">
        <v>0</v>
      </c>
      <c r="AM32">
        <v>706</v>
      </c>
      <c r="AN32">
        <v>655</v>
      </c>
      <c r="AO32">
        <v>616</v>
      </c>
      <c r="AP32">
        <v>0</v>
      </c>
      <c r="AQ32" s="9">
        <f t="shared" si="2"/>
        <v>0</v>
      </c>
      <c r="AR32" s="5">
        <f t="shared" si="21"/>
        <v>837</v>
      </c>
      <c r="BU32" s="9">
        <v>1280</v>
      </c>
      <c r="BV32" s="9">
        <v>1782</v>
      </c>
      <c r="BW32" s="9">
        <v>0</v>
      </c>
      <c r="BX32" s="5">
        <f t="shared" si="18"/>
        <v>3062</v>
      </c>
      <c r="BY32">
        <f t="shared" si="22"/>
        <v>0</v>
      </c>
      <c r="BZ32">
        <f t="shared" si="29"/>
        <v>0</v>
      </c>
      <c r="CA32">
        <f t="shared" si="23"/>
        <v>0</v>
      </c>
      <c r="CB32">
        <f t="shared" si="24"/>
        <v>0</v>
      </c>
      <c r="CC32">
        <f t="shared" si="25"/>
        <v>0</v>
      </c>
      <c r="CD32">
        <f t="shared" si="26"/>
        <v>0</v>
      </c>
      <c r="CE32">
        <f t="shared" si="27"/>
        <v>0</v>
      </c>
    </row>
    <row r="33" spans="1:83" ht="14.25">
      <c r="A33" t="s">
        <v>69</v>
      </c>
      <c r="B33">
        <v>32</v>
      </c>
      <c r="C33" t="s">
        <v>76</v>
      </c>
      <c r="D33" s="4" t="e">
        <f t="shared" si="11"/>
        <v>#DIV/0!</v>
      </c>
      <c r="E33" s="4" t="e">
        <f t="shared" si="12"/>
        <v>#DIV/0!</v>
      </c>
      <c r="F33" s="4">
        <f t="shared" si="13"/>
        <v>163.95833333333334</v>
      </c>
      <c r="G33" s="4">
        <f t="shared" si="14"/>
        <v>161.625</v>
      </c>
      <c r="H33" s="4">
        <f t="shared" si="15"/>
        <v>163.375</v>
      </c>
      <c r="I33" s="12">
        <f>'[1]Sheet1'!$W$78</f>
        <v>173.18034025374857</v>
      </c>
      <c r="J33" s="9">
        <v>0</v>
      </c>
      <c r="K33" s="9">
        <v>0</v>
      </c>
      <c r="L33" s="9">
        <v>24</v>
      </c>
      <c r="M33" s="9">
        <f t="shared" si="16"/>
        <v>8</v>
      </c>
      <c r="N33" s="9">
        <f t="shared" si="17"/>
        <v>32</v>
      </c>
      <c r="O33" s="7">
        <f>SUM(988+N33)</f>
        <v>1020</v>
      </c>
      <c r="P33">
        <v>233</v>
      </c>
      <c r="Q33">
        <v>236</v>
      </c>
      <c r="R33">
        <v>233</v>
      </c>
      <c r="S33">
        <v>235</v>
      </c>
      <c r="T33">
        <v>236</v>
      </c>
      <c r="U33">
        <v>224</v>
      </c>
      <c r="V33">
        <v>241</v>
      </c>
      <c r="W33">
        <v>230</v>
      </c>
      <c r="X33">
        <v>226</v>
      </c>
      <c r="Y33">
        <v>213</v>
      </c>
      <c r="Z33">
        <v>0</v>
      </c>
      <c r="AA33">
        <v>0</v>
      </c>
      <c r="AB33">
        <v>211</v>
      </c>
      <c r="AC33" s="9">
        <f t="shared" si="0"/>
        <v>190</v>
      </c>
      <c r="AD33" s="5">
        <f t="shared" si="20"/>
        <v>241</v>
      </c>
      <c r="AE33">
        <v>761</v>
      </c>
      <c r="AF33">
        <v>797</v>
      </c>
      <c r="AG33">
        <v>764</v>
      </c>
      <c r="AH33">
        <v>778</v>
      </c>
      <c r="AI33">
        <v>774</v>
      </c>
      <c r="AJ33">
        <v>833</v>
      </c>
      <c r="AK33">
        <v>759</v>
      </c>
      <c r="AL33">
        <v>772</v>
      </c>
      <c r="AM33">
        <v>762</v>
      </c>
      <c r="AN33">
        <v>0</v>
      </c>
      <c r="AO33">
        <v>0</v>
      </c>
      <c r="AP33">
        <v>688</v>
      </c>
      <c r="AQ33" s="9">
        <f t="shared" si="2"/>
        <v>665</v>
      </c>
      <c r="AR33" s="5">
        <f t="shared" si="21"/>
        <v>833</v>
      </c>
      <c r="AS33">
        <v>177</v>
      </c>
      <c r="AT33">
        <v>164</v>
      </c>
      <c r="AU33">
        <v>134</v>
      </c>
      <c r="AV33">
        <v>190</v>
      </c>
      <c r="AW33">
        <v>176</v>
      </c>
      <c r="AX33">
        <v>137</v>
      </c>
      <c r="AY33">
        <v>134</v>
      </c>
      <c r="AZ33">
        <v>181</v>
      </c>
      <c r="BU33" s="9">
        <v>0</v>
      </c>
      <c r="BV33" s="9">
        <v>0</v>
      </c>
      <c r="BW33" s="9">
        <v>3935</v>
      </c>
      <c r="BX33" s="5">
        <f t="shared" si="18"/>
        <v>5228</v>
      </c>
      <c r="BY33">
        <f t="shared" si="22"/>
        <v>665</v>
      </c>
      <c r="BZ33">
        <f t="shared" si="29"/>
        <v>628</v>
      </c>
      <c r="CA33">
        <f t="shared" si="23"/>
        <v>0</v>
      </c>
      <c r="CB33">
        <f t="shared" si="24"/>
        <v>0</v>
      </c>
      <c r="CC33">
        <f t="shared" si="25"/>
        <v>0</v>
      </c>
      <c r="CD33">
        <f t="shared" si="26"/>
        <v>0</v>
      </c>
      <c r="CE33">
        <f t="shared" si="27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8" width="11.28125" style="0" customWidth="1"/>
    <col min="19" max="19" width="10.140625" style="0" customWidth="1"/>
  </cols>
  <sheetData>
    <row r="1" spans="1:15" ht="14.25">
      <c r="A1" s="1" t="s">
        <v>0</v>
      </c>
      <c r="B1" s="1" t="s">
        <v>5</v>
      </c>
      <c r="C1" s="1" t="s">
        <v>1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  <c r="I1" s="1" t="s">
        <v>10</v>
      </c>
      <c r="J1" s="1" t="s">
        <v>48</v>
      </c>
      <c r="K1" s="1" t="s">
        <v>49</v>
      </c>
      <c r="L1" s="1" t="s">
        <v>50</v>
      </c>
      <c r="M1" s="1" t="s">
        <v>51</v>
      </c>
      <c r="N1" s="1" t="s">
        <v>52</v>
      </c>
      <c r="O1" s="1" t="s">
        <v>10</v>
      </c>
    </row>
    <row r="2" spans="1:15" ht="14.25">
      <c r="A2">
        <v>1</v>
      </c>
      <c r="B2" t="s">
        <v>15</v>
      </c>
      <c r="C2" t="s">
        <v>16</v>
      </c>
      <c r="D2">
        <v>248</v>
      </c>
      <c r="E2">
        <v>222</v>
      </c>
      <c r="F2">
        <v>0</v>
      </c>
      <c r="G2">
        <v>0</v>
      </c>
      <c r="H2" s="5">
        <f>MAX(D2:G2)</f>
        <v>248</v>
      </c>
      <c r="I2" s="7">
        <v>255</v>
      </c>
      <c r="J2">
        <v>847</v>
      </c>
      <c r="K2">
        <v>720</v>
      </c>
      <c r="L2">
        <v>0</v>
      </c>
      <c r="M2">
        <v>0</v>
      </c>
      <c r="N2" s="5">
        <f>MAX(J2:M2)</f>
        <v>847</v>
      </c>
      <c r="O2" s="7">
        <v>852</v>
      </c>
    </row>
    <row r="3" spans="1:15" ht="14.25">
      <c r="A3">
        <v>2</v>
      </c>
      <c r="B3" t="s">
        <v>26</v>
      </c>
      <c r="C3" t="s">
        <v>18</v>
      </c>
      <c r="D3">
        <v>180</v>
      </c>
      <c r="E3">
        <v>172</v>
      </c>
      <c r="F3">
        <v>212</v>
      </c>
      <c r="G3">
        <v>166</v>
      </c>
      <c r="H3" s="5">
        <f aca="true" t="shared" si="0" ref="H3:H33">MAX(D3:G3)</f>
        <v>212</v>
      </c>
      <c r="I3" s="7">
        <v>216</v>
      </c>
      <c r="J3">
        <v>622</v>
      </c>
      <c r="K3">
        <v>626</v>
      </c>
      <c r="L3">
        <v>707</v>
      </c>
      <c r="M3">
        <v>564</v>
      </c>
      <c r="N3" s="5">
        <f aca="true" t="shared" si="1" ref="N3:N33">MAX(J3:M3)</f>
        <v>707</v>
      </c>
      <c r="O3" s="7">
        <v>739</v>
      </c>
    </row>
    <row r="4" spans="1:15" ht="14.25">
      <c r="A4">
        <v>3</v>
      </c>
      <c r="B4" t="s">
        <v>19</v>
      </c>
      <c r="C4" t="s">
        <v>20</v>
      </c>
      <c r="D4">
        <v>176</v>
      </c>
      <c r="E4">
        <v>177</v>
      </c>
      <c r="F4">
        <v>172</v>
      </c>
      <c r="G4">
        <v>159</v>
      </c>
      <c r="H4" s="5">
        <f t="shared" si="0"/>
        <v>177</v>
      </c>
      <c r="I4" s="7">
        <v>208</v>
      </c>
      <c r="J4">
        <v>655</v>
      </c>
      <c r="K4">
        <v>623</v>
      </c>
      <c r="L4">
        <v>635</v>
      </c>
      <c r="M4">
        <v>557</v>
      </c>
      <c r="N4" s="5">
        <f t="shared" si="1"/>
        <v>655</v>
      </c>
      <c r="O4" s="7">
        <v>714</v>
      </c>
    </row>
    <row r="5" spans="1:15" ht="14.25">
      <c r="A5">
        <v>4</v>
      </c>
      <c r="B5" t="s">
        <v>15</v>
      </c>
      <c r="C5" t="s">
        <v>21</v>
      </c>
      <c r="D5">
        <v>176</v>
      </c>
      <c r="E5">
        <v>178</v>
      </c>
      <c r="F5">
        <v>189</v>
      </c>
      <c r="G5">
        <v>168</v>
      </c>
      <c r="H5" s="5">
        <f t="shared" si="0"/>
        <v>189</v>
      </c>
      <c r="I5" s="7">
        <v>202</v>
      </c>
      <c r="J5">
        <v>593</v>
      </c>
      <c r="K5">
        <v>630</v>
      </c>
      <c r="L5">
        <v>637</v>
      </c>
      <c r="M5">
        <v>537</v>
      </c>
      <c r="N5" s="5">
        <f t="shared" si="1"/>
        <v>637</v>
      </c>
      <c r="O5" s="7">
        <v>700</v>
      </c>
    </row>
    <row r="6" spans="1:15" ht="14.25">
      <c r="A6">
        <v>5</v>
      </c>
      <c r="B6" t="s">
        <v>15</v>
      </c>
      <c r="C6" t="s">
        <v>22</v>
      </c>
      <c r="D6">
        <v>163</v>
      </c>
      <c r="E6">
        <v>0</v>
      </c>
      <c r="F6">
        <v>148</v>
      </c>
      <c r="G6">
        <v>0</v>
      </c>
      <c r="H6" s="5">
        <f t="shared" si="0"/>
        <v>163</v>
      </c>
      <c r="I6" s="7">
        <v>188</v>
      </c>
      <c r="J6">
        <v>505</v>
      </c>
      <c r="K6">
        <v>0</v>
      </c>
      <c r="L6">
        <v>525</v>
      </c>
      <c r="M6">
        <v>0</v>
      </c>
      <c r="N6" s="5">
        <f t="shared" si="1"/>
        <v>525</v>
      </c>
      <c r="O6" s="7">
        <v>588</v>
      </c>
    </row>
    <row r="7" spans="1:15" ht="14.25">
      <c r="A7">
        <v>6</v>
      </c>
      <c r="B7" t="s">
        <v>26</v>
      </c>
      <c r="C7" t="s">
        <v>23</v>
      </c>
      <c r="D7">
        <v>189</v>
      </c>
      <c r="E7">
        <v>186</v>
      </c>
      <c r="F7">
        <v>198</v>
      </c>
      <c r="G7">
        <v>181</v>
      </c>
      <c r="H7" s="5">
        <f t="shared" si="0"/>
        <v>198</v>
      </c>
      <c r="I7" s="7">
        <v>198</v>
      </c>
      <c r="J7">
        <v>660</v>
      </c>
      <c r="K7">
        <v>664</v>
      </c>
      <c r="L7">
        <v>614</v>
      </c>
      <c r="M7">
        <v>643</v>
      </c>
      <c r="N7" s="5">
        <f t="shared" si="1"/>
        <v>664</v>
      </c>
      <c r="O7" s="7">
        <v>664</v>
      </c>
    </row>
    <row r="8" spans="1:15" ht="14.25">
      <c r="A8">
        <v>7</v>
      </c>
      <c r="B8" t="s">
        <v>26</v>
      </c>
      <c r="C8" t="s">
        <v>17</v>
      </c>
      <c r="D8">
        <v>234</v>
      </c>
      <c r="E8">
        <v>187</v>
      </c>
      <c r="F8">
        <v>0</v>
      </c>
      <c r="G8">
        <v>0</v>
      </c>
      <c r="H8" s="5">
        <f t="shared" si="0"/>
        <v>234</v>
      </c>
      <c r="I8" s="7">
        <v>246</v>
      </c>
      <c r="J8">
        <v>718</v>
      </c>
      <c r="K8">
        <v>685</v>
      </c>
      <c r="L8">
        <v>0</v>
      </c>
      <c r="M8">
        <v>0</v>
      </c>
      <c r="N8" s="5">
        <f t="shared" si="1"/>
        <v>718</v>
      </c>
      <c r="O8" s="7">
        <v>795</v>
      </c>
    </row>
    <row r="9" spans="1:15" ht="14.25">
      <c r="A9">
        <v>8</v>
      </c>
      <c r="B9" t="s">
        <v>15</v>
      </c>
      <c r="C9" t="s">
        <v>27</v>
      </c>
      <c r="D9">
        <v>164</v>
      </c>
      <c r="E9">
        <v>186</v>
      </c>
      <c r="F9">
        <v>208</v>
      </c>
      <c r="G9">
        <v>165</v>
      </c>
      <c r="H9" s="5">
        <f t="shared" si="0"/>
        <v>208</v>
      </c>
      <c r="I9" s="7">
        <v>208</v>
      </c>
      <c r="J9">
        <v>563</v>
      </c>
      <c r="K9">
        <v>638</v>
      </c>
      <c r="L9">
        <v>605</v>
      </c>
      <c r="M9">
        <v>542</v>
      </c>
      <c r="N9" s="5">
        <f t="shared" si="1"/>
        <v>638</v>
      </c>
      <c r="O9" s="7">
        <v>638</v>
      </c>
    </row>
    <row r="10" spans="1:15" ht="14.25">
      <c r="A10">
        <v>9</v>
      </c>
      <c r="B10" t="s">
        <v>19</v>
      </c>
      <c r="C10" t="s">
        <v>28</v>
      </c>
      <c r="D10">
        <v>154</v>
      </c>
      <c r="E10">
        <v>156</v>
      </c>
      <c r="F10">
        <v>199</v>
      </c>
      <c r="G10">
        <v>181</v>
      </c>
      <c r="H10" s="5">
        <f t="shared" si="0"/>
        <v>199</v>
      </c>
      <c r="I10" s="7">
        <v>199</v>
      </c>
      <c r="J10">
        <v>510</v>
      </c>
      <c r="K10">
        <v>517</v>
      </c>
      <c r="L10">
        <v>597</v>
      </c>
      <c r="M10">
        <v>529</v>
      </c>
      <c r="N10" s="5">
        <f t="shared" si="1"/>
        <v>597</v>
      </c>
      <c r="O10" s="7">
        <v>597</v>
      </c>
    </row>
    <row r="11" spans="1:15" ht="14.25">
      <c r="A11">
        <v>10</v>
      </c>
      <c r="B11" t="s">
        <v>33</v>
      </c>
      <c r="C11" t="s">
        <v>32</v>
      </c>
      <c r="D11">
        <v>159</v>
      </c>
      <c r="E11">
        <v>150</v>
      </c>
      <c r="F11">
        <v>172</v>
      </c>
      <c r="G11">
        <v>153</v>
      </c>
      <c r="H11" s="5">
        <f t="shared" si="0"/>
        <v>172</v>
      </c>
      <c r="I11" s="7">
        <v>172</v>
      </c>
      <c r="J11">
        <v>562</v>
      </c>
      <c r="K11">
        <v>502</v>
      </c>
      <c r="L11">
        <v>576</v>
      </c>
      <c r="M11">
        <v>557</v>
      </c>
      <c r="N11" s="5">
        <f t="shared" si="1"/>
        <v>576</v>
      </c>
      <c r="O11" s="7">
        <v>576</v>
      </c>
    </row>
    <row r="12" spans="1:15" ht="14.25">
      <c r="A12">
        <v>11</v>
      </c>
      <c r="B12" t="s">
        <v>35</v>
      </c>
      <c r="C12" t="s">
        <v>34</v>
      </c>
      <c r="D12">
        <v>233</v>
      </c>
      <c r="E12">
        <v>247</v>
      </c>
      <c r="F12">
        <v>247</v>
      </c>
      <c r="G12">
        <v>299</v>
      </c>
      <c r="H12" s="5">
        <f t="shared" si="0"/>
        <v>299</v>
      </c>
      <c r="I12" s="7">
        <v>300</v>
      </c>
      <c r="J12">
        <v>836</v>
      </c>
      <c r="K12">
        <v>865</v>
      </c>
      <c r="L12">
        <v>860</v>
      </c>
      <c r="M12">
        <v>882</v>
      </c>
      <c r="N12" s="5">
        <f t="shared" si="1"/>
        <v>882</v>
      </c>
      <c r="O12" s="7">
        <v>974</v>
      </c>
    </row>
    <row r="13" spans="1:15" ht="14.25">
      <c r="A13">
        <v>12</v>
      </c>
      <c r="B13" t="s">
        <v>35</v>
      </c>
      <c r="C13" t="s">
        <v>36</v>
      </c>
      <c r="D13">
        <v>157</v>
      </c>
      <c r="E13">
        <v>201</v>
      </c>
      <c r="F13">
        <v>184</v>
      </c>
      <c r="G13">
        <v>186</v>
      </c>
      <c r="H13" s="5">
        <f t="shared" si="0"/>
        <v>201</v>
      </c>
      <c r="I13" s="7">
        <v>201</v>
      </c>
      <c r="J13">
        <v>561</v>
      </c>
      <c r="K13">
        <v>609</v>
      </c>
      <c r="L13">
        <v>617</v>
      </c>
      <c r="M13">
        <v>673</v>
      </c>
      <c r="N13" s="5">
        <f t="shared" si="1"/>
        <v>673</v>
      </c>
      <c r="O13" s="7">
        <v>673</v>
      </c>
    </row>
    <row r="14" spans="1:15" ht="14.25">
      <c r="A14">
        <v>13</v>
      </c>
      <c r="B14" t="s">
        <v>35</v>
      </c>
      <c r="C14" t="s">
        <v>37</v>
      </c>
      <c r="D14">
        <v>222</v>
      </c>
      <c r="E14">
        <v>189</v>
      </c>
      <c r="F14">
        <v>193</v>
      </c>
      <c r="G14">
        <v>176</v>
      </c>
      <c r="H14" s="5">
        <f t="shared" si="0"/>
        <v>222</v>
      </c>
      <c r="I14" s="7">
        <v>222</v>
      </c>
      <c r="J14">
        <v>600</v>
      </c>
      <c r="K14">
        <v>600</v>
      </c>
      <c r="L14">
        <v>599</v>
      </c>
      <c r="M14">
        <v>607</v>
      </c>
      <c r="N14" s="5">
        <f t="shared" si="1"/>
        <v>607</v>
      </c>
      <c r="O14" s="7">
        <v>607</v>
      </c>
    </row>
    <row r="15" spans="1:15" ht="14.25">
      <c r="A15">
        <v>14</v>
      </c>
      <c r="B15" t="s">
        <v>35</v>
      </c>
      <c r="C15" t="s">
        <v>39</v>
      </c>
      <c r="D15">
        <v>189</v>
      </c>
      <c r="E15">
        <v>187</v>
      </c>
      <c r="F15">
        <v>189</v>
      </c>
      <c r="G15">
        <v>0</v>
      </c>
      <c r="H15" s="5">
        <f t="shared" si="0"/>
        <v>189</v>
      </c>
      <c r="I15" s="7">
        <v>189</v>
      </c>
      <c r="J15">
        <v>562</v>
      </c>
      <c r="K15">
        <v>609</v>
      </c>
      <c r="L15">
        <v>585</v>
      </c>
      <c r="M15">
        <v>0</v>
      </c>
      <c r="N15" s="5">
        <f t="shared" si="1"/>
        <v>609</v>
      </c>
      <c r="O15" s="7">
        <v>609</v>
      </c>
    </row>
    <row r="16" spans="1:15" ht="14.25">
      <c r="A16">
        <v>15</v>
      </c>
      <c r="B16" t="s">
        <v>15</v>
      </c>
      <c r="C16" t="s">
        <v>40</v>
      </c>
      <c r="D16">
        <v>131</v>
      </c>
      <c r="E16">
        <v>102</v>
      </c>
      <c r="F16">
        <v>191</v>
      </c>
      <c r="G16">
        <v>119</v>
      </c>
      <c r="H16" s="5">
        <f t="shared" si="0"/>
        <v>191</v>
      </c>
      <c r="I16" s="7">
        <v>191</v>
      </c>
      <c r="J16">
        <v>447</v>
      </c>
      <c r="K16">
        <v>338</v>
      </c>
      <c r="L16">
        <v>473</v>
      </c>
      <c r="M16">
        <v>421</v>
      </c>
      <c r="N16" s="5">
        <f t="shared" si="1"/>
        <v>473</v>
      </c>
      <c r="O16" s="7">
        <v>473</v>
      </c>
    </row>
    <row r="17" spans="1:15" ht="14.25">
      <c r="A17">
        <v>16</v>
      </c>
      <c r="B17" t="s">
        <v>33</v>
      </c>
      <c r="C17" t="s">
        <v>53</v>
      </c>
      <c r="D17">
        <v>186</v>
      </c>
      <c r="E17">
        <v>155</v>
      </c>
      <c r="F17">
        <v>183</v>
      </c>
      <c r="G17">
        <v>156</v>
      </c>
      <c r="H17" s="5">
        <f t="shared" si="0"/>
        <v>186</v>
      </c>
      <c r="I17" s="7">
        <v>186</v>
      </c>
      <c r="J17">
        <v>652</v>
      </c>
      <c r="K17">
        <v>554</v>
      </c>
      <c r="L17">
        <v>609</v>
      </c>
      <c r="M17">
        <v>521</v>
      </c>
      <c r="N17" s="5">
        <f t="shared" si="1"/>
        <v>652</v>
      </c>
      <c r="O17" s="7">
        <v>652</v>
      </c>
    </row>
    <row r="18" spans="1:15" ht="14.25">
      <c r="A18">
        <v>17</v>
      </c>
      <c r="B18" t="s">
        <v>19</v>
      </c>
      <c r="C18" t="s">
        <v>54</v>
      </c>
      <c r="D18">
        <v>0</v>
      </c>
      <c r="E18">
        <v>137</v>
      </c>
      <c r="F18">
        <v>144</v>
      </c>
      <c r="G18">
        <v>156</v>
      </c>
      <c r="H18" s="5">
        <f t="shared" si="0"/>
        <v>156</v>
      </c>
      <c r="I18" s="7">
        <v>156</v>
      </c>
      <c r="J18">
        <v>0</v>
      </c>
      <c r="K18">
        <v>346</v>
      </c>
      <c r="L18">
        <v>522</v>
      </c>
      <c r="M18">
        <v>421</v>
      </c>
      <c r="N18" s="5">
        <f t="shared" si="1"/>
        <v>522</v>
      </c>
      <c r="O18" s="7">
        <v>522</v>
      </c>
    </row>
    <row r="19" spans="1:15" ht="14.25">
      <c r="A19">
        <v>18</v>
      </c>
      <c r="B19" t="s">
        <v>15</v>
      </c>
      <c r="C19" t="s">
        <v>55</v>
      </c>
      <c r="D19">
        <v>0</v>
      </c>
      <c r="E19">
        <v>188</v>
      </c>
      <c r="F19">
        <v>0</v>
      </c>
      <c r="G19">
        <v>0</v>
      </c>
      <c r="H19" s="5">
        <f t="shared" si="0"/>
        <v>188</v>
      </c>
      <c r="I19" s="7">
        <v>258</v>
      </c>
      <c r="J19">
        <v>0</v>
      </c>
      <c r="K19">
        <v>644</v>
      </c>
      <c r="L19">
        <v>0</v>
      </c>
      <c r="M19">
        <v>0</v>
      </c>
      <c r="N19" s="5">
        <f t="shared" si="1"/>
        <v>644</v>
      </c>
      <c r="O19" s="7">
        <v>849</v>
      </c>
    </row>
    <row r="20" spans="1:15" ht="14.25">
      <c r="A20">
        <v>19</v>
      </c>
      <c r="B20" t="s">
        <v>26</v>
      </c>
      <c r="C20" t="s">
        <v>56</v>
      </c>
      <c r="D20">
        <v>0</v>
      </c>
      <c r="E20">
        <v>169</v>
      </c>
      <c r="F20">
        <v>0</v>
      </c>
      <c r="G20">
        <v>0</v>
      </c>
      <c r="H20" s="5">
        <f t="shared" si="0"/>
        <v>169</v>
      </c>
      <c r="I20" s="7">
        <v>240</v>
      </c>
      <c r="J20">
        <v>0</v>
      </c>
      <c r="K20">
        <v>566</v>
      </c>
      <c r="L20">
        <v>0</v>
      </c>
      <c r="M20">
        <v>0</v>
      </c>
      <c r="N20" s="5">
        <f t="shared" si="1"/>
        <v>566</v>
      </c>
      <c r="O20" s="7">
        <v>745</v>
      </c>
    </row>
    <row r="21" spans="1:15" ht="14.25">
      <c r="A21">
        <v>20</v>
      </c>
      <c r="B21" t="s">
        <v>57</v>
      </c>
      <c r="C21" t="s">
        <v>58</v>
      </c>
      <c r="D21">
        <v>199</v>
      </c>
      <c r="E21">
        <v>232</v>
      </c>
      <c r="F21">
        <v>233</v>
      </c>
      <c r="G21">
        <v>155</v>
      </c>
      <c r="H21" s="5">
        <f t="shared" si="0"/>
        <v>233</v>
      </c>
      <c r="I21" s="7">
        <v>236</v>
      </c>
      <c r="J21">
        <v>705</v>
      </c>
      <c r="K21">
        <v>682</v>
      </c>
      <c r="L21">
        <v>669</v>
      </c>
      <c r="M21">
        <v>594</v>
      </c>
      <c r="N21" s="5">
        <f t="shared" si="1"/>
        <v>705</v>
      </c>
      <c r="O21" s="7">
        <v>730</v>
      </c>
    </row>
    <row r="22" spans="1:15" ht="14.25">
      <c r="A22">
        <v>21</v>
      </c>
      <c r="B22" t="s">
        <v>57</v>
      </c>
      <c r="C22" t="s">
        <v>59</v>
      </c>
      <c r="D22">
        <v>199</v>
      </c>
      <c r="E22">
        <v>197</v>
      </c>
      <c r="F22">
        <v>189</v>
      </c>
      <c r="G22">
        <v>179</v>
      </c>
      <c r="H22" s="5">
        <f t="shared" si="0"/>
        <v>199</v>
      </c>
      <c r="I22" s="7">
        <v>216</v>
      </c>
      <c r="J22">
        <v>725</v>
      </c>
      <c r="K22">
        <v>649</v>
      </c>
      <c r="L22">
        <v>623</v>
      </c>
      <c r="M22">
        <v>577</v>
      </c>
      <c r="N22" s="5">
        <f t="shared" si="1"/>
        <v>725</v>
      </c>
      <c r="O22" s="7">
        <v>725</v>
      </c>
    </row>
    <row r="23" spans="1:15" ht="14.25">
      <c r="A23">
        <v>22</v>
      </c>
      <c r="B23" t="s">
        <v>57</v>
      </c>
      <c r="C23" t="s">
        <v>60</v>
      </c>
      <c r="D23">
        <v>233</v>
      </c>
      <c r="E23">
        <v>187</v>
      </c>
      <c r="F23">
        <v>221</v>
      </c>
      <c r="G23">
        <v>176</v>
      </c>
      <c r="H23" s="5">
        <f t="shared" si="0"/>
        <v>233</v>
      </c>
      <c r="I23" s="7">
        <v>233</v>
      </c>
      <c r="J23">
        <v>755</v>
      </c>
      <c r="K23">
        <v>645</v>
      </c>
      <c r="L23">
        <v>729</v>
      </c>
      <c r="M23">
        <v>690</v>
      </c>
      <c r="N23" s="5">
        <f t="shared" si="1"/>
        <v>755</v>
      </c>
      <c r="O23" s="7">
        <v>755</v>
      </c>
    </row>
    <row r="24" spans="1:15" ht="14.25">
      <c r="A24">
        <v>23</v>
      </c>
      <c r="B24" t="s">
        <v>26</v>
      </c>
      <c r="C24" t="s">
        <v>65</v>
      </c>
      <c r="D24">
        <v>0</v>
      </c>
      <c r="E24">
        <v>0</v>
      </c>
      <c r="F24">
        <v>143</v>
      </c>
      <c r="G24">
        <v>0</v>
      </c>
      <c r="H24" s="5">
        <f t="shared" si="0"/>
        <v>143</v>
      </c>
      <c r="I24" s="7">
        <v>147</v>
      </c>
      <c r="J24">
        <v>0</v>
      </c>
      <c r="K24">
        <v>0</v>
      </c>
      <c r="L24">
        <v>515</v>
      </c>
      <c r="M24">
        <v>0</v>
      </c>
      <c r="N24" s="5">
        <f t="shared" si="1"/>
        <v>515</v>
      </c>
      <c r="O24" s="7">
        <v>515</v>
      </c>
    </row>
    <row r="25" spans="1:15" ht="14.25">
      <c r="A25">
        <v>24</v>
      </c>
      <c r="B25" t="s">
        <v>35</v>
      </c>
      <c r="C25" t="s">
        <v>66</v>
      </c>
      <c r="D25">
        <v>0</v>
      </c>
      <c r="E25">
        <v>0</v>
      </c>
      <c r="F25">
        <v>149</v>
      </c>
      <c r="G25">
        <v>0</v>
      </c>
      <c r="H25" s="5">
        <f t="shared" si="0"/>
        <v>149</v>
      </c>
      <c r="I25" s="7">
        <v>149</v>
      </c>
      <c r="J25">
        <v>0</v>
      </c>
      <c r="K25">
        <v>0</v>
      </c>
      <c r="L25">
        <v>555</v>
      </c>
      <c r="M25">
        <v>0</v>
      </c>
      <c r="N25" s="5">
        <f t="shared" si="1"/>
        <v>555</v>
      </c>
      <c r="O25" s="7">
        <v>555</v>
      </c>
    </row>
    <row r="26" spans="1:15" ht="14.25">
      <c r="A26">
        <v>25</v>
      </c>
      <c r="B26" t="s">
        <v>26</v>
      </c>
      <c r="C26" t="s">
        <v>67</v>
      </c>
      <c r="D26">
        <v>0</v>
      </c>
      <c r="E26">
        <v>0</v>
      </c>
      <c r="F26">
        <v>156</v>
      </c>
      <c r="G26">
        <v>170</v>
      </c>
      <c r="H26" s="5">
        <f t="shared" si="0"/>
        <v>170</v>
      </c>
      <c r="I26" s="7">
        <v>170</v>
      </c>
      <c r="J26">
        <v>0</v>
      </c>
      <c r="K26">
        <v>0</v>
      </c>
      <c r="L26">
        <v>537</v>
      </c>
      <c r="M26">
        <v>624</v>
      </c>
      <c r="N26" s="5">
        <f t="shared" si="1"/>
        <v>624</v>
      </c>
      <c r="O26" s="7">
        <v>624</v>
      </c>
    </row>
    <row r="27" spans="1:15" ht="14.25">
      <c r="A27">
        <v>26</v>
      </c>
      <c r="B27" t="s">
        <v>26</v>
      </c>
      <c r="C27" t="s">
        <v>68</v>
      </c>
      <c r="D27">
        <v>0</v>
      </c>
      <c r="E27">
        <v>0</v>
      </c>
      <c r="F27">
        <v>170</v>
      </c>
      <c r="G27">
        <v>153</v>
      </c>
      <c r="H27" s="5">
        <f t="shared" si="0"/>
        <v>170</v>
      </c>
      <c r="I27" s="7">
        <v>170</v>
      </c>
      <c r="J27">
        <v>0</v>
      </c>
      <c r="K27">
        <v>0</v>
      </c>
      <c r="L27">
        <v>575</v>
      </c>
      <c r="M27">
        <v>542</v>
      </c>
      <c r="N27" s="5">
        <f t="shared" si="1"/>
        <v>575</v>
      </c>
      <c r="O27" s="7">
        <v>575</v>
      </c>
    </row>
    <row r="28" spans="1:15" ht="14.25">
      <c r="A28">
        <v>27</v>
      </c>
      <c r="B28" t="s">
        <v>69</v>
      </c>
      <c r="C28" t="s">
        <v>70</v>
      </c>
      <c r="D28">
        <v>240</v>
      </c>
      <c r="E28">
        <v>234</v>
      </c>
      <c r="F28">
        <v>235</v>
      </c>
      <c r="G28">
        <v>232</v>
      </c>
      <c r="H28" s="5">
        <f t="shared" si="0"/>
        <v>240</v>
      </c>
      <c r="I28" s="7">
        <v>269</v>
      </c>
      <c r="J28">
        <v>787</v>
      </c>
      <c r="K28">
        <v>775</v>
      </c>
      <c r="L28">
        <v>857</v>
      </c>
      <c r="M28">
        <v>771</v>
      </c>
      <c r="N28" s="5">
        <f t="shared" si="1"/>
        <v>857</v>
      </c>
      <c r="O28" s="7">
        <v>857</v>
      </c>
    </row>
    <row r="29" spans="1:15" ht="14.25">
      <c r="A29">
        <v>28</v>
      </c>
      <c r="B29" t="s">
        <v>69</v>
      </c>
      <c r="C29" t="s">
        <v>71</v>
      </c>
      <c r="D29">
        <v>190</v>
      </c>
      <c r="E29">
        <v>216</v>
      </c>
      <c r="F29">
        <v>221</v>
      </c>
      <c r="G29">
        <v>197</v>
      </c>
      <c r="H29" s="5">
        <f t="shared" si="0"/>
        <v>221</v>
      </c>
      <c r="I29" s="7">
        <v>246</v>
      </c>
      <c r="J29">
        <v>702</v>
      </c>
      <c r="K29">
        <v>700</v>
      </c>
      <c r="L29">
        <v>761</v>
      </c>
      <c r="M29">
        <v>648</v>
      </c>
      <c r="N29" s="5">
        <f t="shared" si="1"/>
        <v>761</v>
      </c>
      <c r="O29" s="7">
        <v>840</v>
      </c>
    </row>
    <row r="30" spans="1:15" ht="14.25">
      <c r="A30">
        <v>29</v>
      </c>
      <c r="B30" t="s">
        <v>69</v>
      </c>
      <c r="C30" t="s">
        <v>72</v>
      </c>
      <c r="D30">
        <v>213</v>
      </c>
      <c r="E30">
        <v>220</v>
      </c>
      <c r="F30">
        <v>236</v>
      </c>
      <c r="G30">
        <v>235</v>
      </c>
      <c r="H30" s="5">
        <f t="shared" si="0"/>
        <v>236</v>
      </c>
      <c r="I30" s="7">
        <v>256</v>
      </c>
      <c r="J30">
        <v>720</v>
      </c>
      <c r="K30">
        <v>781</v>
      </c>
      <c r="L30">
        <v>784</v>
      </c>
      <c r="M30">
        <v>734</v>
      </c>
      <c r="N30" s="5">
        <f t="shared" si="1"/>
        <v>784</v>
      </c>
      <c r="O30" s="7">
        <v>830</v>
      </c>
    </row>
    <row r="31" spans="1:15" ht="14.25">
      <c r="A31">
        <v>30</v>
      </c>
      <c r="B31" t="s">
        <v>73</v>
      </c>
      <c r="C31" t="s">
        <v>74</v>
      </c>
      <c r="D31">
        <v>211</v>
      </c>
      <c r="E31">
        <v>205</v>
      </c>
      <c r="F31">
        <v>192</v>
      </c>
      <c r="G31">
        <v>190</v>
      </c>
      <c r="H31" s="5">
        <f t="shared" si="0"/>
        <v>211</v>
      </c>
      <c r="I31" s="7">
        <v>217</v>
      </c>
      <c r="J31">
        <v>766</v>
      </c>
      <c r="K31">
        <v>701</v>
      </c>
      <c r="L31">
        <v>649</v>
      </c>
      <c r="M31">
        <v>676</v>
      </c>
      <c r="N31" s="5">
        <f t="shared" si="1"/>
        <v>766</v>
      </c>
      <c r="O31" s="7">
        <v>766</v>
      </c>
    </row>
    <row r="32" spans="1:15" ht="14.25">
      <c r="A32">
        <v>31</v>
      </c>
      <c r="B32" t="s">
        <v>73</v>
      </c>
      <c r="C32" t="s">
        <v>75</v>
      </c>
      <c r="D32">
        <v>195</v>
      </c>
      <c r="E32">
        <v>176</v>
      </c>
      <c r="F32">
        <v>0</v>
      </c>
      <c r="G32">
        <v>0</v>
      </c>
      <c r="H32" s="5">
        <f t="shared" si="0"/>
        <v>195</v>
      </c>
      <c r="I32" s="7">
        <v>245</v>
      </c>
      <c r="J32">
        <v>655</v>
      </c>
      <c r="K32">
        <v>616</v>
      </c>
      <c r="L32">
        <v>0</v>
      </c>
      <c r="M32">
        <v>0</v>
      </c>
      <c r="N32" s="5">
        <f t="shared" si="1"/>
        <v>655</v>
      </c>
      <c r="O32" s="7">
        <v>837</v>
      </c>
    </row>
    <row r="33" spans="1:15" ht="14.25">
      <c r="A33">
        <v>32</v>
      </c>
      <c r="B33" t="s">
        <v>69</v>
      </c>
      <c r="C33" t="s">
        <v>76</v>
      </c>
      <c r="D33">
        <v>0</v>
      </c>
      <c r="E33">
        <v>0</v>
      </c>
      <c r="F33">
        <v>211</v>
      </c>
      <c r="G33">
        <v>190</v>
      </c>
      <c r="H33" s="5">
        <f t="shared" si="0"/>
        <v>211</v>
      </c>
      <c r="I33" s="7">
        <v>241</v>
      </c>
      <c r="J33">
        <v>0</v>
      </c>
      <c r="K33">
        <v>0</v>
      </c>
      <c r="L33">
        <v>688</v>
      </c>
      <c r="M33">
        <v>665</v>
      </c>
      <c r="N33" s="5">
        <f t="shared" si="1"/>
        <v>688</v>
      </c>
      <c r="O33" s="7">
        <v>833</v>
      </c>
    </row>
    <row r="34" spans="8:15" ht="14.25">
      <c r="H34" s="5"/>
      <c r="I34" s="7"/>
      <c r="N34" s="5"/>
      <c r="O34" s="7"/>
    </row>
    <row r="35" spans="8:15" ht="14.25">
      <c r="H35" s="5"/>
      <c r="I35" s="7"/>
      <c r="N35" s="5"/>
      <c r="O3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Edgars Runcis</cp:lastModifiedBy>
  <cp:lastPrinted>2015-12-11T12:31:40Z</cp:lastPrinted>
  <dcterms:created xsi:type="dcterms:W3CDTF">2015-12-11T12:31:55Z</dcterms:created>
  <dcterms:modified xsi:type="dcterms:W3CDTF">2024-04-09T20:01:33Z</dcterms:modified>
  <cp:category/>
  <cp:version/>
  <cp:contentType/>
  <cp:contentStatus/>
</cp:coreProperties>
</file>