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544" windowHeight="6516" tabRatio="592" activeTab="0"/>
  </bookViews>
  <sheets>
    <sheet name="GOLD vir.reitings 4.k Galvenais" sheetId="1" r:id="rId1"/>
    <sheet name="Labākais 1,4 spēles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<sst xmlns="http://schemas.openxmlformats.org/spreadsheetml/2006/main" count="210" uniqueCount="91">
  <si>
    <t>Vieta</t>
  </si>
  <si>
    <t>Vārds, Uzvārds</t>
  </si>
  <si>
    <t>Labākais 1.spēles rezultāts</t>
  </si>
  <si>
    <t>Labākā summa (4.spēles)</t>
  </si>
  <si>
    <t>Summa (bez handikapa)</t>
  </si>
  <si>
    <t>Komanda</t>
  </si>
  <si>
    <t>(9.ABL)</t>
  </si>
  <si>
    <t>(10.ABL)</t>
  </si>
  <si>
    <t>(8.ABL)</t>
  </si>
  <si>
    <t>(11.ABL)</t>
  </si>
  <si>
    <t>Rekords</t>
  </si>
  <si>
    <t>(12.ABL)</t>
  </si>
  <si>
    <t>(13.ABL)</t>
  </si>
  <si>
    <t>(14.ABL)</t>
  </si>
  <si>
    <t>(15.ABL)</t>
  </si>
  <si>
    <t>Artūrs Stuģis</t>
  </si>
  <si>
    <t>Ģirts Priekulis</t>
  </si>
  <si>
    <t>Artjoms Nurmuhamatovs</t>
  </si>
  <si>
    <t>(16.ABL)</t>
  </si>
  <si>
    <t>Mr Fixer</t>
  </si>
  <si>
    <t>Spēles ABL</t>
  </si>
  <si>
    <t>Kirils Hudjakovs</t>
  </si>
  <si>
    <t>Kopējais vidējais ABL</t>
  </si>
  <si>
    <t>Vidējais bez handikapa 1.kārta</t>
  </si>
  <si>
    <t>Spēles 1.kārta</t>
  </si>
  <si>
    <t>Vladimirs Lagunovs</t>
  </si>
  <si>
    <t>Aleksandrs Liniņš</t>
  </si>
  <si>
    <t>Dainis Mauriņš</t>
  </si>
  <si>
    <t>Ģirts Gabrāns</t>
  </si>
  <si>
    <t>Māris Dukurs</t>
  </si>
  <si>
    <t>(17.ABL)</t>
  </si>
  <si>
    <t>NB Veterāni</t>
  </si>
  <si>
    <t>TenPinCam</t>
  </si>
  <si>
    <t>Arsēnijs Hudjakovs</t>
  </si>
  <si>
    <t>(17.ABL )</t>
  </si>
  <si>
    <t>Inokentijs Hudjakovs</t>
  </si>
  <si>
    <t>NB</t>
  </si>
  <si>
    <t>Juris Mauriņš</t>
  </si>
  <si>
    <t>Pāvels Isats</t>
  </si>
  <si>
    <t>Normunds Rabkevičs</t>
  </si>
  <si>
    <t>Summa (pēc 1.kārtas)</t>
  </si>
  <si>
    <t>Vidējais bez handikapa 2.kārta</t>
  </si>
  <si>
    <t>Vidējais bez handikapa</t>
  </si>
  <si>
    <t>Spēles 2.kārta</t>
  </si>
  <si>
    <t>Spēles</t>
  </si>
  <si>
    <t>(18.ABL 1.k.)</t>
  </si>
  <si>
    <t>(18.ABL 1.K.)</t>
  </si>
  <si>
    <t>(18.ABL 2.K.)</t>
  </si>
  <si>
    <t>(18.ABL 3.K.)</t>
  </si>
  <si>
    <t>(18.ABL 4.K.)</t>
  </si>
  <si>
    <t>(18.ABL labākais)</t>
  </si>
  <si>
    <t>Summa (pēc 2.kārtas)</t>
  </si>
  <si>
    <t>Spēles 3.kārta</t>
  </si>
  <si>
    <t>(18.ABL 2.k.)</t>
  </si>
  <si>
    <t>Vidējais bez handikapa 3.kārta</t>
  </si>
  <si>
    <t>LE Champetr</t>
  </si>
  <si>
    <t>Pauls Aizpurvs</t>
  </si>
  <si>
    <t>Andrejs Zilgalvis</t>
  </si>
  <si>
    <t>Elvijs Udo Dimpers</t>
  </si>
  <si>
    <t>Rags</t>
  </si>
  <si>
    <t>Aivars Belickis</t>
  </si>
  <si>
    <t>Jānis Štokmanis</t>
  </si>
  <si>
    <t>Aleksis Štokmanis</t>
  </si>
  <si>
    <t>Dāvis Šipkēvičs</t>
  </si>
  <si>
    <t>Gints Bandēns</t>
  </si>
  <si>
    <t>VissParBoulingu.lv</t>
  </si>
  <si>
    <t>Nikolajs Tkačenko</t>
  </si>
  <si>
    <t>Edgars Kobiļuks</t>
  </si>
  <si>
    <t>Nikolajs Ļevikins</t>
  </si>
  <si>
    <t>Tračs Team</t>
  </si>
  <si>
    <t>Andrejs Tračs</t>
  </si>
  <si>
    <t>Edgars Tračs</t>
  </si>
  <si>
    <t>Andris Stalidzāns</t>
  </si>
  <si>
    <t>Summa (pēc 3.kārtas)</t>
  </si>
  <si>
    <t>(18.ABL 3.k.)</t>
  </si>
  <si>
    <t>Vidējais bez handikapa 4.kārta</t>
  </si>
  <si>
    <t>Spēles 4.kārta</t>
  </si>
  <si>
    <t>25.03.</t>
  </si>
  <si>
    <t>08.04.</t>
  </si>
  <si>
    <t>15.04.</t>
  </si>
  <si>
    <t>29.04.</t>
  </si>
  <si>
    <t>13.05.</t>
  </si>
  <si>
    <t>20.05.</t>
  </si>
  <si>
    <t>27.05.</t>
  </si>
  <si>
    <t>Summa 25.03.(4.spēles)</t>
  </si>
  <si>
    <t>Summa 08.04.(4.spēles)</t>
  </si>
  <si>
    <t>Summa 15.04.(4.spēles)</t>
  </si>
  <si>
    <t>Summa 29.04.(4.spēles)</t>
  </si>
  <si>
    <t>Summa 13.05.(4.spēles)</t>
  </si>
  <si>
    <t>Summa 20.05.(4.spēles)</t>
  </si>
  <si>
    <t>Summa 27.05.(4.spēles)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</si>
</sst>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mmm\ dd"/>
    <numFmt numFmtId="177" formatCode="0.0000"/>
    <numFmt numFmtId="178" formatCode="0.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0"/>
    <numFmt numFmtId="184" formatCode="0.00000"/>
    <numFmt numFmtId="185" formatCode="0.00000000"/>
    <numFmt numFmtId="186" formatCode="0.0000000"/>
    <numFmt numFmtId="187" formatCode="0.0"/>
    <numFmt numFmtId="188" formatCode="&quot;Jā&quot;;&quot;Jā&quot;;&quot;Nē&quot;"/>
    <numFmt numFmtId="189" formatCode="&quot;Patiess&quot;;&quot;Patiess&quot;;&quot;Aplams&quot;"/>
    <numFmt numFmtId="190" formatCode="&quot;Ieslēgts&quot;;&quot;Ieslēgts&quot;;&quot;Izslēgts&quot;"/>
    <numFmt numFmtId="191" formatCode="[$€-2]\ #\ ##,000_);[Red]\([$€-2]\ #\ ##,000\)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1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4" applyNumberFormat="0" applyAlignment="0" applyProtection="0"/>
    <xf numFmtId="0" fontId="0" fillId="31" borderId="5" applyNumberFormat="0" applyFont="0" applyAlignment="0" applyProtection="0"/>
    <xf numFmtId="9" fontId="1" fillId="0" borderId="0" applyFill="0" applyBorder="0" applyAlignment="0" applyProtection="0"/>
    <xf numFmtId="0" fontId="35" fillId="0" borderId="6" applyNumberFormat="0" applyFill="0" applyAlignment="0" applyProtection="0"/>
    <xf numFmtId="0" fontId="36" fillId="32" borderId="0" applyNumberFormat="0" applyBorder="0" applyAlignment="0" applyProtection="0"/>
    <xf numFmtId="175" fontId="1" fillId="0" borderId="0" applyFill="0" applyBorder="0" applyAlignment="0" applyProtection="0"/>
    <xf numFmtId="174" fontId="1" fillId="0" borderId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2" fillId="17" borderId="0" xfId="0" applyFont="1" applyFill="1" applyAlignment="1">
      <alignment/>
    </xf>
    <xf numFmtId="0" fontId="0" fillId="17" borderId="0" xfId="0" applyFill="1" applyAlignment="1">
      <alignment/>
    </xf>
    <xf numFmtId="0" fontId="2" fillId="34" borderId="0" xfId="0" applyFont="1" applyFill="1" applyAlignment="1">
      <alignment/>
    </xf>
    <xf numFmtId="0" fontId="2" fillId="5" borderId="0" xfId="0" applyFont="1" applyFill="1" applyAlignment="1">
      <alignment/>
    </xf>
    <xf numFmtId="2" fontId="0" fillId="5" borderId="0" xfId="0" applyNumberFormat="1" applyFill="1" applyAlignment="1">
      <alignment/>
    </xf>
    <xf numFmtId="0" fontId="0" fillId="5" borderId="0" xfId="0" applyFill="1" applyAlignment="1">
      <alignment/>
    </xf>
    <xf numFmtId="1" fontId="0" fillId="34" borderId="0" xfId="0" applyNumberFormat="1" applyFill="1" applyAlignment="1">
      <alignment/>
    </xf>
    <xf numFmtId="0" fontId="0" fillId="17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34" borderId="0" xfId="0" applyFont="1" applyFill="1" applyAlignment="1">
      <alignment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BL\Vid&#275;jais%20rezult&#257;ts%20v&#299;rie&#353;iem%20%20www.VissParBoulingu.lv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4">
          <cell r="W24">
            <v>190.34875</v>
          </cell>
        </row>
        <row r="26">
          <cell r="W26">
            <v>189.40351190476187</v>
          </cell>
        </row>
        <row r="37">
          <cell r="W37">
            <v>185.83909090909094</v>
          </cell>
        </row>
        <row r="39">
          <cell r="W39">
            <v>185.87011904761903</v>
          </cell>
        </row>
        <row r="44">
          <cell r="W44">
            <v>181.62651041666666</v>
          </cell>
        </row>
        <row r="54">
          <cell r="W54">
            <v>186.59193491306354</v>
          </cell>
        </row>
        <row r="55">
          <cell r="W55">
            <v>179.99506944444443</v>
          </cell>
        </row>
        <row r="57">
          <cell r="W57">
            <v>180.52666666666667</v>
          </cell>
        </row>
        <row r="65">
          <cell r="W65">
            <v>179.03769891184984</v>
          </cell>
        </row>
        <row r="70">
          <cell r="W70">
            <v>176.21140596861338</v>
          </cell>
        </row>
        <row r="81">
          <cell r="W81">
            <v>178.39326923076922</v>
          </cell>
        </row>
        <row r="87">
          <cell r="W87">
            <v>173.08628458498023</v>
          </cell>
        </row>
        <row r="99">
          <cell r="W99">
            <v>170.7076183712121</v>
          </cell>
        </row>
        <row r="103">
          <cell r="W103">
            <v>168.059375</v>
          </cell>
        </row>
        <row r="104">
          <cell r="W104">
            <v>173.2887172460591</v>
          </cell>
        </row>
        <row r="107">
          <cell r="W107">
            <v>169.6630656152648</v>
          </cell>
        </row>
        <row r="112">
          <cell r="W112">
            <v>170.91246673669468</v>
          </cell>
        </row>
        <row r="113">
          <cell r="W113">
            <v>172.8510343249428</v>
          </cell>
        </row>
        <row r="118">
          <cell r="W118">
            <v>180.58673076923077</v>
          </cell>
        </row>
        <row r="132">
          <cell r="W132">
            <v>164.4951530144768</v>
          </cell>
        </row>
        <row r="146">
          <cell r="W146">
            <v>165.3723611111111</v>
          </cell>
        </row>
        <row r="159">
          <cell r="W159">
            <v>161.11205409356725</v>
          </cell>
        </row>
        <row r="199">
          <cell r="W199">
            <v>149.64806372549018</v>
          </cell>
        </row>
        <row r="205">
          <cell r="W205">
            <v>162.9027397260274</v>
          </cell>
        </row>
        <row r="518">
          <cell r="W518">
            <v>176.0167748917749</v>
          </cell>
        </row>
        <row r="528">
          <cell r="W528">
            <v>175.56254901960784</v>
          </cell>
        </row>
        <row r="529">
          <cell r="W529">
            <v>176.390243902439</v>
          </cell>
        </row>
        <row r="535">
          <cell r="W535">
            <v>184.68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29"/>
  <sheetViews>
    <sheetView tabSelected="1" zoomScaleSheetLayoutView="100" workbookViewId="0" topLeftCell="A1">
      <selection activeCell="H7" sqref="H7"/>
    </sheetView>
  </sheetViews>
  <sheetFormatPr defaultColWidth="0" defaultRowHeight="15"/>
  <cols>
    <col min="1" max="1" width="11.57421875" style="0" customWidth="1"/>
    <col min="2" max="2" width="9.28125" style="0" customWidth="1"/>
    <col min="3" max="3" width="23.00390625" style="0" customWidth="1"/>
    <col min="4" max="8" width="15.421875" style="4" customWidth="1"/>
    <col min="9" max="9" width="15.421875" style="12" customWidth="1"/>
    <col min="10" max="14" width="15.421875" style="8" customWidth="1"/>
    <col min="15" max="15" width="10.00390625" style="6" customWidth="1"/>
    <col min="16" max="16" width="10.00390625" style="0" customWidth="1"/>
    <col min="17" max="28" width="13.28125" style="0" customWidth="1"/>
    <col min="29" max="29" width="16.00390625" style="8" customWidth="1"/>
    <col min="30" max="30" width="16.00390625" style="4" customWidth="1"/>
    <col min="31" max="42" width="11.28125" style="0" customWidth="1"/>
    <col min="43" max="43" width="13.57421875" style="8" customWidth="1"/>
    <col min="44" max="44" width="13.57421875" style="4" customWidth="1"/>
    <col min="45" max="72" width="8.8515625" style="0" customWidth="1"/>
    <col min="73" max="75" width="8.8515625" style="8" customWidth="1"/>
    <col min="76" max="76" width="8.8515625" style="4" customWidth="1"/>
    <col min="77" max="82" width="8.8515625" style="0" customWidth="1"/>
    <col min="83" max="83" width="8.7109375" style="0" customWidth="1"/>
    <col min="84" max="16384" width="0" style="0" hidden="1" customWidth="1"/>
  </cols>
  <sheetData>
    <row r="1" spans="1:83" ht="14.25">
      <c r="A1" s="1" t="s">
        <v>5</v>
      </c>
      <c r="B1" s="1" t="s">
        <v>0</v>
      </c>
      <c r="C1" s="1" t="s">
        <v>1</v>
      </c>
      <c r="D1" s="2" t="s">
        <v>23</v>
      </c>
      <c r="E1" s="2" t="s">
        <v>41</v>
      </c>
      <c r="F1" s="2" t="s">
        <v>54</v>
      </c>
      <c r="G1" s="2" t="s">
        <v>75</v>
      </c>
      <c r="H1" s="2" t="s">
        <v>42</v>
      </c>
      <c r="I1" s="10" t="s">
        <v>22</v>
      </c>
      <c r="J1" s="7" t="s">
        <v>24</v>
      </c>
      <c r="K1" s="7" t="s">
        <v>43</v>
      </c>
      <c r="L1" s="7" t="s">
        <v>52</v>
      </c>
      <c r="M1" s="7" t="s">
        <v>76</v>
      </c>
      <c r="N1" s="7" t="s">
        <v>44</v>
      </c>
      <c r="O1" s="9" t="s">
        <v>20</v>
      </c>
      <c r="P1" s="1" t="s">
        <v>8</v>
      </c>
      <c r="Q1" s="1" t="s">
        <v>6</v>
      </c>
      <c r="R1" s="1" t="s">
        <v>7</v>
      </c>
      <c r="S1" s="1" t="s">
        <v>9</v>
      </c>
      <c r="T1" s="1" t="s">
        <v>11</v>
      </c>
      <c r="U1" s="1" t="s">
        <v>12</v>
      </c>
      <c r="V1" s="1" t="s">
        <v>13</v>
      </c>
      <c r="W1" s="1" t="s">
        <v>14</v>
      </c>
      <c r="X1" s="1" t="s">
        <v>18</v>
      </c>
      <c r="Y1" s="1" t="s">
        <v>34</v>
      </c>
      <c r="Z1" s="1" t="s">
        <v>45</v>
      </c>
      <c r="AA1" s="1" t="s">
        <v>53</v>
      </c>
      <c r="AB1" s="1" t="s">
        <v>74</v>
      </c>
      <c r="AC1" s="7" t="s">
        <v>2</v>
      </c>
      <c r="AD1" s="2" t="s">
        <v>10</v>
      </c>
      <c r="AE1" s="1" t="s">
        <v>6</v>
      </c>
      <c r="AF1" s="1" t="s">
        <v>7</v>
      </c>
      <c r="AG1" s="1" t="s">
        <v>9</v>
      </c>
      <c r="AH1" s="1" t="s">
        <v>11</v>
      </c>
      <c r="AI1" s="1" t="s">
        <v>12</v>
      </c>
      <c r="AJ1" s="1" t="s">
        <v>13</v>
      </c>
      <c r="AK1" s="1" t="s">
        <v>14</v>
      </c>
      <c r="AL1" s="1" t="s">
        <v>18</v>
      </c>
      <c r="AM1" s="1" t="s">
        <v>30</v>
      </c>
      <c r="AN1" s="1" t="s">
        <v>45</v>
      </c>
      <c r="AO1" s="1" t="s">
        <v>53</v>
      </c>
      <c r="AP1" s="1" t="s">
        <v>74</v>
      </c>
      <c r="AQ1" s="7" t="s">
        <v>3</v>
      </c>
      <c r="AR1" s="2" t="s">
        <v>10</v>
      </c>
      <c r="AS1" s="1" t="s">
        <v>77</v>
      </c>
      <c r="AT1" s="1" t="s">
        <v>77</v>
      </c>
      <c r="AU1" s="1" t="s">
        <v>77</v>
      </c>
      <c r="AV1" s="1" t="s">
        <v>77</v>
      </c>
      <c r="AW1" s="1" t="s">
        <v>78</v>
      </c>
      <c r="AX1" s="1" t="s">
        <v>78</v>
      </c>
      <c r="AY1" s="1" t="s">
        <v>78</v>
      </c>
      <c r="AZ1" s="1" t="s">
        <v>78</v>
      </c>
      <c r="BA1" s="1" t="s">
        <v>79</v>
      </c>
      <c r="BB1" s="1" t="s">
        <v>79</v>
      </c>
      <c r="BC1" s="1" t="s">
        <v>79</v>
      </c>
      <c r="BD1" s="1" t="s">
        <v>79</v>
      </c>
      <c r="BE1" s="1" t="s">
        <v>80</v>
      </c>
      <c r="BF1" s="1" t="s">
        <v>80</v>
      </c>
      <c r="BG1" s="1" t="s">
        <v>80</v>
      </c>
      <c r="BH1" s="1" t="s">
        <v>80</v>
      </c>
      <c r="BI1" s="1" t="s">
        <v>81</v>
      </c>
      <c r="BJ1" s="1" t="s">
        <v>81</v>
      </c>
      <c r="BK1" s="1" t="s">
        <v>81</v>
      </c>
      <c r="BL1" s="1" t="s">
        <v>81</v>
      </c>
      <c r="BM1" s="1" t="s">
        <v>82</v>
      </c>
      <c r="BN1" s="1" t="s">
        <v>82</v>
      </c>
      <c r="BO1" s="1" t="s">
        <v>82</v>
      </c>
      <c r="BP1" s="1" t="s">
        <v>82</v>
      </c>
      <c r="BQ1" s="1" t="s">
        <v>83</v>
      </c>
      <c r="BR1" s="1" t="s">
        <v>83</v>
      </c>
      <c r="BS1" s="1" t="s">
        <v>83</v>
      </c>
      <c r="BT1" s="1" t="s">
        <v>83</v>
      </c>
      <c r="BU1" s="7" t="s">
        <v>40</v>
      </c>
      <c r="BV1" s="7" t="s">
        <v>51</v>
      </c>
      <c r="BW1" s="7" t="s">
        <v>73</v>
      </c>
      <c r="BX1" s="2" t="s">
        <v>4</v>
      </c>
      <c r="BY1" s="1" t="s">
        <v>84</v>
      </c>
      <c r="BZ1" s="1" t="s">
        <v>85</v>
      </c>
      <c r="CA1" s="1" t="s">
        <v>86</v>
      </c>
      <c r="CB1" s="1" t="s">
        <v>87</v>
      </c>
      <c r="CC1" s="1" t="s">
        <v>88</v>
      </c>
      <c r="CD1" s="1" t="s">
        <v>89</v>
      </c>
      <c r="CE1" s="1" t="s">
        <v>90</v>
      </c>
    </row>
    <row r="2" spans="1:93" ht="14.25">
      <c r="A2" t="s">
        <v>19</v>
      </c>
      <c r="B2">
        <v>1</v>
      </c>
      <c r="C2" t="s">
        <v>15</v>
      </c>
      <c r="D2" s="3">
        <f>SUM(BU2)/(J2)</f>
        <v>178.57142857142858</v>
      </c>
      <c r="E2" s="3">
        <f>SUM(BV2)/(K2)</f>
        <v>176.41666666666666</v>
      </c>
      <c r="F2" s="3">
        <f>SUM(BW2)/(L2)</f>
        <v>186.75</v>
      </c>
      <c r="G2" s="3">
        <f>AVERAGE(AS2:BT2)</f>
        <v>163.16666666666666</v>
      </c>
      <c r="H2" s="3">
        <f>SUM(BX2)/(N2)</f>
        <v>178.4891304347826</v>
      </c>
      <c r="I2" s="11">
        <f>'[1]Sheet1'!$W$87</f>
        <v>173.08628458498023</v>
      </c>
      <c r="J2" s="8">
        <v>28</v>
      </c>
      <c r="K2" s="8">
        <v>24</v>
      </c>
      <c r="L2" s="8">
        <v>28</v>
      </c>
      <c r="M2" s="8">
        <f>COUNT(AS2:BT2)</f>
        <v>12</v>
      </c>
      <c r="N2" s="8">
        <f>SUM(J2:M2)</f>
        <v>92</v>
      </c>
      <c r="O2" s="13">
        <f>SUM(597+N2)</f>
        <v>689</v>
      </c>
      <c r="P2">
        <v>289</v>
      </c>
      <c r="Q2">
        <v>239</v>
      </c>
      <c r="R2">
        <v>0</v>
      </c>
      <c r="S2">
        <v>184</v>
      </c>
      <c r="T2">
        <v>162</v>
      </c>
      <c r="U2">
        <v>0</v>
      </c>
      <c r="V2">
        <v>0</v>
      </c>
      <c r="W2">
        <v>0</v>
      </c>
      <c r="X2" s="5">
        <v>235</v>
      </c>
      <c r="Y2" s="5">
        <v>245</v>
      </c>
      <c r="Z2" s="5">
        <v>224</v>
      </c>
      <c r="AA2" s="5">
        <v>233</v>
      </c>
      <c r="AB2" s="5">
        <v>241</v>
      </c>
      <c r="AC2" s="8">
        <f aca="true" t="shared" si="0" ref="AC2:AC29">MAX(AS2:BT2)</f>
        <v>199</v>
      </c>
      <c r="AD2" s="4">
        <f aca="true" t="shared" si="1" ref="AD2:AD24">MAX(P2:AC2)</f>
        <v>289</v>
      </c>
      <c r="AE2">
        <v>828</v>
      </c>
      <c r="AF2">
        <v>0</v>
      </c>
      <c r="AG2">
        <v>633</v>
      </c>
      <c r="AH2">
        <v>565</v>
      </c>
      <c r="AI2">
        <v>0</v>
      </c>
      <c r="AJ2">
        <v>0</v>
      </c>
      <c r="AK2">
        <v>0</v>
      </c>
      <c r="AL2" s="5">
        <v>817</v>
      </c>
      <c r="AM2" s="5">
        <v>824</v>
      </c>
      <c r="AN2" s="5">
        <v>844</v>
      </c>
      <c r="AO2" s="5">
        <v>757</v>
      </c>
      <c r="AP2" s="5">
        <v>819</v>
      </c>
      <c r="AQ2" s="8">
        <f aca="true" t="shared" si="2" ref="AQ2:AQ29">MAX(BY2:CE2)</f>
        <v>691</v>
      </c>
      <c r="AR2" s="4">
        <f aca="true" t="shared" si="3" ref="AR2:AR29">MAX(AE2:AQ2)</f>
        <v>844</v>
      </c>
      <c r="AS2" s="5">
        <v>161</v>
      </c>
      <c r="AT2" s="5">
        <v>192</v>
      </c>
      <c r="AU2" s="5">
        <v>188</v>
      </c>
      <c r="AV2" s="5">
        <v>150</v>
      </c>
      <c r="AW2" s="5">
        <v>123</v>
      </c>
      <c r="AX2" s="5">
        <v>161</v>
      </c>
      <c r="AY2" s="5">
        <v>199</v>
      </c>
      <c r="AZ2" s="5">
        <v>139</v>
      </c>
      <c r="BA2" s="5"/>
      <c r="BB2" s="5"/>
      <c r="BC2" s="5"/>
      <c r="BD2" s="5"/>
      <c r="BE2" s="5">
        <v>166</v>
      </c>
      <c r="BF2" s="5">
        <v>167</v>
      </c>
      <c r="BG2" s="5">
        <v>148</v>
      </c>
      <c r="BH2" s="5">
        <v>164</v>
      </c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14">
        <v>5000</v>
      </c>
      <c r="BV2" s="14">
        <v>4234</v>
      </c>
      <c r="BW2" s="14">
        <v>5229</v>
      </c>
      <c r="BX2" s="4">
        <f>SUM(AS2:BW2)</f>
        <v>16421</v>
      </c>
      <c r="BY2">
        <f aca="true" t="shared" si="4" ref="BY2:BY29">SUM(AS2:AV2)</f>
        <v>691</v>
      </c>
      <c r="BZ2">
        <f aca="true" t="shared" si="5" ref="BZ2:BZ29">SUM(AW2:AZ2)</f>
        <v>622</v>
      </c>
      <c r="CA2">
        <f aca="true" t="shared" si="6" ref="CA2:CA29">SUM(BA2:BD2)</f>
        <v>0</v>
      </c>
      <c r="CB2">
        <f aca="true" t="shared" si="7" ref="CB2:CB29">SUM(BE2:BH2)</f>
        <v>645</v>
      </c>
      <c r="CC2">
        <f aca="true" t="shared" si="8" ref="CC2:CC29">SUM(BI2:BL2)</f>
        <v>0</v>
      </c>
      <c r="CD2">
        <f aca="true" t="shared" si="9" ref="CD2:CD29">SUM(BM2:BP2)</f>
        <v>0</v>
      </c>
      <c r="CE2">
        <f aca="true" t="shared" si="10" ref="CE2:CE29">SUM(BQ2:BT2)</f>
        <v>0</v>
      </c>
      <c r="CF2">
        <f>SUM(AS2:CE2)</f>
        <v>34800</v>
      </c>
      <c r="CG2">
        <f>SUM(AS2:AV2)</f>
        <v>691</v>
      </c>
      <c r="CH2">
        <f>SUM(AW2:AZ2)</f>
        <v>622</v>
      </c>
      <c r="CI2">
        <f>SUM(BA2:BD2)</f>
        <v>0</v>
      </c>
      <c r="CJ2">
        <f>SUM(BE2:BH2)</f>
        <v>645</v>
      </c>
      <c r="CK2">
        <f>SUM(BI2:BL2)</f>
        <v>0</v>
      </c>
      <c r="CL2">
        <f>SUM(BM2:BP2)</f>
        <v>0</v>
      </c>
      <c r="CM2">
        <f>SUM(BQ2:BT2)</f>
        <v>0</v>
      </c>
      <c r="CN2">
        <f>SUM(BX2:BX2)</f>
        <v>16421</v>
      </c>
      <c r="CO2">
        <f>SUM(BY2:CB2)</f>
        <v>1958</v>
      </c>
    </row>
    <row r="3" spans="1:93" ht="14.25">
      <c r="A3" t="s">
        <v>19</v>
      </c>
      <c r="B3">
        <v>2</v>
      </c>
      <c r="C3" t="s">
        <v>16</v>
      </c>
      <c r="D3" s="3">
        <f aca="true" t="shared" si="11" ref="D3:D29">SUM(BU3)/(J3)</f>
        <v>190.07142857142858</v>
      </c>
      <c r="E3" s="3">
        <f aca="true" t="shared" si="12" ref="E3:E15">SUM(BV3)/(K3)</f>
        <v>178.75</v>
      </c>
      <c r="F3" s="3">
        <f aca="true" t="shared" si="13" ref="F3:F29">SUM(BW3)/(L3)</f>
        <v>181.95833333333334</v>
      </c>
      <c r="G3" s="3">
        <f aca="true" t="shared" si="14" ref="G3:G29">AVERAGE(AS3:BT3)</f>
        <v>172.9375</v>
      </c>
      <c r="H3" s="3">
        <f aca="true" t="shared" si="15" ref="H3:H29">SUM(BX3)/(N3)</f>
        <v>182.02173913043478</v>
      </c>
      <c r="I3" s="11">
        <f>'[1]Sheet1'!$W$70</f>
        <v>176.21140596861338</v>
      </c>
      <c r="J3" s="8">
        <v>28</v>
      </c>
      <c r="K3" s="8">
        <v>24</v>
      </c>
      <c r="L3" s="8">
        <v>24</v>
      </c>
      <c r="M3" s="8">
        <f aca="true" t="shared" si="16" ref="M3:M29">COUNT(AS3:BT3)</f>
        <v>16</v>
      </c>
      <c r="N3" s="8">
        <f aca="true" t="shared" si="17" ref="N3:N29">SUM(J3:M3)</f>
        <v>92</v>
      </c>
      <c r="O3" s="13">
        <f>SUM(752+N3)</f>
        <v>844</v>
      </c>
      <c r="P3">
        <v>258</v>
      </c>
      <c r="Q3">
        <v>264</v>
      </c>
      <c r="R3">
        <v>236</v>
      </c>
      <c r="S3">
        <v>242</v>
      </c>
      <c r="T3">
        <v>224</v>
      </c>
      <c r="U3">
        <v>0</v>
      </c>
      <c r="V3">
        <v>0</v>
      </c>
      <c r="W3">
        <v>0</v>
      </c>
      <c r="X3" s="5">
        <v>227</v>
      </c>
      <c r="Y3" s="5">
        <v>228</v>
      </c>
      <c r="Z3" s="5">
        <v>245</v>
      </c>
      <c r="AA3" s="5">
        <v>222</v>
      </c>
      <c r="AB3" s="5">
        <v>237</v>
      </c>
      <c r="AC3" s="8">
        <f t="shared" si="0"/>
        <v>223</v>
      </c>
      <c r="AD3" s="4">
        <f t="shared" si="1"/>
        <v>264</v>
      </c>
      <c r="AE3">
        <v>775</v>
      </c>
      <c r="AF3">
        <v>824</v>
      </c>
      <c r="AG3">
        <v>817</v>
      </c>
      <c r="AH3">
        <v>765</v>
      </c>
      <c r="AI3">
        <v>0</v>
      </c>
      <c r="AJ3">
        <v>0</v>
      </c>
      <c r="AK3">
        <v>0</v>
      </c>
      <c r="AL3" s="5">
        <v>837</v>
      </c>
      <c r="AM3" s="5">
        <v>800</v>
      </c>
      <c r="AN3" s="5">
        <v>841</v>
      </c>
      <c r="AO3" s="5">
        <v>757</v>
      </c>
      <c r="AP3" s="5">
        <v>821</v>
      </c>
      <c r="AQ3" s="8">
        <f t="shared" si="2"/>
        <v>789</v>
      </c>
      <c r="AR3" s="4">
        <f t="shared" si="3"/>
        <v>841</v>
      </c>
      <c r="AS3" s="5">
        <v>180</v>
      </c>
      <c r="AT3" s="5">
        <v>158</v>
      </c>
      <c r="AU3" s="5">
        <v>150</v>
      </c>
      <c r="AV3" s="5">
        <v>138</v>
      </c>
      <c r="AW3" s="5">
        <v>204</v>
      </c>
      <c r="AX3" s="5">
        <v>219</v>
      </c>
      <c r="AY3" s="5">
        <v>177</v>
      </c>
      <c r="AZ3" s="5">
        <v>189</v>
      </c>
      <c r="BA3" s="5">
        <v>189</v>
      </c>
      <c r="BB3" s="5">
        <v>156</v>
      </c>
      <c r="BC3" s="5">
        <v>154</v>
      </c>
      <c r="BD3" s="5">
        <v>223</v>
      </c>
      <c r="BE3" s="5">
        <v>191</v>
      </c>
      <c r="BF3" s="5">
        <v>124</v>
      </c>
      <c r="BG3" s="5">
        <v>147</v>
      </c>
      <c r="BH3" s="5">
        <v>168</v>
      </c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14">
        <v>5322</v>
      </c>
      <c r="BV3" s="14">
        <v>4290</v>
      </c>
      <c r="BW3" s="14">
        <v>4367</v>
      </c>
      <c r="BX3" s="4">
        <f aca="true" t="shared" si="18" ref="BX3:BX29">SUM(AS3:BW3)</f>
        <v>16746</v>
      </c>
      <c r="BY3">
        <f t="shared" si="4"/>
        <v>626</v>
      </c>
      <c r="BZ3">
        <f t="shared" si="5"/>
        <v>789</v>
      </c>
      <c r="CA3">
        <f t="shared" si="6"/>
        <v>722</v>
      </c>
      <c r="CB3">
        <f t="shared" si="7"/>
        <v>630</v>
      </c>
      <c r="CC3">
        <f t="shared" si="8"/>
        <v>0</v>
      </c>
      <c r="CD3">
        <f t="shared" si="9"/>
        <v>0</v>
      </c>
      <c r="CE3">
        <f t="shared" si="10"/>
        <v>0</v>
      </c>
      <c r="CF3">
        <f>SUM(AS3:CE3)</f>
        <v>36259</v>
      </c>
      <c r="CG3">
        <f>SUM(AS3:AV3)</f>
        <v>626</v>
      </c>
      <c r="CH3">
        <f>SUM(AW3:AZ3)</f>
        <v>789</v>
      </c>
      <c r="CI3">
        <f>SUM(BA3:BD3)</f>
        <v>722</v>
      </c>
      <c r="CJ3">
        <f>SUM(BE3:BH3)</f>
        <v>630</v>
      </c>
      <c r="CK3">
        <f>SUM(BI3:BL3)</f>
        <v>0</v>
      </c>
      <c r="CL3">
        <f>SUM(BM3:BP3)</f>
        <v>0</v>
      </c>
      <c r="CM3">
        <f>SUM(BQ3:BT3)</f>
        <v>0</v>
      </c>
      <c r="CN3">
        <f>SUM(BX3:BX3)</f>
        <v>16746</v>
      </c>
      <c r="CO3">
        <f>SUM(BY3:CB3)</f>
        <v>2767</v>
      </c>
    </row>
    <row r="4" spans="1:93" ht="14.25">
      <c r="A4" t="s">
        <v>19</v>
      </c>
      <c r="B4">
        <v>3</v>
      </c>
      <c r="C4" t="s">
        <v>17</v>
      </c>
      <c r="D4" s="3">
        <f t="shared" si="11"/>
        <v>180.28571428571428</v>
      </c>
      <c r="E4" s="3">
        <f t="shared" si="12"/>
        <v>181.21428571428572</v>
      </c>
      <c r="F4" s="3">
        <f t="shared" si="13"/>
        <v>195.46428571428572</v>
      </c>
      <c r="G4" s="3">
        <f t="shared" si="14"/>
        <v>172.375</v>
      </c>
      <c r="H4" s="3">
        <f t="shared" si="15"/>
        <v>183.53</v>
      </c>
      <c r="I4" s="11">
        <f>'[1]Sheet1'!$W$81</f>
        <v>178.39326923076922</v>
      </c>
      <c r="J4" s="8">
        <v>28</v>
      </c>
      <c r="K4" s="8">
        <v>28</v>
      </c>
      <c r="L4" s="8">
        <v>28</v>
      </c>
      <c r="M4" s="8">
        <f t="shared" si="16"/>
        <v>16</v>
      </c>
      <c r="N4" s="8">
        <f t="shared" si="17"/>
        <v>100</v>
      </c>
      <c r="O4" s="13">
        <f>SUM(230+N4)</f>
        <v>330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 s="5">
        <v>215</v>
      </c>
      <c r="Y4" s="5">
        <v>245</v>
      </c>
      <c r="Z4" s="5">
        <v>265</v>
      </c>
      <c r="AA4" s="5">
        <v>222</v>
      </c>
      <c r="AB4" s="5">
        <v>259</v>
      </c>
      <c r="AC4" s="8">
        <f t="shared" si="0"/>
        <v>207</v>
      </c>
      <c r="AD4" s="4">
        <f t="shared" si="1"/>
        <v>265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s="5">
        <v>734</v>
      </c>
      <c r="AM4" s="5">
        <v>856</v>
      </c>
      <c r="AN4" s="5">
        <v>845</v>
      </c>
      <c r="AO4" s="5">
        <v>797</v>
      </c>
      <c r="AP4" s="5">
        <v>840</v>
      </c>
      <c r="AQ4" s="8">
        <f t="shared" si="2"/>
        <v>783</v>
      </c>
      <c r="AR4" s="4">
        <f t="shared" si="3"/>
        <v>856</v>
      </c>
      <c r="AS4" s="5">
        <v>178</v>
      </c>
      <c r="AT4" s="5">
        <v>179</v>
      </c>
      <c r="AU4" s="5">
        <v>155</v>
      </c>
      <c r="AV4" s="5">
        <v>143</v>
      </c>
      <c r="AW4" s="5">
        <v>207</v>
      </c>
      <c r="AX4" s="5">
        <v>194</v>
      </c>
      <c r="AY4" s="5">
        <v>207</v>
      </c>
      <c r="AZ4" s="5">
        <v>175</v>
      </c>
      <c r="BA4" s="5">
        <v>188</v>
      </c>
      <c r="BB4" s="5">
        <v>137</v>
      </c>
      <c r="BC4" s="5">
        <v>185</v>
      </c>
      <c r="BD4" s="5">
        <v>154</v>
      </c>
      <c r="BE4" s="5">
        <v>177</v>
      </c>
      <c r="BF4" s="5">
        <v>154</v>
      </c>
      <c r="BG4" s="5">
        <v>139</v>
      </c>
      <c r="BH4" s="5">
        <v>186</v>
      </c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14">
        <v>5048</v>
      </c>
      <c r="BV4" s="14">
        <v>5074</v>
      </c>
      <c r="BW4" s="14">
        <v>5473</v>
      </c>
      <c r="BX4" s="4">
        <f t="shared" si="18"/>
        <v>18353</v>
      </c>
      <c r="BY4">
        <f t="shared" si="4"/>
        <v>655</v>
      </c>
      <c r="BZ4">
        <f t="shared" si="5"/>
        <v>783</v>
      </c>
      <c r="CA4">
        <f t="shared" si="6"/>
        <v>664</v>
      </c>
      <c r="CB4">
        <f t="shared" si="7"/>
        <v>656</v>
      </c>
      <c r="CC4">
        <f t="shared" si="8"/>
        <v>0</v>
      </c>
      <c r="CD4">
        <f t="shared" si="9"/>
        <v>0</v>
      </c>
      <c r="CE4">
        <f t="shared" si="10"/>
        <v>0</v>
      </c>
      <c r="CF4">
        <f>SUM(AS4:CE4)</f>
        <v>39464</v>
      </c>
      <c r="CG4">
        <f>SUM(AS4:AV4)</f>
        <v>655</v>
      </c>
      <c r="CH4">
        <f>SUM(AW4:AZ4)</f>
        <v>783</v>
      </c>
      <c r="CI4">
        <f>SUM(BA4:BD4)</f>
        <v>664</v>
      </c>
      <c r="CJ4">
        <f>SUM(BE4:BH4)</f>
        <v>656</v>
      </c>
      <c r="CK4">
        <f>SUM(BI4:BL4)</f>
        <v>0</v>
      </c>
      <c r="CL4">
        <f>SUM(BM4:BP4)</f>
        <v>0</v>
      </c>
      <c r="CM4">
        <f>SUM(BQ4:BT4)</f>
        <v>0</v>
      </c>
      <c r="CN4">
        <f>SUM(BX4:BX4)</f>
        <v>18353</v>
      </c>
      <c r="CO4">
        <f>SUM(BY4:CB4)</f>
        <v>2758</v>
      </c>
    </row>
    <row r="5" spans="1:91" ht="14.25">
      <c r="A5" t="s">
        <v>32</v>
      </c>
      <c r="B5">
        <v>4</v>
      </c>
      <c r="C5" t="s">
        <v>21</v>
      </c>
      <c r="D5" s="3">
        <f t="shared" si="11"/>
        <v>166.59259259259258</v>
      </c>
      <c r="E5" s="3">
        <f t="shared" si="12"/>
        <v>157.375</v>
      </c>
      <c r="F5" s="3">
        <f t="shared" si="13"/>
        <v>196.3</v>
      </c>
      <c r="G5" s="3">
        <f t="shared" si="14"/>
        <v>163.1818181818182</v>
      </c>
      <c r="H5" s="3">
        <f t="shared" si="15"/>
        <v>168.34375</v>
      </c>
      <c r="I5" s="11">
        <f>'[1]Sheet1'!$W$146</f>
        <v>165.3723611111111</v>
      </c>
      <c r="J5" s="8">
        <v>27</v>
      </c>
      <c r="K5" s="8">
        <v>16</v>
      </c>
      <c r="L5" s="8">
        <v>10</v>
      </c>
      <c r="M5" s="8">
        <f t="shared" si="16"/>
        <v>11</v>
      </c>
      <c r="N5" s="8">
        <f t="shared" si="17"/>
        <v>64</v>
      </c>
      <c r="O5" s="13">
        <f>SUM(111+N5)</f>
        <v>175</v>
      </c>
      <c r="P5">
        <v>0</v>
      </c>
      <c r="Q5">
        <v>219</v>
      </c>
      <c r="R5">
        <v>168</v>
      </c>
      <c r="S5">
        <v>0</v>
      </c>
      <c r="T5">
        <v>0</v>
      </c>
      <c r="U5">
        <v>0</v>
      </c>
      <c r="V5">
        <v>0</v>
      </c>
      <c r="W5">
        <v>0</v>
      </c>
      <c r="X5" s="5">
        <v>0</v>
      </c>
      <c r="Y5" s="5">
        <v>235</v>
      </c>
      <c r="Z5" s="5">
        <v>206</v>
      </c>
      <c r="AA5" s="5">
        <v>198</v>
      </c>
      <c r="AB5" s="5">
        <v>255</v>
      </c>
      <c r="AC5" s="8">
        <f t="shared" si="0"/>
        <v>206</v>
      </c>
      <c r="AD5" s="4">
        <f t="shared" si="1"/>
        <v>255</v>
      </c>
      <c r="AE5">
        <v>0</v>
      </c>
      <c r="AF5">
        <v>743</v>
      </c>
      <c r="AG5">
        <v>569</v>
      </c>
      <c r="AH5">
        <v>0</v>
      </c>
      <c r="AI5">
        <v>0</v>
      </c>
      <c r="AJ5">
        <v>0</v>
      </c>
      <c r="AK5">
        <v>0</v>
      </c>
      <c r="AL5" s="5">
        <v>0</v>
      </c>
      <c r="AM5" s="5">
        <v>813</v>
      </c>
      <c r="AN5" s="5">
        <v>722</v>
      </c>
      <c r="AO5" s="5">
        <v>708</v>
      </c>
      <c r="AP5" s="5">
        <v>865</v>
      </c>
      <c r="AQ5" s="8">
        <f t="shared" si="2"/>
        <v>691</v>
      </c>
      <c r="AR5" s="4">
        <f t="shared" si="3"/>
        <v>865</v>
      </c>
      <c r="AS5" s="5">
        <v>155</v>
      </c>
      <c r="AT5" s="5"/>
      <c r="AU5" s="5">
        <v>206</v>
      </c>
      <c r="AV5" s="5">
        <v>188</v>
      </c>
      <c r="AW5" s="5">
        <v>181</v>
      </c>
      <c r="AX5" s="5">
        <v>189</v>
      </c>
      <c r="AY5" s="5">
        <v>163</v>
      </c>
      <c r="AZ5" s="5">
        <v>158</v>
      </c>
      <c r="BA5" s="5"/>
      <c r="BB5" s="5"/>
      <c r="BC5" s="5"/>
      <c r="BD5" s="5"/>
      <c r="BE5" s="5">
        <v>142</v>
      </c>
      <c r="BF5" s="5">
        <v>122</v>
      </c>
      <c r="BG5" s="5">
        <v>147</v>
      </c>
      <c r="BH5" s="5">
        <v>144</v>
      </c>
      <c r="BI5" s="5"/>
      <c r="BJ5" s="5"/>
      <c r="BM5" s="5"/>
      <c r="BN5" s="5"/>
      <c r="BO5" s="5"/>
      <c r="BP5" s="5"/>
      <c r="BQ5" s="5"/>
      <c r="BR5" s="5"/>
      <c r="BS5" s="5"/>
      <c r="BT5" s="5"/>
      <c r="BU5" s="14">
        <v>4498</v>
      </c>
      <c r="BV5" s="14">
        <v>2518</v>
      </c>
      <c r="BW5" s="14">
        <v>1963</v>
      </c>
      <c r="BX5" s="4">
        <f t="shared" si="18"/>
        <v>10774</v>
      </c>
      <c r="BY5">
        <f t="shared" si="4"/>
        <v>549</v>
      </c>
      <c r="BZ5">
        <f t="shared" si="5"/>
        <v>691</v>
      </c>
      <c r="CA5">
        <f t="shared" si="6"/>
        <v>0</v>
      </c>
      <c r="CB5">
        <f t="shared" si="7"/>
        <v>555</v>
      </c>
      <c r="CC5">
        <f t="shared" si="8"/>
        <v>0</v>
      </c>
      <c r="CD5">
        <f t="shared" si="9"/>
        <v>0</v>
      </c>
      <c r="CE5">
        <f t="shared" si="10"/>
        <v>0</v>
      </c>
      <c r="CF5">
        <f>SUM(AS5:CE5)</f>
        <v>23343</v>
      </c>
      <c r="CH5">
        <f>SUM(AW5:AZ5)</f>
        <v>691</v>
      </c>
      <c r="CL5">
        <f>SUM(BM5:BP5)</f>
        <v>0</v>
      </c>
      <c r="CM5">
        <f>SUM(BQ5:BT5)</f>
        <v>0</v>
      </c>
    </row>
    <row r="6" spans="1:88" ht="14.25">
      <c r="A6" t="s">
        <v>31</v>
      </c>
      <c r="B6">
        <v>5</v>
      </c>
      <c r="C6" t="s">
        <v>25</v>
      </c>
      <c r="D6" s="3">
        <f t="shared" si="11"/>
        <v>168.25</v>
      </c>
      <c r="E6" s="3">
        <f t="shared" si="12"/>
        <v>185.05</v>
      </c>
      <c r="F6" s="3">
        <f t="shared" si="13"/>
        <v>184.58333333333334</v>
      </c>
      <c r="G6" s="3">
        <f t="shared" si="14"/>
        <v>178</v>
      </c>
      <c r="H6" s="3">
        <f t="shared" si="15"/>
        <v>181.77083333333334</v>
      </c>
      <c r="I6" s="11">
        <f>'[1]Sheet1'!$W$55</f>
        <v>179.99506944444443</v>
      </c>
      <c r="J6" s="8">
        <v>4</v>
      </c>
      <c r="K6" s="8">
        <v>20</v>
      </c>
      <c r="L6" s="8">
        <v>12</v>
      </c>
      <c r="M6" s="8">
        <f t="shared" si="16"/>
        <v>12</v>
      </c>
      <c r="N6" s="8">
        <f t="shared" si="17"/>
        <v>48</v>
      </c>
      <c r="O6" s="13">
        <f>SUM(714+N6)</f>
        <v>762</v>
      </c>
      <c r="P6">
        <v>225</v>
      </c>
      <c r="Q6">
        <v>236</v>
      </c>
      <c r="R6">
        <v>275</v>
      </c>
      <c r="S6">
        <v>278</v>
      </c>
      <c r="T6">
        <v>248</v>
      </c>
      <c r="U6">
        <v>245</v>
      </c>
      <c r="V6">
        <v>243</v>
      </c>
      <c r="W6">
        <v>219</v>
      </c>
      <c r="X6">
        <v>229</v>
      </c>
      <c r="Y6" s="5">
        <v>228</v>
      </c>
      <c r="Z6" s="5">
        <v>184</v>
      </c>
      <c r="AA6" s="5">
        <v>211</v>
      </c>
      <c r="AB6" s="5">
        <v>252</v>
      </c>
      <c r="AC6" s="8">
        <f t="shared" si="0"/>
        <v>217</v>
      </c>
      <c r="AD6" s="4">
        <f t="shared" si="1"/>
        <v>278</v>
      </c>
      <c r="AE6">
        <v>823</v>
      </c>
      <c r="AF6">
        <v>887</v>
      </c>
      <c r="AG6">
        <v>813</v>
      </c>
      <c r="AH6">
        <v>850</v>
      </c>
      <c r="AI6">
        <v>846</v>
      </c>
      <c r="AJ6">
        <v>823</v>
      </c>
      <c r="AK6">
        <v>768</v>
      </c>
      <c r="AL6">
        <v>838</v>
      </c>
      <c r="AM6" s="5">
        <v>789</v>
      </c>
      <c r="AN6" s="5">
        <v>673</v>
      </c>
      <c r="AO6" s="5">
        <v>761</v>
      </c>
      <c r="AP6" s="5">
        <v>793</v>
      </c>
      <c r="AQ6" s="8">
        <f t="shared" si="2"/>
        <v>769</v>
      </c>
      <c r="AR6" s="4">
        <f t="shared" si="3"/>
        <v>887</v>
      </c>
      <c r="AS6" s="5">
        <v>217</v>
      </c>
      <c r="AT6" s="5">
        <v>167</v>
      </c>
      <c r="AU6" s="5">
        <v>170</v>
      </c>
      <c r="AV6" s="5">
        <v>215</v>
      </c>
      <c r="AW6" s="5">
        <v>191</v>
      </c>
      <c r="AX6" s="5">
        <v>124</v>
      </c>
      <c r="AY6" s="5">
        <v>149</v>
      </c>
      <c r="AZ6" s="5">
        <v>178</v>
      </c>
      <c r="BA6" s="16"/>
      <c r="BB6" s="16"/>
      <c r="BC6" s="16"/>
      <c r="BD6" s="16"/>
      <c r="BE6" s="5">
        <v>173</v>
      </c>
      <c r="BF6" s="5">
        <v>176</v>
      </c>
      <c r="BG6" s="5">
        <v>182</v>
      </c>
      <c r="BH6" s="5">
        <v>194</v>
      </c>
      <c r="BI6" s="5"/>
      <c r="BJ6" s="5"/>
      <c r="BK6" s="5"/>
      <c r="BL6" s="5"/>
      <c r="BU6" s="8">
        <v>673</v>
      </c>
      <c r="BV6" s="14">
        <v>3701</v>
      </c>
      <c r="BW6" s="14">
        <v>2215</v>
      </c>
      <c r="BX6" s="4">
        <f t="shared" si="18"/>
        <v>8725</v>
      </c>
      <c r="BY6">
        <f t="shared" si="4"/>
        <v>769</v>
      </c>
      <c r="BZ6">
        <f t="shared" si="5"/>
        <v>642</v>
      </c>
      <c r="CA6">
        <f t="shared" si="6"/>
        <v>0</v>
      </c>
      <c r="CB6">
        <f t="shared" si="7"/>
        <v>725</v>
      </c>
      <c r="CC6">
        <f t="shared" si="8"/>
        <v>0</v>
      </c>
      <c r="CD6">
        <f t="shared" si="9"/>
        <v>0</v>
      </c>
      <c r="CE6">
        <f t="shared" si="10"/>
        <v>0</v>
      </c>
      <c r="CH6">
        <f>SUM(AW6:AZ6)</f>
        <v>642</v>
      </c>
      <c r="CJ6" s="15">
        <f>SUM(BE6:BH6)</f>
        <v>725</v>
      </c>
    </row>
    <row r="7" spans="1:83" ht="14.25">
      <c r="A7" t="s">
        <v>31</v>
      </c>
      <c r="B7">
        <v>6</v>
      </c>
      <c r="C7" t="s">
        <v>26</v>
      </c>
      <c r="D7" s="3">
        <f t="shared" si="11"/>
        <v>160.25</v>
      </c>
      <c r="E7" s="3" t="e">
        <f t="shared" si="12"/>
        <v>#DIV/0!</v>
      </c>
      <c r="F7" s="3" t="e">
        <f t="shared" si="13"/>
        <v>#DIV/0!</v>
      </c>
      <c r="G7" s="3" t="e">
        <f t="shared" si="14"/>
        <v>#DIV/0!</v>
      </c>
      <c r="H7" s="3">
        <f t="shared" si="15"/>
        <v>160.25</v>
      </c>
      <c r="I7" s="11">
        <f>'[1]Sheet1'!$W$103</f>
        <v>168.059375</v>
      </c>
      <c r="J7" s="8">
        <v>4</v>
      </c>
      <c r="K7" s="8">
        <v>0</v>
      </c>
      <c r="L7" s="8">
        <v>0</v>
      </c>
      <c r="M7" s="8">
        <f t="shared" si="16"/>
        <v>0</v>
      </c>
      <c r="N7" s="8">
        <f t="shared" si="17"/>
        <v>4</v>
      </c>
      <c r="O7" s="13">
        <f>SUM(343+N7)</f>
        <v>347</v>
      </c>
      <c r="P7">
        <v>221</v>
      </c>
      <c r="Q7">
        <v>224</v>
      </c>
      <c r="R7">
        <v>211</v>
      </c>
      <c r="S7">
        <v>0</v>
      </c>
      <c r="T7">
        <v>0</v>
      </c>
      <c r="U7">
        <v>0</v>
      </c>
      <c r="V7">
        <v>255</v>
      </c>
      <c r="W7">
        <v>256</v>
      </c>
      <c r="X7">
        <v>258</v>
      </c>
      <c r="Y7" s="5">
        <v>204</v>
      </c>
      <c r="Z7" s="5">
        <v>175</v>
      </c>
      <c r="AA7" s="5">
        <v>0</v>
      </c>
      <c r="AB7" s="5">
        <v>0</v>
      </c>
      <c r="AC7" s="8">
        <f t="shared" si="0"/>
        <v>0</v>
      </c>
      <c r="AD7" s="4">
        <f t="shared" si="1"/>
        <v>258</v>
      </c>
      <c r="AE7">
        <v>733</v>
      </c>
      <c r="AF7">
        <v>785</v>
      </c>
      <c r="AG7">
        <v>0</v>
      </c>
      <c r="AH7">
        <v>0</v>
      </c>
      <c r="AI7">
        <v>0</v>
      </c>
      <c r="AJ7">
        <v>821</v>
      </c>
      <c r="AK7">
        <v>794</v>
      </c>
      <c r="AL7">
        <v>840</v>
      </c>
      <c r="AM7" s="5">
        <v>706</v>
      </c>
      <c r="AN7" s="5">
        <v>641</v>
      </c>
      <c r="AO7" s="5">
        <v>0</v>
      </c>
      <c r="AP7" s="5">
        <v>0</v>
      </c>
      <c r="AQ7" s="8">
        <f t="shared" si="2"/>
        <v>0</v>
      </c>
      <c r="AR7" s="4">
        <f t="shared" si="3"/>
        <v>840</v>
      </c>
      <c r="BA7" s="5"/>
      <c r="BC7" s="5"/>
      <c r="BD7" s="5"/>
      <c r="BU7" s="8">
        <v>641</v>
      </c>
      <c r="BV7" s="14">
        <v>0</v>
      </c>
      <c r="BW7" s="14">
        <v>0</v>
      </c>
      <c r="BX7" s="4">
        <f t="shared" si="18"/>
        <v>641</v>
      </c>
      <c r="BY7">
        <f t="shared" si="4"/>
        <v>0</v>
      </c>
      <c r="BZ7">
        <f t="shared" si="5"/>
        <v>0</v>
      </c>
      <c r="CA7">
        <f t="shared" si="6"/>
        <v>0</v>
      </c>
      <c r="CB7">
        <f t="shared" si="7"/>
        <v>0</v>
      </c>
      <c r="CC7">
        <f t="shared" si="8"/>
        <v>0</v>
      </c>
      <c r="CD7">
        <f t="shared" si="9"/>
        <v>0</v>
      </c>
      <c r="CE7">
        <f t="shared" si="10"/>
        <v>0</v>
      </c>
    </row>
    <row r="8" spans="1:83" ht="14.25">
      <c r="A8" t="s">
        <v>31</v>
      </c>
      <c r="B8">
        <v>7</v>
      </c>
      <c r="C8" t="s">
        <v>27</v>
      </c>
      <c r="D8" s="3">
        <f t="shared" si="11"/>
        <v>175.75</v>
      </c>
      <c r="E8" s="3">
        <f t="shared" si="12"/>
        <v>167.625</v>
      </c>
      <c r="F8" s="3">
        <f t="shared" si="13"/>
        <v>185.04166666666666</v>
      </c>
      <c r="G8" s="3">
        <f t="shared" si="14"/>
        <v>154.83333333333334</v>
      </c>
      <c r="H8" s="3">
        <f t="shared" si="15"/>
        <v>174.296875</v>
      </c>
      <c r="I8" s="11">
        <f>'[1]Sheet1'!$W$99</f>
        <v>170.7076183712121</v>
      </c>
      <c r="J8" s="8">
        <v>20</v>
      </c>
      <c r="K8" s="8">
        <v>8</v>
      </c>
      <c r="L8" s="8">
        <v>24</v>
      </c>
      <c r="M8" s="8">
        <f t="shared" si="16"/>
        <v>12</v>
      </c>
      <c r="N8" s="8">
        <f t="shared" si="17"/>
        <v>64</v>
      </c>
      <c r="O8" s="13">
        <f>SUM(807+N8)</f>
        <v>871</v>
      </c>
      <c r="P8">
        <v>213</v>
      </c>
      <c r="Q8">
        <v>217</v>
      </c>
      <c r="R8">
        <v>223</v>
      </c>
      <c r="S8">
        <v>246</v>
      </c>
      <c r="T8">
        <v>224</v>
      </c>
      <c r="U8">
        <v>227</v>
      </c>
      <c r="V8">
        <v>245</v>
      </c>
      <c r="W8">
        <v>233</v>
      </c>
      <c r="X8">
        <v>224</v>
      </c>
      <c r="Y8" s="5">
        <v>222</v>
      </c>
      <c r="Z8" s="5">
        <v>234</v>
      </c>
      <c r="AA8" s="5">
        <v>195</v>
      </c>
      <c r="AB8" s="5">
        <v>248</v>
      </c>
      <c r="AC8" s="8">
        <f t="shared" si="0"/>
        <v>178</v>
      </c>
      <c r="AD8" s="4">
        <f t="shared" si="1"/>
        <v>248</v>
      </c>
      <c r="AE8">
        <v>714</v>
      </c>
      <c r="AF8">
        <v>772</v>
      </c>
      <c r="AG8">
        <v>795</v>
      </c>
      <c r="AH8">
        <v>819</v>
      </c>
      <c r="AI8">
        <v>796</v>
      </c>
      <c r="AJ8">
        <v>841</v>
      </c>
      <c r="AK8">
        <v>747</v>
      </c>
      <c r="AL8">
        <v>762</v>
      </c>
      <c r="AM8" s="5">
        <v>802</v>
      </c>
      <c r="AN8" s="5">
        <v>859</v>
      </c>
      <c r="AO8" s="5">
        <v>671</v>
      </c>
      <c r="AP8" s="5">
        <v>854</v>
      </c>
      <c r="AQ8" s="8">
        <f t="shared" si="2"/>
        <v>643</v>
      </c>
      <c r="AR8" s="4">
        <f t="shared" si="3"/>
        <v>859</v>
      </c>
      <c r="AS8" s="5">
        <v>157</v>
      </c>
      <c r="AT8" s="5">
        <v>151</v>
      </c>
      <c r="AU8" s="5">
        <v>178</v>
      </c>
      <c r="AV8" s="5">
        <v>151</v>
      </c>
      <c r="BA8">
        <v>158</v>
      </c>
      <c r="BB8">
        <v>159</v>
      </c>
      <c r="BC8">
        <v>151</v>
      </c>
      <c r="BD8">
        <v>175</v>
      </c>
      <c r="BE8" s="5">
        <v>146</v>
      </c>
      <c r="BF8" s="5">
        <v>141</v>
      </c>
      <c r="BG8" s="5">
        <v>127</v>
      </c>
      <c r="BH8" s="5">
        <v>164</v>
      </c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8">
        <v>3515</v>
      </c>
      <c r="BV8" s="14">
        <v>1341</v>
      </c>
      <c r="BW8" s="14">
        <v>4441</v>
      </c>
      <c r="BX8" s="4">
        <f t="shared" si="18"/>
        <v>11155</v>
      </c>
      <c r="BY8">
        <f t="shared" si="4"/>
        <v>637</v>
      </c>
      <c r="BZ8">
        <f t="shared" si="5"/>
        <v>0</v>
      </c>
      <c r="CA8">
        <f t="shared" si="6"/>
        <v>643</v>
      </c>
      <c r="CB8">
        <f t="shared" si="7"/>
        <v>578</v>
      </c>
      <c r="CC8">
        <f t="shared" si="8"/>
        <v>0</v>
      </c>
      <c r="CD8">
        <f t="shared" si="9"/>
        <v>0</v>
      </c>
      <c r="CE8">
        <f t="shared" si="10"/>
        <v>0</v>
      </c>
    </row>
    <row r="9" spans="1:83" ht="14.25">
      <c r="A9" t="s">
        <v>31</v>
      </c>
      <c r="B9">
        <v>8</v>
      </c>
      <c r="C9" t="s">
        <v>28</v>
      </c>
      <c r="D9" s="3">
        <f t="shared" si="11"/>
        <v>186.75</v>
      </c>
      <c r="E9" s="3">
        <f t="shared" si="12"/>
        <v>186.82142857142858</v>
      </c>
      <c r="F9" s="3">
        <f t="shared" si="13"/>
        <v>184.55</v>
      </c>
      <c r="G9" s="3">
        <f t="shared" si="14"/>
        <v>193.625</v>
      </c>
      <c r="H9" s="3">
        <f t="shared" si="15"/>
        <v>186.9047619047619</v>
      </c>
      <c r="I9" s="11">
        <f>'[1]Sheet1'!$W$65</f>
        <v>179.03769891184984</v>
      </c>
      <c r="J9" s="8">
        <v>28</v>
      </c>
      <c r="K9" s="8">
        <v>28</v>
      </c>
      <c r="L9" s="8">
        <v>20</v>
      </c>
      <c r="M9" s="8">
        <f t="shared" si="16"/>
        <v>8</v>
      </c>
      <c r="N9" s="8">
        <f t="shared" si="17"/>
        <v>84</v>
      </c>
      <c r="O9" s="13">
        <f>SUM(672+N9)</f>
        <v>756</v>
      </c>
      <c r="P9">
        <v>0</v>
      </c>
      <c r="Q9">
        <v>0</v>
      </c>
      <c r="R9">
        <v>233</v>
      </c>
      <c r="S9">
        <v>279</v>
      </c>
      <c r="T9">
        <v>257</v>
      </c>
      <c r="U9">
        <v>246</v>
      </c>
      <c r="V9">
        <v>223</v>
      </c>
      <c r="W9">
        <v>244</v>
      </c>
      <c r="X9">
        <v>256</v>
      </c>
      <c r="Y9" s="5">
        <v>256</v>
      </c>
      <c r="Z9" s="5">
        <v>243</v>
      </c>
      <c r="AA9" s="5">
        <v>232</v>
      </c>
      <c r="AB9" s="5">
        <v>247</v>
      </c>
      <c r="AC9" s="8">
        <f t="shared" si="0"/>
        <v>233</v>
      </c>
      <c r="AD9" s="4">
        <f t="shared" si="1"/>
        <v>279</v>
      </c>
      <c r="AE9">
        <v>0</v>
      </c>
      <c r="AF9">
        <v>776</v>
      </c>
      <c r="AG9">
        <v>843</v>
      </c>
      <c r="AH9">
        <v>853</v>
      </c>
      <c r="AI9">
        <v>827</v>
      </c>
      <c r="AJ9">
        <v>783</v>
      </c>
      <c r="AK9">
        <v>870</v>
      </c>
      <c r="AL9">
        <v>838</v>
      </c>
      <c r="AM9" s="5">
        <v>836</v>
      </c>
      <c r="AN9" s="5">
        <v>821</v>
      </c>
      <c r="AO9" s="5">
        <v>776</v>
      </c>
      <c r="AP9" s="5">
        <v>894</v>
      </c>
      <c r="AQ9" s="8">
        <f t="shared" si="2"/>
        <v>777</v>
      </c>
      <c r="AR9" s="4">
        <f t="shared" si="3"/>
        <v>894</v>
      </c>
      <c r="AS9" s="5"/>
      <c r="AT9" s="5"/>
      <c r="AU9" s="5"/>
      <c r="AV9" s="5"/>
      <c r="AW9" s="5">
        <v>162</v>
      </c>
      <c r="AX9" s="5">
        <v>204</v>
      </c>
      <c r="AY9" s="5">
        <v>233</v>
      </c>
      <c r="AZ9" s="5">
        <v>178</v>
      </c>
      <c r="BA9" s="5">
        <v>158</v>
      </c>
      <c r="BB9" s="5">
        <v>203</v>
      </c>
      <c r="BC9" s="5">
        <v>224</v>
      </c>
      <c r="BD9" s="5">
        <v>187</v>
      </c>
      <c r="BU9" s="8">
        <v>5229</v>
      </c>
      <c r="BV9" s="14">
        <v>5231</v>
      </c>
      <c r="BW9" s="14">
        <v>3691</v>
      </c>
      <c r="BX9" s="4">
        <f t="shared" si="18"/>
        <v>15700</v>
      </c>
      <c r="BY9">
        <f t="shared" si="4"/>
        <v>0</v>
      </c>
      <c r="BZ9">
        <f t="shared" si="5"/>
        <v>777</v>
      </c>
      <c r="CA9">
        <f t="shared" si="6"/>
        <v>772</v>
      </c>
      <c r="CB9">
        <f t="shared" si="7"/>
        <v>0</v>
      </c>
      <c r="CC9">
        <f t="shared" si="8"/>
        <v>0</v>
      </c>
      <c r="CD9">
        <f t="shared" si="9"/>
        <v>0</v>
      </c>
      <c r="CE9">
        <f t="shared" si="10"/>
        <v>0</v>
      </c>
    </row>
    <row r="10" spans="1:83" ht="14.25">
      <c r="A10" t="s">
        <v>31</v>
      </c>
      <c r="B10">
        <v>9</v>
      </c>
      <c r="C10" t="s">
        <v>29</v>
      </c>
      <c r="D10" s="3">
        <f t="shared" si="11"/>
        <v>201.75</v>
      </c>
      <c r="E10" s="3">
        <f t="shared" si="12"/>
        <v>189.71428571428572</v>
      </c>
      <c r="F10" s="3">
        <f t="shared" si="13"/>
        <v>201.82142857142858</v>
      </c>
      <c r="G10" s="3">
        <f t="shared" si="14"/>
        <v>192.5</v>
      </c>
      <c r="H10" s="3">
        <f t="shared" si="15"/>
        <v>196.92</v>
      </c>
      <c r="I10" s="11">
        <f>'[1]Sheet1'!$W$37</f>
        <v>185.83909090909094</v>
      </c>
      <c r="J10" s="8">
        <v>28</v>
      </c>
      <c r="K10" s="8">
        <v>28</v>
      </c>
      <c r="L10" s="8">
        <v>28</v>
      </c>
      <c r="M10" s="8">
        <f t="shared" si="16"/>
        <v>16</v>
      </c>
      <c r="N10" s="8">
        <f t="shared" si="17"/>
        <v>100</v>
      </c>
      <c r="O10" s="6">
        <f>SUM(800+N10)</f>
        <v>900</v>
      </c>
      <c r="P10">
        <v>268</v>
      </c>
      <c r="Q10">
        <v>278</v>
      </c>
      <c r="R10">
        <v>268</v>
      </c>
      <c r="S10">
        <v>267</v>
      </c>
      <c r="T10">
        <v>258</v>
      </c>
      <c r="U10">
        <v>257</v>
      </c>
      <c r="V10">
        <v>279</v>
      </c>
      <c r="W10">
        <v>236</v>
      </c>
      <c r="X10">
        <v>256</v>
      </c>
      <c r="Y10" s="5">
        <v>227</v>
      </c>
      <c r="Z10" s="5">
        <v>258</v>
      </c>
      <c r="AA10" s="5">
        <v>256</v>
      </c>
      <c r="AB10" s="5">
        <v>279</v>
      </c>
      <c r="AC10" s="8">
        <f t="shared" si="0"/>
        <v>236</v>
      </c>
      <c r="AD10" s="4">
        <f t="shared" si="1"/>
        <v>279</v>
      </c>
      <c r="AE10">
        <v>810</v>
      </c>
      <c r="AF10">
        <v>842</v>
      </c>
      <c r="AG10">
        <v>878</v>
      </c>
      <c r="AH10">
        <v>837</v>
      </c>
      <c r="AI10">
        <v>908</v>
      </c>
      <c r="AJ10">
        <v>905</v>
      </c>
      <c r="AK10">
        <v>807</v>
      </c>
      <c r="AL10">
        <v>926</v>
      </c>
      <c r="AM10" s="5">
        <v>804</v>
      </c>
      <c r="AN10" s="5">
        <v>849</v>
      </c>
      <c r="AO10" s="5">
        <v>864</v>
      </c>
      <c r="AP10" s="5">
        <v>882</v>
      </c>
      <c r="AQ10" s="8">
        <f t="shared" si="2"/>
        <v>791</v>
      </c>
      <c r="AR10" s="4">
        <f t="shared" si="3"/>
        <v>926</v>
      </c>
      <c r="AS10" s="5">
        <v>223</v>
      </c>
      <c r="AT10" s="5">
        <v>183</v>
      </c>
      <c r="AU10" s="5">
        <v>229</v>
      </c>
      <c r="AV10" s="5">
        <v>156</v>
      </c>
      <c r="AW10" s="5">
        <v>236</v>
      </c>
      <c r="AX10" s="5">
        <v>202</v>
      </c>
      <c r="AY10" s="5">
        <v>155</v>
      </c>
      <c r="AZ10" s="5">
        <v>179</v>
      </c>
      <c r="BA10" s="5">
        <v>214</v>
      </c>
      <c r="BB10" s="5">
        <v>181</v>
      </c>
      <c r="BC10" s="5">
        <v>173</v>
      </c>
      <c r="BD10" s="5">
        <v>175</v>
      </c>
      <c r="BE10" s="5">
        <v>188</v>
      </c>
      <c r="BF10" s="5">
        <v>182</v>
      </c>
      <c r="BG10" s="5">
        <v>222</v>
      </c>
      <c r="BH10" s="5">
        <v>182</v>
      </c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8">
        <v>5649</v>
      </c>
      <c r="BV10" s="14">
        <v>5312</v>
      </c>
      <c r="BW10" s="14">
        <v>5651</v>
      </c>
      <c r="BX10" s="4">
        <f t="shared" si="18"/>
        <v>19692</v>
      </c>
      <c r="BY10">
        <f t="shared" si="4"/>
        <v>791</v>
      </c>
      <c r="BZ10">
        <f t="shared" si="5"/>
        <v>772</v>
      </c>
      <c r="CA10">
        <f t="shared" si="6"/>
        <v>743</v>
      </c>
      <c r="CB10">
        <f t="shared" si="7"/>
        <v>774</v>
      </c>
      <c r="CC10">
        <f t="shared" si="8"/>
        <v>0</v>
      </c>
      <c r="CD10">
        <f t="shared" si="9"/>
        <v>0</v>
      </c>
      <c r="CE10">
        <f t="shared" si="10"/>
        <v>0</v>
      </c>
    </row>
    <row r="11" spans="1:83" ht="14.25">
      <c r="A11" t="s">
        <v>32</v>
      </c>
      <c r="B11">
        <v>10</v>
      </c>
      <c r="C11" t="s">
        <v>33</v>
      </c>
      <c r="D11" s="3">
        <f t="shared" si="11"/>
        <v>178.67857142857142</v>
      </c>
      <c r="E11" s="3">
        <f t="shared" si="12"/>
        <v>166.85</v>
      </c>
      <c r="F11" s="3">
        <f t="shared" si="13"/>
        <v>185</v>
      </c>
      <c r="G11" s="3">
        <f t="shared" si="14"/>
        <v>173.93333333333334</v>
      </c>
      <c r="H11" s="3">
        <f t="shared" si="15"/>
        <v>176.390243902439</v>
      </c>
      <c r="I11" s="11">
        <f>'[1]Sheet1'!$W$529</f>
        <v>176.390243902439</v>
      </c>
      <c r="J11" s="8">
        <v>28</v>
      </c>
      <c r="K11" s="8">
        <v>20</v>
      </c>
      <c r="L11" s="8">
        <v>19</v>
      </c>
      <c r="M11" s="8">
        <f t="shared" si="16"/>
        <v>15</v>
      </c>
      <c r="N11" s="8">
        <f t="shared" si="17"/>
        <v>82</v>
      </c>
      <c r="O11" s="6">
        <f>SUM(39+N11)</f>
        <v>121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 s="5">
        <v>208</v>
      </c>
      <c r="Z11" s="5">
        <v>230</v>
      </c>
      <c r="AA11" s="5">
        <v>248</v>
      </c>
      <c r="AB11" s="5">
        <v>246</v>
      </c>
      <c r="AC11" s="8">
        <f t="shared" si="0"/>
        <v>207</v>
      </c>
      <c r="AD11" s="4">
        <f t="shared" si="1"/>
        <v>248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 s="5">
        <v>708</v>
      </c>
      <c r="AN11" s="5">
        <v>783</v>
      </c>
      <c r="AO11" s="5">
        <v>772</v>
      </c>
      <c r="AP11" s="5">
        <v>903</v>
      </c>
      <c r="AQ11" s="8">
        <f t="shared" si="2"/>
        <v>776</v>
      </c>
      <c r="AR11" s="4">
        <f t="shared" si="3"/>
        <v>903</v>
      </c>
      <c r="AT11" s="5">
        <v>207</v>
      </c>
      <c r="AU11" s="5">
        <v>160</v>
      </c>
      <c r="AV11" s="5">
        <v>191</v>
      </c>
      <c r="AW11" s="5">
        <v>201</v>
      </c>
      <c r="AX11" s="5">
        <v>191</v>
      </c>
      <c r="AY11" s="5">
        <v>192</v>
      </c>
      <c r="AZ11" s="5">
        <v>192</v>
      </c>
      <c r="BA11" s="5">
        <v>155</v>
      </c>
      <c r="BB11" s="5">
        <v>158</v>
      </c>
      <c r="BC11" s="5">
        <v>131</v>
      </c>
      <c r="BD11" s="5">
        <v>157</v>
      </c>
      <c r="BE11" s="5">
        <v>172</v>
      </c>
      <c r="BF11" s="5">
        <v>164</v>
      </c>
      <c r="BG11" s="5">
        <v>182</v>
      </c>
      <c r="BH11" s="5">
        <v>156</v>
      </c>
      <c r="BU11" s="8">
        <v>5003</v>
      </c>
      <c r="BV11" s="14">
        <v>3337</v>
      </c>
      <c r="BW11" s="14">
        <v>3515</v>
      </c>
      <c r="BX11" s="4">
        <f t="shared" si="18"/>
        <v>14464</v>
      </c>
      <c r="BY11">
        <f t="shared" si="4"/>
        <v>558</v>
      </c>
      <c r="BZ11">
        <f t="shared" si="5"/>
        <v>776</v>
      </c>
      <c r="CA11">
        <f t="shared" si="6"/>
        <v>601</v>
      </c>
      <c r="CB11">
        <f t="shared" si="7"/>
        <v>674</v>
      </c>
      <c r="CC11">
        <f t="shared" si="8"/>
        <v>0</v>
      </c>
      <c r="CD11">
        <f t="shared" si="9"/>
        <v>0</v>
      </c>
      <c r="CE11">
        <f t="shared" si="10"/>
        <v>0</v>
      </c>
    </row>
    <row r="12" spans="1:83" ht="14.25">
      <c r="A12" t="s">
        <v>32</v>
      </c>
      <c r="B12">
        <v>11</v>
      </c>
      <c r="C12" t="s">
        <v>35</v>
      </c>
      <c r="D12" s="3">
        <f t="shared" si="11"/>
        <v>173.36363636363637</v>
      </c>
      <c r="E12" s="3">
        <f t="shared" si="12"/>
        <v>177.36363636363637</v>
      </c>
      <c r="F12" s="3">
        <f t="shared" si="13"/>
        <v>190.85714285714286</v>
      </c>
      <c r="G12" s="3">
        <f t="shared" si="14"/>
        <v>154.66666666666666</v>
      </c>
      <c r="H12" s="3">
        <f t="shared" si="15"/>
        <v>178.2054794520548</v>
      </c>
      <c r="I12" s="11">
        <f>'[1]Sheet1'!$W$205</f>
        <v>162.9027397260274</v>
      </c>
      <c r="J12" s="8">
        <v>11</v>
      </c>
      <c r="K12" s="8">
        <v>22</v>
      </c>
      <c r="L12" s="8">
        <v>28</v>
      </c>
      <c r="M12" s="8">
        <f t="shared" si="16"/>
        <v>12</v>
      </c>
      <c r="N12" s="8">
        <f t="shared" si="17"/>
        <v>73</v>
      </c>
      <c r="O12" s="6">
        <f>SUM(52+N12)</f>
        <v>125</v>
      </c>
      <c r="P12">
        <v>0</v>
      </c>
      <c r="Q12">
        <v>212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 s="5">
        <v>0</v>
      </c>
      <c r="Z12" s="5">
        <v>234</v>
      </c>
      <c r="AA12" s="5">
        <v>221</v>
      </c>
      <c r="AB12" s="5">
        <v>267</v>
      </c>
      <c r="AC12" s="8">
        <f t="shared" si="0"/>
        <v>215</v>
      </c>
      <c r="AD12" s="4">
        <f t="shared" si="1"/>
        <v>267</v>
      </c>
      <c r="AE12">
        <v>643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 s="5">
        <v>0</v>
      </c>
      <c r="AN12" s="5">
        <v>802</v>
      </c>
      <c r="AO12" s="5">
        <v>781</v>
      </c>
      <c r="AP12" s="5">
        <v>887</v>
      </c>
      <c r="AQ12" s="8">
        <f t="shared" si="2"/>
        <v>717</v>
      </c>
      <c r="AR12" s="4">
        <f t="shared" si="3"/>
        <v>887</v>
      </c>
      <c r="AS12" s="5">
        <v>156</v>
      </c>
      <c r="AT12" s="5">
        <v>202</v>
      </c>
      <c r="AU12" s="5">
        <v>144</v>
      </c>
      <c r="AV12" s="5">
        <v>215</v>
      </c>
      <c r="AW12" s="5"/>
      <c r="AX12" s="5"/>
      <c r="AY12" s="5"/>
      <c r="AZ12" s="5"/>
      <c r="BA12" s="5">
        <v>140</v>
      </c>
      <c r="BB12" s="5">
        <v>158</v>
      </c>
      <c r="BC12" s="5">
        <v>127</v>
      </c>
      <c r="BD12" s="5">
        <v>139</v>
      </c>
      <c r="BE12" s="5">
        <v>126</v>
      </c>
      <c r="BF12" s="5">
        <v>132</v>
      </c>
      <c r="BG12" s="5">
        <v>156</v>
      </c>
      <c r="BH12" s="5">
        <v>161</v>
      </c>
      <c r="BI12" s="5"/>
      <c r="BJ12" s="5"/>
      <c r="BK12" s="5"/>
      <c r="BL12" s="5"/>
      <c r="BM12" s="5"/>
      <c r="BN12" s="5"/>
      <c r="BO12" s="5"/>
      <c r="BP12" s="5"/>
      <c r="BU12" s="8">
        <v>1907</v>
      </c>
      <c r="BV12" s="14">
        <v>3902</v>
      </c>
      <c r="BW12" s="14">
        <v>5344</v>
      </c>
      <c r="BX12" s="4">
        <f t="shared" si="18"/>
        <v>13009</v>
      </c>
      <c r="BY12">
        <f t="shared" si="4"/>
        <v>717</v>
      </c>
      <c r="BZ12">
        <f t="shared" si="5"/>
        <v>0</v>
      </c>
      <c r="CA12">
        <f t="shared" si="6"/>
        <v>564</v>
      </c>
      <c r="CB12">
        <f t="shared" si="7"/>
        <v>575</v>
      </c>
      <c r="CC12">
        <f t="shared" si="8"/>
        <v>0</v>
      </c>
      <c r="CD12">
        <f t="shared" si="9"/>
        <v>0</v>
      </c>
      <c r="CE12">
        <f t="shared" si="10"/>
        <v>0</v>
      </c>
    </row>
    <row r="13" spans="1:83" ht="14.25">
      <c r="A13" t="s">
        <v>36</v>
      </c>
      <c r="B13">
        <v>12</v>
      </c>
      <c r="C13" t="s">
        <v>37</v>
      </c>
      <c r="D13" s="3">
        <f t="shared" si="11"/>
        <v>179.3</v>
      </c>
      <c r="E13" s="3">
        <f t="shared" si="12"/>
        <v>173</v>
      </c>
      <c r="F13" s="3">
        <f t="shared" si="13"/>
        <v>187.32142857142858</v>
      </c>
      <c r="G13" s="3">
        <f t="shared" si="14"/>
        <v>168.125</v>
      </c>
      <c r="H13" s="3">
        <f t="shared" si="15"/>
        <v>177.8804347826087</v>
      </c>
      <c r="I13" s="11">
        <f>'[1]Sheet1'!$W$113</f>
        <v>172.8510343249428</v>
      </c>
      <c r="J13" s="8">
        <v>20</v>
      </c>
      <c r="K13" s="8">
        <v>28</v>
      </c>
      <c r="L13" s="8">
        <v>28</v>
      </c>
      <c r="M13" s="8">
        <f t="shared" si="16"/>
        <v>16</v>
      </c>
      <c r="N13" s="8">
        <f t="shared" si="17"/>
        <v>92</v>
      </c>
      <c r="O13" s="6">
        <f>SUM(284+N13)</f>
        <v>376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246</v>
      </c>
      <c r="W13">
        <v>225</v>
      </c>
      <c r="X13">
        <v>254</v>
      </c>
      <c r="Y13">
        <v>245</v>
      </c>
      <c r="Z13">
        <v>211</v>
      </c>
      <c r="AA13">
        <v>277</v>
      </c>
      <c r="AB13">
        <v>245</v>
      </c>
      <c r="AC13" s="8">
        <f t="shared" si="0"/>
        <v>202</v>
      </c>
      <c r="AD13" s="4">
        <f t="shared" si="1"/>
        <v>277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795</v>
      </c>
      <c r="AK13">
        <v>741</v>
      </c>
      <c r="AL13">
        <v>871</v>
      </c>
      <c r="AM13">
        <v>821</v>
      </c>
      <c r="AN13">
        <v>774</v>
      </c>
      <c r="AO13">
        <v>767</v>
      </c>
      <c r="AP13">
        <v>814</v>
      </c>
      <c r="AQ13" s="8">
        <f t="shared" si="2"/>
        <v>698</v>
      </c>
      <c r="AR13" s="4">
        <f t="shared" si="3"/>
        <v>871</v>
      </c>
      <c r="AS13">
        <v>163</v>
      </c>
      <c r="AT13">
        <v>156</v>
      </c>
      <c r="AU13">
        <v>149</v>
      </c>
      <c r="AV13">
        <v>190</v>
      </c>
      <c r="AW13" s="5">
        <v>181</v>
      </c>
      <c r="AX13" s="5">
        <v>177</v>
      </c>
      <c r="AY13" s="5">
        <v>165</v>
      </c>
      <c r="AZ13" s="5">
        <v>159</v>
      </c>
      <c r="BA13" s="5">
        <v>150</v>
      </c>
      <c r="BB13" s="5">
        <v>164</v>
      </c>
      <c r="BC13" s="5">
        <v>192</v>
      </c>
      <c r="BD13" s="5">
        <v>192</v>
      </c>
      <c r="BE13" s="5">
        <v>202</v>
      </c>
      <c r="BF13" s="5">
        <v>132</v>
      </c>
      <c r="BG13" s="5">
        <v>144</v>
      </c>
      <c r="BH13" s="5">
        <v>174</v>
      </c>
      <c r="BI13" s="5"/>
      <c r="BJ13" s="5"/>
      <c r="BK13" s="5"/>
      <c r="BL13" s="5"/>
      <c r="BM13" s="5"/>
      <c r="BN13" s="5"/>
      <c r="BO13" s="5"/>
      <c r="BP13" s="5"/>
      <c r="BU13" s="8">
        <v>3586</v>
      </c>
      <c r="BV13" s="14">
        <v>4844</v>
      </c>
      <c r="BW13" s="14">
        <v>5245</v>
      </c>
      <c r="BX13" s="4">
        <f t="shared" si="18"/>
        <v>16365</v>
      </c>
      <c r="BY13">
        <f t="shared" si="4"/>
        <v>658</v>
      </c>
      <c r="BZ13">
        <f t="shared" si="5"/>
        <v>682</v>
      </c>
      <c r="CA13">
        <f t="shared" si="6"/>
        <v>698</v>
      </c>
      <c r="CB13">
        <f t="shared" si="7"/>
        <v>652</v>
      </c>
      <c r="CC13">
        <f t="shared" si="8"/>
        <v>0</v>
      </c>
      <c r="CD13">
        <f t="shared" si="9"/>
        <v>0</v>
      </c>
      <c r="CE13">
        <f t="shared" si="10"/>
        <v>0</v>
      </c>
    </row>
    <row r="14" spans="1:83" ht="14.25">
      <c r="A14" t="s">
        <v>36</v>
      </c>
      <c r="B14">
        <v>13</v>
      </c>
      <c r="C14" t="s">
        <v>38</v>
      </c>
      <c r="D14" s="3">
        <f t="shared" si="11"/>
        <v>189.375</v>
      </c>
      <c r="E14" s="3">
        <f t="shared" si="12"/>
        <v>172.03571428571428</v>
      </c>
      <c r="F14" s="3">
        <f t="shared" si="13"/>
        <v>179.35714285714286</v>
      </c>
      <c r="G14" s="3">
        <f t="shared" si="14"/>
        <v>174.875</v>
      </c>
      <c r="H14" s="3">
        <f t="shared" si="15"/>
        <v>178.97916666666666</v>
      </c>
      <c r="I14" s="11">
        <f>'[1]Sheet1'!$W$159</f>
        <v>161.11205409356725</v>
      </c>
      <c r="J14" s="8">
        <v>24</v>
      </c>
      <c r="K14" s="8">
        <v>28</v>
      </c>
      <c r="L14" s="8">
        <v>28</v>
      </c>
      <c r="M14" s="8">
        <f t="shared" si="16"/>
        <v>16</v>
      </c>
      <c r="N14" s="8">
        <f t="shared" si="17"/>
        <v>96</v>
      </c>
      <c r="O14" s="6">
        <f>SUM(296+N14)</f>
        <v>392</v>
      </c>
      <c r="P14">
        <v>0</v>
      </c>
      <c r="Q14">
        <v>0</v>
      </c>
      <c r="R14">
        <v>0</v>
      </c>
      <c r="S14">
        <v>0</v>
      </c>
      <c r="T14">
        <v>0</v>
      </c>
      <c r="U14">
        <v>226</v>
      </c>
      <c r="V14">
        <v>202</v>
      </c>
      <c r="W14">
        <v>235</v>
      </c>
      <c r="X14">
        <v>191</v>
      </c>
      <c r="Y14">
        <v>225</v>
      </c>
      <c r="Z14">
        <v>235</v>
      </c>
      <c r="AA14">
        <v>217</v>
      </c>
      <c r="AB14">
        <v>224</v>
      </c>
      <c r="AC14" s="8">
        <f t="shared" si="0"/>
        <v>213</v>
      </c>
      <c r="AD14" s="4">
        <f t="shared" si="1"/>
        <v>235</v>
      </c>
      <c r="AE14">
        <v>0</v>
      </c>
      <c r="AF14">
        <v>0</v>
      </c>
      <c r="AG14">
        <v>0</v>
      </c>
      <c r="AH14">
        <v>0</v>
      </c>
      <c r="AI14">
        <v>735</v>
      </c>
      <c r="AJ14">
        <v>703</v>
      </c>
      <c r="AK14">
        <v>725</v>
      </c>
      <c r="AL14">
        <v>648</v>
      </c>
      <c r="AM14">
        <v>719</v>
      </c>
      <c r="AN14">
        <v>817</v>
      </c>
      <c r="AO14">
        <v>771</v>
      </c>
      <c r="AP14">
        <v>766</v>
      </c>
      <c r="AQ14" s="8">
        <f t="shared" si="2"/>
        <v>709</v>
      </c>
      <c r="AR14" s="4">
        <f t="shared" si="3"/>
        <v>817</v>
      </c>
      <c r="AS14">
        <v>170</v>
      </c>
      <c r="AT14">
        <v>178</v>
      </c>
      <c r="AU14">
        <v>148</v>
      </c>
      <c r="AV14">
        <v>213</v>
      </c>
      <c r="AW14" s="5">
        <v>185</v>
      </c>
      <c r="AX14" s="5">
        <v>150</v>
      </c>
      <c r="AY14" s="5">
        <v>191</v>
      </c>
      <c r="AZ14" s="5">
        <v>181</v>
      </c>
      <c r="BA14" s="5">
        <v>168</v>
      </c>
      <c r="BB14" s="5">
        <v>163</v>
      </c>
      <c r="BC14" s="5">
        <v>183</v>
      </c>
      <c r="BD14" s="5">
        <v>173</v>
      </c>
      <c r="BE14" s="5">
        <v>166</v>
      </c>
      <c r="BF14" s="5">
        <v>141</v>
      </c>
      <c r="BG14" s="5">
        <v>210</v>
      </c>
      <c r="BH14" s="5">
        <v>178</v>
      </c>
      <c r="BI14" s="5"/>
      <c r="BJ14" s="5"/>
      <c r="BK14" s="5"/>
      <c r="BL14" s="5"/>
      <c r="BM14" s="5"/>
      <c r="BN14" s="5"/>
      <c r="BO14" s="5"/>
      <c r="BP14" s="5"/>
      <c r="BU14" s="8">
        <v>4545</v>
      </c>
      <c r="BV14" s="14">
        <v>4817</v>
      </c>
      <c r="BW14" s="14">
        <v>5022</v>
      </c>
      <c r="BX14" s="4">
        <f t="shared" si="18"/>
        <v>17182</v>
      </c>
      <c r="BY14">
        <f t="shared" si="4"/>
        <v>709</v>
      </c>
      <c r="BZ14">
        <f t="shared" si="5"/>
        <v>707</v>
      </c>
      <c r="CA14">
        <f t="shared" si="6"/>
        <v>687</v>
      </c>
      <c r="CB14">
        <f t="shared" si="7"/>
        <v>695</v>
      </c>
      <c r="CC14">
        <f t="shared" si="8"/>
        <v>0</v>
      </c>
      <c r="CD14">
        <f t="shared" si="9"/>
        <v>0</v>
      </c>
      <c r="CE14">
        <f t="shared" si="10"/>
        <v>0</v>
      </c>
    </row>
    <row r="15" spans="1:83" ht="14.25">
      <c r="A15" t="s">
        <v>36</v>
      </c>
      <c r="B15">
        <v>14</v>
      </c>
      <c r="C15" t="s">
        <v>39</v>
      </c>
      <c r="D15" s="3">
        <f t="shared" si="11"/>
        <v>175.5</v>
      </c>
      <c r="E15" s="3">
        <f t="shared" si="12"/>
        <v>174.25</v>
      </c>
      <c r="F15" s="3">
        <f t="shared" si="13"/>
        <v>190.85714285714286</v>
      </c>
      <c r="G15" s="3">
        <f t="shared" si="14"/>
        <v>182.83333333333334</v>
      </c>
      <c r="H15" s="3">
        <f t="shared" si="15"/>
        <v>181.04545454545453</v>
      </c>
      <c r="I15" s="11">
        <f>'[1]Sheet1'!$W$518</f>
        <v>176.0167748917749</v>
      </c>
      <c r="J15" s="8">
        <v>24</v>
      </c>
      <c r="K15" s="8">
        <v>24</v>
      </c>
      <c r="L15" s="8">
        <v>28</v>
      </c>
      <c r="M15" s="8">
        <f t="shared" si="16"/>
        <v>12</v>
      </c>
      <c r="N15" s="8">
        <f t="shared" si="17"/>
        <v>88</v>
      </c>
      <c r="O15" s="6">
        <f>SUM(112+N15)</f>
        <v>200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225</v>
      </c>
      <c r="Y15">
        <v>246</v>
      </c>
      <c r="Z15">
        <v>234</v>
      </c>
      <c r="AA15">
        <v>202</v>
      </c>
      <c r="AB15">
        <v>236</v>
      </c>
      <c r="AC15" s="8">
        <f t="shared" si="0"/>
        <v>266</v>
      </c>
      <c r="AD15" s="4">
        <f t="shared" si="1"/>
        <v>266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703</v>
      </c>
      <c r="AM15">
        <v>788</v>
      </c>
      <c r="AN15">
        <v>780</v>
      </c>
      <c r="AO15">
        <v>734</v>
      </c>
      <c r="AP15">
        <v>824</v>
      </c>
      <c r="AQ15" s="8">
        <f t="shared" si="2"/>
        <v>802</v>
      </c>
      <c r="AR15" s="4">
        <f t="shared" si="3"/>
        <v>824</v>
      </c>
      <c r="AW15" s="5">
        <v>183</v>
      </c>
      <c r="AX15" s="5">
        <v>171</v>
      </c>
      <c r="AY15" s="5">
        <v>166</v>
      </c>
      <c r="AZ15" s="5">
        <v>188</v>
      </c>
      <c r="BA15" s="5">
        <v>194</v>
      </c>
      <c r="BB15" s="5">
        <v>266</v>
      </c>
      <c r="BC15" s="5">
        <v>173</v>
      </c>
      <c r="BD15" s="5">
        <v>169</v>
      </c>
      <c r="BE15" s="5">
        <v>176</v>
      </c>
      <c r="BF15" s="5">
        <v>170</v>
      </c>
      <c r="BG15" s="5">
        <v>188</v>
      </c>
      <c r="BH15" s="5">
        <v>150</v>
      </c>
      <c r="BI15" s="5"/>
      <c r="BJ15" s="5"/>
      <c r="BK15" s="5"/>
      <c r="BL15" s="5"/>
      <c r="BM15" s="5"/>
      <c r="BN15" s="5"/>
      <c r="BO15" s="5"/>
      <c r="BP15" s="5"/>
      <c r="BU15" s="8">
        <v>4212</v>
      </c>
      <c r="BV15" s="14">
        <v>4182</v>
      </c>
      <c r="BW15" s="14">
        <v>5344</v>
      </c>
      <c r="BX15" s="4">
        <f t="shared" si="18"/>
        <v>15932</v>
      </c>
      <c r="BY15">
        <f t="shared" si="4"/>
        <v>0</v>
      </c>
      <c r="BZ15">
        <f t="shared" si="5"/>
        <v>708</v>
      </c>
      <c r="CA15">
        <f t="shared" si="6"/>
        <v>802</v>
      </c>
      <c r="CB15">
        <f t="shared" si="7"/>
        <v>684</v>
      </c>
      <c r="CC15">
        <f t="shared" si="8"/>
        <v>0</v>
      </c>
      <c r="CD15">
        <f t="shared" si="9"/>
        <v>0</v>
      </c>
      <c r="CE15">
        <f t="shared" si="10"/>
        <v>0</v>
      </c>
    </row>
    <row r="16" spans="1:83" ht="14.25">
      <c r="A16" t="s">
        <v>55</v>
      </c>
      <c r="B16">
        <v>15</v>
      </c>
      <c r="C16" t="s">
        <v>56</v>
      </c>
      <c r="D16" s="3">
        <f t="shared" si="11"/>
        <v>188.92857142857142</v>
      </c>
      <c r="E16" s="3">
        <f aca="true" t="shared" si="19" ref="E16:E23">SUM(BV16)/(K16)</f>
        <v>187.67857142857142</v>
      </c>
      <c r="F16" s="3">
        <f t="shared" si="13"/>
        <v>195.82142857142858</v>
      </c>
      <c r="G16" s="3">
        <f t="shared" si="14"/>
        <v>183.5</v>
      </c>
      <c r="H16" s="3">
        <f t="shared" si="15"/>
        <v>189.64</v>
      </c>
      <c r="I16" s="11">
        <f>'[1]Sheet1'!$W$39</f>
        <v>185.87011904761903</v>
      </c>
      <c r="J16" s="8">
        <v>28</v>
      </c>
      <c r="K16" s="8">
        <v>28</v>
      </c>
      <c r="L16" s="8">
        <v>28</v>
      </c>
      <c r="M16" s="8">
        <f t="shared" si="16"/>
        <v>16</v>
      </c>
      <c r="N16" s="8">
        <f t="shared" si="17"/>
        <v>100</v>
      </c>
      <c r="O16" s="6">
        <f>SUM(500+24)</f>
        <v>524</v>
      </c>
      <c r="P16">
        <v>0</v>
      </c>
      <c r="Q16">
        <v>0</v>
      </c>
      <c r="R16">
        <v>0</v>
      </c>
      <c r="S16">
        <v>180</v>
      </c>
      <c r="T16">
        <v>210</v>
      </c>
      <c r="U16">
        <v>258</v>
      </c>
      <c r="V16">
        <v>243</v>
      </c>
      <c r="W16">
        <v>243</v>
      </c>
      <c r="X16">
        <v>279</v>
      </c>
      <c r="Y16">
        <v>268</v>
      </c>
      <c r="Z16">
        <v>246</v>
      </c>
      <c r="AA16">
        <v>254</v>
      </c>
      <c r="AB16">
        <v>257</v>
      </c>
      <c r="AC16" s="8">
        <f t="shared" si="0"/>
        <v>211</v>
      </c>
      <c r="AD16" s="4">
        <f t="shared" si="1"/>
        <v>279</v>
      </c>
      <c r="AE16">
        <v>0</v>
      </c>
      <c r="AF16">
        <v>0</v>
      </c>
      <c r="AG16">
        <v>665</v>
      </c>
      <c r="AH16">
        <v>739</v>
      </c>
      <c r="AI16">
        <v>873</v>
      </c>
      <c r="AJ16">
        <v>816</v>
      </c>
      <c r="AK16">
        <v>805</v>
      </c>
      <c r="AL16">
        <v>886</v>
      </c>
      <c r="AM16">
        <v>873</v>
      </c>
      <c r="AN16">
        <v>823</v>
      </c>
      <c r="AO16">
        <v>792</v>
      </c>
      <c r="AP16">
        <v>851</v>
      </c>
      <c r="AQ16" s="8">
        <f t="shared" si="2"/>
        <v>783</v>
      </c>
      <c r="AR16" s="4">
        <f t="shared" si="3"/>
        <v>886</v>
      </c>
      <c r="AS16">
        <v>175</v>
      </c>
      <c r="AT16">
        <v>208</v>
      </c>
      <c r="AU16">
        <v>198</v>
      </c>
      <c r="AV16">
        <v>202</v>
      </c>
      <c r="AW16" s="5">
        <v>192</v>
      </c>
      <c r="AX16" s="5">
        <v>191</v>
      </c>
      <c r="AY16" s="5">
        <v>147</v>
      </c>
      <c r="AZ16" s="5">
        <v>156</v>
      </c>
      <c r="BA16" s="5">
        <v>211</v>
      </c>
      <c r="BB16" s="5">
        <v>201</v>
      </c>
      <c r="BC16" s="5">
        <v>199</v>
      </c>
      <c r="BD16" s="5">
        <v>168</v>
      </c>
      <c r="BE16" s="5">
        <v>206</v>
      </c>
      <c r="BF16" s="5">
        <v>164</v>
      </c>
      <c r="BG16" s="5">
        <v>137</v>
      </c>
      <c r="BH16" s="5">
        <v>181</v>
      </c>
      <c r="BU16" s="8">
        <v>5290</v>
      </c>
      <c r="BV16" s="8">
        <v>5255</v>
      </c>
      <c r="BW16" s="8">
        <v>5483</v>
      </c>
      <c r="BX16" s="4">
        <f t="shared" si="18"/>
        <v>18964</v>
      </c>
      <c r="BY16">
        <f t="shared" si="4"/>
        <v>783</v>
      </c>
      <c r="BZ16">
        <f t="shared" si="5"/>
        <v>686</v>
      </c>
      <c r="CA16">
        <f t="shared" si="6"/>
        <v>779</v>
      </c>
      <c r="CB16">
        <f t="shared" si="7"/>
        <v>688</v>
      </c>
      <c r="CC16">
        <f t="shared" si="8"/>
        <v>0</v>
      </c>
      <c r="CD16">
        <f t="shared" si="9"/>
        <v>0</v>
      </c>
      <c r="CE16">
        <f t="shared" si="10"/>
        <v>0</v>
      </c>
    </row>
    <row r="17" spans="1:83" ht="14.25">
      <c r="A17" t="s">
        <v>55</v>
      </c>
      <c r="B17">
        <v>16</v>
      </c>
      <c r="C17" t="s">
        <v>57</v>
      </c>
      <c r="D17" s="3">
        <f t="shared" si="11"/>
        <v>183.16666666666666</v>
      </c>
      <c r="E17" s="3">
        <f t="shared" si="19"/>
        <v>176.21428571428572</v>
      </c>
      <c r="F17" s="3">
        <f t="shared" si="13"/>
        <v>180.25</v>
      </c>
      <c r="G17" s="3" t="e">
        <f t="shared" si="14"/>
        <v>#DIV/0!</v>
      </c>
      <c r="H17" s="3">
        <f t="shared" si="15"/>
        <v>179.578125</v>
      </c>
      <c r="I17" s="11">
        <f>'[1]Sheet1'!$W$44</f>
        <v>181.62651041666666</v>
      </c>
      <c r="J17" s="8">
        <v>24</v>
      </c>
      <c r="K17" s="8">
        <v>28</v>
      </c>
      <c r="L17" s="8">
        <v>12</v>
      </c>
      <c r="M17" s="8">
        <f t="shared" si="16"/>
        <v>0</v>
      </c>
      <c r="N17" s="8">
        <f t="shared" si="17"/>
        <v>64</v>
      </c>
      <c r="O17" s="6">
        <f>SUM(815+N17)</f>
        <v>879</v>
      </c>
      <c r="P17">
        <v>233</v>
      </c>
      <c r="Q17">
        <v>233</v>
      </c>
      <c r="R17">
        <v>235</v>
      </c>
      <c r="S17">
        <v>243</v>
      </c>
      <c r="T17">
        <v>276</v>
      </c>
      <c r="U17">
        <v>267</v>
      </c>
      <c r="V17">
        <v>230</v>
      </c>
      <c r="W17">
        <v>231</v>
      </c>
      <c r="X17">
        <v>246</v>
      </c>
      <c r="Y17">
        <v>258</v>
      </c>
      <c r="Z17">
        <v>228</v>
      </c>
      <c r="AA17">
        <v>232</v>
      </c>
      <c r="AB17">
        <v>212</v>
      </c>
      <c r="AC17" s="8">
        <f t="shared" si="0"/>
        <v>0</v>
      </c>
      <c r="AD17" s="4">
        <f t="shared" si="1"/>
        <v>276</v>
      </c>
      <c r="AE17">
        <v>859</v>
      </c>
      <c r="AF17">
        <v>757</v>
      </c>
      <c r="AG17">
        <v>831</v>
      </c>
      <c r="AH17">
        <v>872</v>
      </c>
      <c r="AI17">
        <v>838</v>
      </c>
      <c r="AJ17">
        <v>788</v>
      </c>
      <c r="AK17">
        <v>786</v>
      </c>
      <c r="AL17">
        <v>867</v>
      </c>
      <c r="AM17">
        <v>880</v>
      </c>
      <c r="AN17">
        <v>790</v>
      </c>
      <c r="AO17">
        <v>730</v>
      </c>
      <c r="AP17">
        <v>761</v>
      </c>
      <c r="AQ17" s="8">
        <f t="shared" si="2"/>
        <v>0</v>
      </c>
      <c r="AR17" s="4">
        <f t="shared" si="3"/>
        <v>880</v>
      </c>
      <c r="BU17" s="8">
        <v>4396</v>
      </c>
      <c r="BV17" s="8">
        <v>4934</v>
      </c>
      <c r="BW17" s="8">
        <v>2163</v>
      </c>
      <c r="BX17" s="4">
        <f t="shared" si="18"/>
        <v>11493</v>
      </c>
      <c r="BY17">
        <f t="shared" si="4"/>
        <v>0</v>
      </c>
      <c r="BZ17">
        <f t="shared" si="5"/>
        <v>0</v>
      </c>
      <c r="CA17">
        <f t="shared" si="6"/>
        <v>0</v>
      </c>
      <c r="CB17">
        <f t="shared" si="7"/>
        <v>0</v>
      </c>
      <c r="CC17">
        <f t="shared" si="8"/>
        <v>0</v>
      </c>
      <c r="CD17">
        <f t="shared" si="9"/>
        <v>0</v>
      </c>
      <c r="CE17">
        <f t="shared" si="10"/>
        <v>0</v>
      </c>
    </row>
    <row r="18" spans="1:83" ht="14.25">
      <c r="A18" t="s">
        <v>55</v>
      </c>
      <c r="B18">
        <v>17</v>
      </c>
      <c r="C18" t="s">
        <v>58</v>
      </c>
      <c r="D18" s="3">
        <f t="shared" si="11"/>
        <v>199.35714285714286</v>
      </c>
      <c r="E18" s="3">
        <f t="shared" si="19"/>
        <v>197.85714285714286</v>
      </c>
      <c r="F18" s="3">
        <f t="shared" si="13"/>
        <v>187</v>
      </c>
      <c r="G18" s="3">
        <f t="shared" si="14"/>
        <v>180.375</v>
      </c>
      <c r="H18" s="3">
        <f t="shared" si="15"/>
        <v>192.44</v>
      </c>
      <c r="I18" s="11">
        <f>'[1]Sheet1'!$W$57</f>
        <v>180.52666666666667</v>
      </c>
      <c r="J18" s="8">
        <v>28</v>
      </c>
      <c r="K18" s="8">
        <v>28</v>
      </c>
      <c r="L18" s="8">
        <v>28</v>
      </c>
      <c r="M18" s="8">
        <f t="shared" si="16"/>
        <v>16</v>
      </c>
      <c r="N18" s="8">
        <f t="shared" si="17"/>
        <v>100</v>
      </c>
      <c r="O18" s="6">
        <f>SUM(698+N18)</f>
        <v>798</v>
      </c>
      <c r="P18">
        <v>224</v>
      </c>
      <c r="Q18">
        <v>224</v>
      </c>
      <c r="R18">
        <v>246</v>
      </c>
      <c r="S18">
        <v>259</v>
      </c>
      <c r="T18">
        <v>257</v>
      </c>
      <c r="U18">
        <v>276</v>
      </c>
      <c r="V18">
        <v>268</v>
      </c>
      <c r="W18">
        <v>300</v>
      </c>
      <c r="X18">
        <v>232</v>
      </c>
      <c r="Y18">
        <v>248</v>
      </c>
      <c r="Z18">
        <v>262</v>
      </c>
      <c r="AA18">
        <v>279</v>
      </c>
      <c r="AB18">
        <v>267</v>
      </c>
      <c r="AC18" s="8">
        <f t="shared" si="0"/>
        <v>227</v>
      </c>
      <c r="AD18" s="4">
        <f t="shared" si="1"/>
        <v>300</v>
      </c>
      <c r="AE18">
        <v>727</v>
      </c>
      <c r="AF18">
        <v>810</v>
      </c>
      <c r="AG18">
        <v>826</v>
      </c>
      <c r="AH18">
        <v>858</v>
      </c>
      <c r="AI18">
        <v>978</v>
      </c>
      <c r="AJ18">
        <v>895</v>
      </c>
      <c r="AK18">
        <v>879</v>
      </c>
      <c r="AL18">
        <v>764</v>
      </c>
      <c r="AM18">
        <v>917</v>
      </c>
      <c r="AN18">
        <v>917</v>
      </c>
      <c r="AO18">
        <v>999</v>
      </c>
      <c r="AP18">
        <v>845</v>
      </c>
      <c r="AQ18" s="8">
        <f t="shared" si="2"/>
        <v>767</v>
      </c>
      <c r="AR18" s="4">
        <f t="shared" si="3"/>
        <v>999</v>
      </c>
      <c r="AS18">
        <v>178</v>
      </c>
      <c r="AT18">
        <v>227</v>
      </c>
      <c r="AU18">
        <v>168</v>
      </c>
      <c r="AV18">
        <v>194</v>
      </c>
      <c r="AW18" s="5">
        <v>221</v>
      </c>
      <c r="AX18" s="5">
        <v>169</v>
      </c>
      <c r="AY18" s="5">
        <v>164</v>
      </c>
      <c r="AZ18" s="5">
        <v>167</v>
      </c>
      <c r="BA18" s="5">
        <v>176</v>
      </c>
      <c r="BB18" s="5">
        <v>166</v>
      </c>
      <c r="BC18" s="5">
        <v>178</v>
      </c>
      <c r="BD18" s="5">
        <v>160</v>
      </c>
      <c r="BE18" s="5">
        <v>140</v>
      </c>
      <c r="BF18" s="5">
        <v>194</v>
      </c>
      <c r="BG18" s="5">
        <v>213</v>
      </c>
      <c r="BH18" s="5">
        <v>171</v>
      </c>
      <c r="BU18" s="8">
        <v>5582</v>
      </c>
      <c r="BV18" s="8">
        <v>5540</v>
      </c>
      <c r="BW18" s="8">
        <v>5236</v>
      </c>
      <c r="BX18" s="4">
        <f t="shared" si="18"/>
        <v>19244</v>
      </c>
      <c r="BY18">
        <f t="shared" si="4"/>
        <v>767</v>
      </c>
      <c r="BZ18">
        <f t="shared" si="5"/>
        <v>721</v>
      </c>
      <c r="CA18">
        <f t="shared" si="6"/>
        <v>680</v>
      </c>
      <c r="CB18">
        <f t="shared" si="7"/>
        <v>718</v>
      </c>
      <c r="CC18">
        <f t="shared" si="8"/>
        <v>0</v>
      </c>
      <c r="CD18">
        <f t="shared" si="9"/>
        <v>0</v>
      </c>
      <c r="CE18">
        <f t="shared" si="10"/>
        <v>0</v>
      </c>
    </row>
    <row r="19" spans="1:83" ht="14.25">
      <c r="A19" t="s">
        <v>59</v>
      </c>
      <c r="B19">
        <v>18</v>
      </c>
      <c r="C19" t="s">
        <v>60</v>
      </c>
      <c r="D19" s="3">
        <f t="shared" si="11"/>
        <v>192.33333333333334</v>
      </c>
      <c r="E19" s="3">
        <f t="shared" si="19"/>
        <v>191.625</v>
      </c>
      <c r="F19" s="3">
        <f t="shared" si="13"/>
        <v>198.10714285714286</v>
      </c>
      <c r="G19" s="3">
        <f t="shared" si="14"/>
        <v>203.4375</v>
      </c>
      <c r="H19" s="3">
        <f t="shared" si="15"/>
        <v>196.23809523809524</v>
      </c>
      <c r="I19" s="11">
        <f>'[1]Sheet1'!$W$26</f>
        <v>189.40351190476187</v>
      </c>
      <c r="J19" s="8">
        <v>24</v>
      </c>
      <c r="K19" s="8">
        <v>16</v>
      </c>
      <c r="L19" s="8">
        <v>28</v>
      </c>
      <c r="M19" s="8">
        <f t="shared" si="16"/>
        <v>16</v>
      </c>
      <c r="N19" s="8">
        <f t="shared" si="17"/>
        <v>84</v>
      </c>
      <c r="O19" s="6">
        <f>SUM(525+N19)</f>
        <v>609</v>
      </c>
      <c r="P19">
        <v>257</v>
      </c>
      <c r="Q19">
        <v>299</v>
      </c>
      <c r="R19">
        <v>248</v>
      </c>
      <c r="S19">
        <v>247</v>
      </c>
      <c r="T19">
        <v>265</v>
      </c>
      <c r="U19">
        <v>0</v>
      </c>
      <c r="V19">
        <v>233</v>
      </c>
      <c r="W19">
        <v>225</v>
      </c>
      <c r="X19">
        <v>0</v>
      </c>
      <c r="Y19">
        <v>265</v>
      </c>
      <c r="Z19">
        <v>233</v>
      </c>
      <c r="AA19">
        <v>268</v>
      </c>
      <c r="AB19">
        <v>266</v>
      </c>
      <c r="AC19" s="8">
        <f t="shared" si="0"/>
        <v>248</v>
      </c>
      <c r="AD19" s="4">
        <f t="shared" si="1"/>
        <v>299</v>
      </c>
      <c r="AE19">
        <v>299</v>
      </c>
      <c r="AF19">
        <v>1005</v>
      </c>
      <c r="AG19">
        <v>872</v>
      </c>
      <c r="AH19">
        <v>922</v>
      </c>
      <c r="AI19">
        <v>906</v>
      </c>
      <c r="AJ19">
        <v>800</v>
      </c>
      <c r="AK19">
        <v>802</v>
      </c>
      <c r="AL19">
        <v>0</v>
      </c>
      <c r="AM19">
        <v>862</v>
      </c>
      <c r="AN19">
        <v>862</v>
      </c>
      <c r="AO19">
        <v>842</v>
      </c>
      <c r="AP19">
        <v>859</v>
      </c>
      <c r="AQ19" s="8">
        <f t="shared" si="2"/>
        <v>872</v>
      </c>
      <c r="AR19" s="4">
        <f t="shared" si="3"/>
        <v>1005</v>
      </c>
      <c r="AS19">
        <v>199</v>
      </c>
      <c r="AT19">
        <v>231</v>
      </c>
      <c r="AU19">
        <v>208</v>
      </c>
      <c r="AV19">
        <v>203</v>
      </c>
      <c r="AW19">
        <v>177</v>
      </c>
      <c r="AX19">
        <v>214</v>
      </c>
      <c r="AY19">
        <v>222</v>
      </c>
      <c r="AZ19">
        <v>179</v>
      </c>
      <c r="BA19" s="5">
        <v>218</v>
      </c>
      <c r="BB19" s="5">
        <v>159</v>
      </c>
      <c r="BC19" s="5">
        <v>201</v>
      </c>
      <c r="BD19" s="5">
        <v>172</v>
      </c>
      <c r="BE19" s="5">
        <v>195</v>
      </c>
      <c r="BF19" s="5">
        <v>197</v>
      </c>
      <c r="BG19" s="5">
        <v>232</v>
      </c>
      <c r="BH19" s="5">
        <v>248</v>
      </c>
      <c r="BU19" s="8">
        <v>4616</v>
      </c>
      <c r="BV19" s="8">
        <v>3066</v>
      </c>
      <c r="BW19" s="8">
        <v>5547</v>
      </c>
      <c r="BX19" s="4">
        <f t="shared" si="18"/>
        <v>16484</v>
      </c>
      <c r="BY19">
        <f t="shared" si="4"/>
        <v>841</v>
      </c>
      <c r="BZ19">
        <f t="shared" si="5"/>
        <v>792</v>
      </c>
      <c r="CA19">
        <f t="shared" si="6"/>
        <v>750</v>
      </c>
      <c r="CB19">
        <f t="shared" si="7"/>
        <v>872</v>
      </c>
      <c r="CC19">
        <f t="shared" si="8"/>
        <v>0</v>
      </c>
      <c r="CD19">
        <f t="shared" si="9"/>
        <v>0</v>
      </c>
      <c r="CE19">
        <f t="shared" si="10"/>
        <v>0</v>
      </c>
    </row>
    <row r="20" spans="1:83" ht="14.25">
      <c r="A20" t="s">
        <v>59</v>
      </c>
      <c r="B20">
        <v>19</v>
      </c>
      <c r="C20" t="s">
        <v>61</v>
      </c>
      <c r="D20" s="3">
        <f t="shared" si="11"/>
        <v>183.63636363636363</v>
      </c>
      <c r="E20" s="3">
        <f t="shared" si="19"/>
        <v>191.35714285714286</v>
      </c>
      <c r="F20" s="3">
        <f t="shared" si="13"/>
        <v>193.25</v>
      </c>
      <c r="G20" s="3">
        <f t="shared" si="14"/>
        <v>200.75</v>
      </c>
      <c r="H20" s="3">
        <f t="shared" si="15"/>
        <v>191.32835820895522</v>
      </c>
      <c r="I20" s="11">
        <f>'[1]Sheet1'!$W$54</f>
        <v>186.59193491306354</v>
      </c>
      <c r="J20" s="8">
        <v>11</v>
      </c>
      <c r="K20" s="8">
        <v>28</v>
      </c>
      <c r="L20" s="8">
        <v>24</v>
      </c>
      <c r="M20" s="8">
        <f t="shared" si="16"/>
        <v>4</v>
      </c>
      <c r="N20" s="8">
        <f t="shared" si="17"/>
        <v>67</v>
      </c>
      <c r="O20" s="6">
        <f>SUM(223+N20)</f>
        <v>290</v>
      </c>
      <c r="P20">
        <v>0</v>
      </c>
      <c r="Q20">
        <v>0</v>
      </c>
      <c r="R20">
        <v>278</v>
      </c>
      <c r="S20">
        <v>0</v>
      </c>
      <c r="T20">
        <v>0</v>
      </c>
      <c r="U20">
        <v>0</v>
      </c>
      <c r="V20">
        <v>0</v>
      </c>
      <c r="W20">
        <v>0</v>
      </c>
      <c r="X20">
        <v>277</v>
      </c>
      <c r="Y20">
        <v>278</v>
      </c>
      <c r="Z20">
        <v>258</v>
      </c>
      <c r="AA20">
        <v>269</v>
      </c>
      <c r="AB20">
        <v>228</v>
      </c>
      <c r="AC20" s="8">
        <f t="shared" si="0"/>
        <v>246</v>
      </c>
      <c r="AD20" s="4">
        <f t="shared" si="1"/>
        <v>278</v>
      </c>
      <c r="AE20">
        <v>0</v>
      </c>
      <c r="AF20">
        <v>882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902</v>
      </c>
      <c r="AM20">
        <v>908</v>
      </c>
      <c r="AN20">
        <v>728</v>
      </c>
      <c r="AO20">
        <v>852</v>
      </c>
      <c r="AP20">
        <v>803</v>
      </c>
      <c r="AQ20" s="8">
        <f t="shared" si="2"/>
        <v>803</v>
      </c>
      <c r="AR20" s="4">
        <f t="shared" si="3"/>
        <v>908</v>
      </c>
      <c r="AW20">
        <v>196</v>
      </c>
      <c r="AX20">
        <v>140</v>
      </c>
      <c r="AY20">
        <v>246</v>
      </c>
      <c r="AZ20">
        <v>221</v>
      </c>
      <c r="BU20" s="8">
        <v>2020</v>
      </c>
      <c r="BV20" s="8">
        <v>5358</v>
      </c>
      <c r="BW20" s="8">
        <v>4638</v>
      </c>
      <c r="BX20" s="4">
        <f t="shared" si="18"/>
        <v>12819</v>
      </c>
      <c r="BY20">
        <f t="shared" si="4"/>
        <v>0</v>
      </c>
      <c r="BZ20">
        <f t="shared" si="5"/>
        <v>803</v>
      </c>
      <c r="CA20">
        <f t="shared" si="6"/>
        <v>0</v>
      </c>
      <c r="CB20">
        <f t="shared" si="7"/>
        <v>0</v>
      </c>
      <c r="CC20">
        <f t="shared" si="8"/>
        <v>0</v>
      </c>
      <c r="CD20">
        <f t="shared" si="9"/>
        <v>0</v>
      </c>
      <c r="CE20">
        <f t="shared" si="10"/>
        <v>0</v>
      </c>
    </row>
    <row r="21" spans="1:83" ht="14.25">
      <c r="A21" t="s">
        <v>59</v>
      </c>
      <c r="B21">
        <v>20</v>
      </c>
      <c r="C21" t="s">
        <v>62</v>
      </c>
      <c r="D21" s="3">
        <f t="shared" si="11"/>
        <v>184.28</v>
      </c>
      <c r="E21" s="3">
        <f t="shared" si="19"/>
        <v>183.54166666666666</v>
      </c>
      <c r="F21" s="3">
        <f t="shared" si="13"/>
        <v>181.53571428571428</v>
      </c>
      <c r="G21" s="3">
        <f t="shared" si="14"/>
        <v>163</v>
      </c>
      <c r="H21" s="3">
        <f t="shared" si="15"/>
        <v>179.6021505376344</v>
      </c>
      <c r="I21" s="11">
        <f>'[1]Sheet1'!$W$104</f>
        <v>173.2887172460591</v>
      </c>
      <c r="J21" s="8">
        <v>25</v>
      </c>
      <c r="K21" s="8">
        <v>24</v>
      </c>
      <c r="L21" s="8">
        <v>28</v>
      </c>
      <c r="M21" s="8">
        <f t="shared" si="16"/>
        <v>16</v>
      </c>
      <c r="N21" s="8">
        <f t="shared" si="17"/>
        <v>93</v>
      </c>
      <c r="O21" s="6">
        <f>SUM(223+N21)</f>
        <v>316</v>
      </c>
      <c r="P21">
        <v>0</v>
      </c>
      <c r="Q21">
        <v>0</v>
      </c>
      <c r="R21">
        <v>277</v>
      </c>
      <c r="S21">
        <v>0</v>
      </c>
      <c r="T21">
        <v>0</v>
      </c>
      <c r="U21">
        <v>0</v>
      </c>
      <c r="V21">
        <v>0</v>
      </c>
      <c r="W21">
        <v>0</v>
      </c>
      <c r="X21">
        <v>226</v>
      </c>
      <c r="Y21">
        <v>243</v>
      </c>
      <c r="Z21">
        <v>246</v>
      </c>
      <c r="AA21">
        <v>226</v>
      </c>
      <c r="AB21">
        <v>247</v>
      </c>
      <c r="AC21" s="8">
        <f t="shared" si="0"/>
        <v>229</v>
      </c>
      <c r="AD21" s="4">
        <f t="shared" si="1"/>
        <v>277</v>
      </c>
      <c r="AE21">
        <v>0</v>
      </c>
      <c r="AF21">
        <v>922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818</v>
      </c>
      <c r="AM21">
        <v>788</v>
      </c>
      <c r="AN21">
        <v>869</v>
      </c>
      <c r="AO21">
        <v>797</v>
      </c>
      <c r="AP21">
        <v>782</v>
      </c>
      <c r="AQ21" s="8">
        <f t="shared" si="2"/>
        <v>731</v>
      </c>
      <c r="AR21" s="4">
        <f t="shared" si="3"/>
        <v>922</v>
      </c>
      <c r="AS21">
        <v>159</v>
      </c>
      <c r="AT21">
        <v>147</v>
      </c>
      <c r="AU21">
        <v>229</v>
      </c>
      <c r="AV21">
        <v>196</v>
      </c>
      <c r="AW21">
        <v>131</v>
      </c>
      <c r="AX21">
        <v>153</v>
      </c>
      <c r="AY21">
        <v>165</v>
      </c>
      <c r="AZ21">
        <v>155</v>
      </c>
      <c r="BA21" s="5">
        <v>130</v>
      </c>
      <c r="BB21" s="5">
        <v>151</v>
      </c>
      <c r="BC21" s="5">
        <v>158</v>
      </c>
      <c r="BD21" s="5">
        <v>139</v>
      </c>
      <c r="BE21" s="5">
        <v>172</v>
      </c>
      <c r="BF21" s="5">
        <v>178</v>
      </c>
      <c r="BG21" s="5">
        <v>196</v>
      </c>
      <c r="BH21" s="5">
        <v>149</v>
      </c>
      <c r="BU21" s="8">
        <v>4607</v>
      </c>
      <c r="BV21" s="8">
        <v>4405</v>
      </c>
      <c r="BW21" s="8">
        <v>5083</v>
      </c>
      <c r="BX21" s="4">
        <f t="shared" si="18"/>
        <v>16703</v>
      </c>
      <c r="BY21">
        <f t="shared" si="4"/>
        <v>731</v>
      </c>
      <c r="BZ21">
        <f t="shared" si="5"/>
        <v>604</v>
      </c>
      <c r="CA21">
        <f t="shared" si="6"/>
        <v>578</v>
      </c>
      <c r="CB21">
        <f t="shared" si="7"/>
        <v>695</v>
      </c>
      <c r="CC21">
        <f t="shared" si="8"/>
        <v>0</v>
      </c>
      <c r="CD21">
        <f t="shared" si="9"/>
        <v>0</v>
      </c>
      <c r="CE21">
        <f t="shared" si="10"/>
        <v>0</v>
      </c>
    </row>
    <row r="22" spans="1:83" ht="14.25">
      <c r="A22" t="s">
        <v>59</v>
      </c>
      <c r="B22">
        <v>21</v>
      </c>
      <c r="C22" t="s">
        <v>63</v>
      </c>
      <c r="D22" s="3">
        <f t="shared" si="11"/>
        <v>206.875</v>
      </c>
      <c r="E22" s="3">
        <f t="shared" si="19"/>
        <v>177.75</v>
      </c>
      <c r="F22" s="3" t="e">
        <f t="shared" si="13"/>
        <v>#DIV/0!</v>
      </c>
      <c r="G22" s="3">
        <f t="shared" si="14"/>
        <v>189.41666666666666</v>
      </c>
      <c r="H22" s="3">
        <f t="shared" si="15"/>
        <v>193.8846153846154</v>
      </c>
      <c r="I22" s="11">
        <f>'[1]Sheet1'!$W$118</f>
        <v>180.58673076923077</v>
      </c>
      <c r="J22" s="8">
        <v>24</v>
      </c>
      <c r="K22" s="8">
        <v>16</v>
      </c>
      <c r="L22" s="8">
        <v>0</v>
      </c>
      <c r="M22" s="8">
        <f t="shared" si="16"/>
        <v>12</v>
      </c>
      <c r="N22" s="8">
        <f t="shared" si="17"/>
        <v>52</v>
      </c>
      <c r="O22" s="6">
        <f>SUM(222+N22)</f>
        <v>274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213</v>
      </c>
      <c r="X22">
        <v>278</v>
      </c>
      <c r="Y22">
        <v>279</v>
      </c>
      <c r="Z22">
        <v>254</v>
      </c>
      <c r="AA22">
        <v>221</v>
      </c>
      <c r="AB22">
        <v>0</v>
      </c>
      <c r="AC22" s="8">
        <f t="shared" si="0"/>
        <v>230</v>
      </c>
      <c r="AD22" s="4">
        <f t="shared" si="1"/>
        <v>279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752</v>
      </c>
      <c r="AL22">
        <v>839</v>
      </c>
      <c r="AM22">
        <v>881</v>
      </c>
      <c r="AN22">
        <v>895</v>
      </c>
      <c r="AO22">
        <v>757</v>
      </c>
      <c r="AP22">
        <v>0</v>
      </c>
      <c r="AQ22" s="8">
        <f t="shared" si="2"/>
        <v>806</v>
      </c>
      <c r="AR22" s="4">
        <f t="shared" si="3"/>
        <v>895</v>
      </c>
      <c r="AS22">
        <v>168</v>
      </c>
      <c r="AT22">
        <v>191</v>
      </c>
      <c r="AU22">
        <v>184</v>
      </c>
      <c r="AV22">
        <v>209</v>
      </c>
      <c r="BA22">
        <v>199</v>
      </c>
      <c r="BB22">
        <v>230</v>
      </c>
      <c r="BC22">
        <v>185</v>
      </c>
      <c r="BD22">
        <v>192</v>
      </c>
      <c r="BE22" s="5">
        <v>175</v>
      </c>
      <c r="BF22" s="5">
        <v>184</v>
      </c>
      <c r="BG22" s="5">
        <v>195</v>
      </c>
      <c r="BH22" s="5">
        <v>161</v>
      </c>
      <c r="BU22" s="8">
        <v>4965</v>
      </c>
      <c r="BV22" s="8">
        <v>2844</v>
      </c>
      <c r="BW22" s="8">
        <v>0</v>
      </c>
      <c r="BX22" s="4">
        <f t="shared" si="18"/>
        <v>10082</v>
      </c>
      <c r="BY22">
        <f t="shared" si="4"/>
        <v>752</v>
      </c>
      <c r="BZ22">
        <f t="shared" si="5"/>
        <v>0</v>
      </c>
      <c r="CA22">
        <f t="shared" si="6"/>
        <v>806</v>
      </c>
      <c r="CB22">
        <f t="shared" si="7"/>
        <v>715</v>
      </c>
      <c r="CC22">
        <f t="shared" si="8"/>
        <v>0</v>
      </c>
      <c r="CD22">
        <f t="shared" si="9"/>
        <v>0</v>
      </c>
      <c r="CE22">
        <f t="shared" si="10"/>
        <v>0</v>
      </c>
    </row>
    <row r="23" spans="1:83" ht="14.25">
      <c r="A23" t="s">
        <v>55</v>
      </c>
      <c r="B23">
        <v>22</v>
      </c>
      <c r="C23" t="s">
        <v>64</v>
      </c>
      <c r="D23" s="3" t="e">
        <f t="shared" si="11"/>
        <v>#DIV/0!</v>
      </c>
      <c r="E23" s="3" t="e">
        <f t="shared" si="19"/>
        <v>#DIV/0!</v>
      </c>
      <c r="F23" s="3">
        <f t="shared" si="13"/>
        <v>207.25</v>
      </c>
      <c r="G23" s="3">
        <f t="shared" si="14"/>
        <v>191.25</v>
      </c>
      <c r="H23" s="3">
        <f t="shared" si="15"/>
        <v>194.45</v>
      </c>
      <c r="I23" s="11">
        <f>'[1]Sheet1'!$W$24</f>
        <v>190.34875</v>
      </c>
      <c r="J23" s="8">
        <v>0</v>
      </c>
      <c r="K23" s="8">
        <v>0</v>
      </c>
      <c r="L23" s="8">
        <v>4</v>
      </c>
      <c r="M23" s="8">
        <f t="shared" si="16"/>
        <v>16</v>
      </c>
      <c r="N23" s="8">
        <f t="shared" si="17"/>
        <v>20</v>
      </c>
      <c r="O23" s="6">
        <f>SUM(313+N23)</f>
        <v>333</v>
      </c>
      <c r="P23">
        <v>278</v>
      </c>
      <c r="Q23">
        <v>270</v>
      </c>
      <c r="R23">
        <v>225</v>
      </c>
      <c r="S23">
        <v>246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244</v>
      </c>
      <c r="AC23" s="8">
        <f t="shared" si="0"/>
        <v>229</v>
      </c>
      <c r="AD23" s="4">
        <f t="shared" si="1"/>
        <v>278</v>
      </c>
      <c r="AE23">
        <v>938</v>
      </c>
      <c r="AF23">
        <v>800</v>
      </c>
      <c r="AG23">
        <v>813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829</v>
      </c>
      <c r="AQ23" s="8">
        <f t="shared" si="2"/>
        <v>810</v>
      </c>
      <c r="AR23" s="4">
        <f t="shared" si="3"/>
        <v>938</v>
      </c>
      <c r="AS23">
        <v>203</v>
      </c>
      <c r="AT23">
        <v>194</v>
      </c>
      <c r="AU23">
        <v>185</v>
      </c>
      <c r="AV23">
        <v>169</v>
      </c>
      <c r="AW23">
        <v>189</v>
      </c>
      <c r="AX23">
        <v>179</v>
      </c>
      <c r="AY23">
        <v>213</v>
      </c>
      <c r="AZ23">
        <v>214</v>
      </c>
      <c r="BA23">
        <v>192</v>
      </c>
      <c r="BB23">
        <v>176</v>
      </c>
      <c r="BC23">
        <v>213</v>
      </c>
      <c r="BD23">
        <v>229</v>
      </c>
      <c r="BE23">
        <v>143</v>
      </c>
      <c r="BF23">
        <v>177</v>
      </c>
      <c r="BG23">
        <v>212</v>
      </c>
      <c r="BH23">
        <v>172</v>
      </c>
      <c r="BU23" s="8">
        <v>0</v>
      </c>
      <c r="BV23" s="8">
        <v>0</v>
      </c>
      <c r="BW23" s="8">
        <v>829</v>
      </c>
      <c r="BX23" s="4">
        <f t="shared" si="18"/>
        <v>3889</v>
      </c>
      <c r="BY23">
        <f t="shared" si="4"/>
        <v>751</v>
      </c>
      <c r="BZ23">
        <f t="shared" si="5"/>
        <v>795</v>
      </c>
      <c r="CA23">
        <f t="shared" si="6"/>
        <v>810</v>
      </c>
      <c r="CB23">
        <f t="shared" si="7"/>
        <v>704</v>
      </c>
      <c r="CC23">
        <f t="shared" si="8"/>
        <v>0</v>
      </c>
      <c r="CD23">
        <f t="shared" si="9"/>
        <v>0</v>
      </c>
      <c r="CE23">
        <f t="shared" si="10"/>
        <v>0</v>
      </c>
    </row>
    <row r="24" spans="1:83" ht="14.25">
      <c r="A24" t="s">
        <v>65</v>
      </c>
      <c r="B24">
        <v>23</v>
      </c>
      <c r="C24" t="s">
        <v>66</v>
      </c>
      <c r="D24" s="3">
        <f t="shared" si="11"/>
        <v>164.10714285714286</v>
      </c>
      <c r="E24" s="3">
        <f aca="true" t="shared" si="20" ref="E24:E29">SUM(BV24)/(K24)</f>
        <v>166.5625</v>
      </c>
      <c r="F24" s="3">
        <f t="shared" si="13"/>
        <v>185.33333333333334</v>
      </c>
      <c r="G24" s="3" t="e">
        <f t="shared" si="14"/>
        <v>#DIV/0!</v>
      </c>
      <c r="H24" s="3">
        <f t="shared" si="15"/>
        <v>172.1764705882353</v>
      </c>
      <c r="I24" s="11">
        <f>'[1]Sheet1'!$W$132</f>
        <v>164.4951530144768</v>
      </c>
      <c r="J24" s="8">
        <v>28</v>
      </c>
      <c r="K24" s="8">
        <v>16</v>
      </c>
      <c r="L24" s="8">
        <v>24</v>
      </c>
      <c r="M24" s="8">
        <f t="shared" si="16"/>
        <v>0</v>
      </c>
      <c r="N24" s="8">
        <f t="shared" si="17"/>
        <v>68</v>
      </c>
      <c r="O24" s="6">
        <f>SUM(494+N24)</f>
        <v>562</v>
      </c>
      <c r="P24">
        <v>0</v>
      </c>
      <c r="Q24">
        <v>0</v>
      </c>
      <c r="R24">
        <v>0</v>
      </c>
      <c r="S24">
        <v>180</v>
      </c>
      <c r="T24">
        <v>208</v>
      </c>
      <c r="U24">
        <v>0</v>
      </c>
      <c r="V24">
        <v>0</v>
      </c>
      <c r="W24">
        <v>190</v>
      </c>
      <c r="X24">
        <v>223</v>
      </c>
      <c r="Y24">
        <v>236</v>
      </c>
      <c r="Z24">
        <v>201</v>
      </c>
      <c r="AA24">
        <v>198</v>
      </c>
      <c r="AB24">
        <v>237</v>
      </c>
      <c r="AC24" s="8">
        <f t="shared" si="0"/>
        <v>0</v>
      </c>
      <c r="AD24" s="4">
        <f t="shared" si="1"/>
        <v>237</v>
      </c>
      <c r="AE24">
        <v>0</v>
      </c>
      <c r="AF24">
        <v>0</v>
      </c>
      <c r="AG24">
        <v>628</v>
      </c>
      <c r="AH24">
        <v>687</v>
      </c>
      <c r="AI24">
        <v>0</v>
      </c>
      <c r="AJ24">
        <v>0</v>
      </c>
      <c r="AK24">
        <v>625</v>
      </c>
      <c r="AL24">
        <v>754</v>
      </c>
      <c r="AM24">
        <v>770</v>
      </c>
      <c r="AN24">
        <v>699</v>
      </c>
      <c r="AO24">
        <v>721</v>
      </c>
      <c r="AP24">
        <v>795</v>
      </c>
      <c r="AQ24" s="8">
        <f t="shared" si="2"/>
        <v>0</v>
      </c>
      <c r="AR24" s="4">
        <f t="shared" si="3"/>
        <v>795</v>
      </c>
      <c r="BU24" s="8">
        <v>4595</v>
      </c>
      <c r="BV24" s="8">
        <v>2665</v>
      </c>
      <c r="BW24" s="8">
        <v>4448</v>
      </c>
      <c r="BX24" s="4">
        <f t="shared" si="18"/>
        <v>11708</v>
      </c>
      <c r="BY24">
        <f t="shared" si="4"/>
        <v>0</v>
      </c>
      <c r="BZ24">
        <f t="shared" si="5"/>
        <v>0</v>
      </c>
      <c r="CA24">
        <f t="shared" si="6"/>
        <v>0</v>
      </c>
      <c r="CB24">
        <f t="shared" si="7"/>
        <v>0</v>
      </c>
      <c r="CC24">
        <f t="shared" si="8"/>
        <v>0</v>
      </c>
      <c r="CD24">
        <f t="shared" si="9"/>
        <v>0</v>
      </c>
      <c r="CE24">
        <f t="shared" si="10"/>
        <v>0</v>
      </c>
    </row>
    <row r="25" spans="1:83" ht="14.25">
      <c r="A25" t="s">
        <v>65</v>
      </c>
      <c r="B25">
        <v>24</v>
      </c>
      <c r="C25" t="s">
        <v>67</v>
      </c>
      <c r="D25" s="3">
        <f t="shared" si="11"/>
        <v>151.125</v>
      </c>
      <c r="E25" s="3">
        <f t="shared" si="20"/>
        <v>159.5</v>
      </c>
      <c r="F25" s="3">
        <f t="shared" si="13"/>
        <v>161.92857142857142</v>
      </c>
      <c r="G25" s="3">
        <f t="shared" si="14"/>
        <v>160.375</v>
      </c>
      <c r="H25" s="3">
        <f t="shared" si="15"/>
        <v>158.26041666666666</v>
      </c>
      <c r="I25" s="11">
        <f>'[1]Sheet1'!$W$199</f>
        <v>149.64806372549018</v>
      </c>
      <c r="J25" s="8">
        <v>24</v>
      </c>
      <c r="K25" s="8">
        <v>28</v>
      </c>
      <c r="L25" s="8">
        <v>28</v>
      </c>
      <c r="M25" s="8">
        <f t="shared" si="16"/>
        <v>16</v>
      </c>
      <c r="N25" s="8">
        <f t="shared" si="17"/>
        <v>96</v>
      </c>
      <c r="O25" s="6">
        <f>SUM(1081+N25)</f>
        <v>1177</v>
      </c>
      <c r="P25">
        <v>211</v>
      </c>
      <c r="Q25">
        <v>225</v>
      </c>
      <c r="R25">
        <v>206</v>
      </c>
      <c r="S25">
        <v>224</v>
      </c>
      <c r="T25">
        <v>214</v>
      </c>
      <c r="U25">
        <v>208</v>
      </c>
      <c r="V25">
        <v>214</v>
      </c>
      <c r="W25">
        <v>200</v>
      </c>
      <c r="X25">
        <v>191</v>
      </c>
      <c r="Y25">
        <v>146</v>
      </c>
      <c r="Z25">
        <v>199</v>
      </c>
      <c r="AA25">
        <v>199</v>
      </c>
      <c r="AB25">
        <v>209</v>
      </c>
      <c r="AC25" s="8">
        <f t="shared" si="0"/>
        <v>198</v>
      </c>
      <c r="AD25" s="4">
        <v>240</v>
      </c>
      <c r="AE25">
        <v>753</v>
      </c>
      <c r="AF25">
        <v>670</v>
      </c>
      <c r="AG25">
        <v>708</v>
      </c>
      <c r="AH25">
        <v>786</v>
      </c>
      <c r="AI25">
        <v>735</v>
      </c>
      <c r="AJ25">
        <v>681</v>
      </c>
      <c r="AK25">
        <v>704</v>
      </c>
      <c r="AL25">
        <v>651</v>
      </c>
      <c r="AM25">
        <v>418</v>
      </c>
      <c r="AN25">
        <v>687</v>
      </c>
      <c r="AO25">
        <v>724</v>
      </c>
      <c r="AP25">
        <v>715</v>
      </c>
      <c r="AQ25" s="8">
        <f t="shared" si="2"/>
        <v>693</v>
      </c>
      <c r="AR25" s="4">
        <f t="shared" si="3"/>
        <v>786</v>
      </c>
      <c r="AS25">
        <v>159</v>
      </c>
      <c r="AT25">
        <v>186</v>
      </c>
      <c r="AU25">
        <v>192</v>
      </c>
      <c r="AV25">
        <v>156</v>
      </c>
      <c r="AW25">
        <v>160</v>
      </c>
      <c r="AX25">
        <v>136</v>
      </c>
      <c r="AY25">
        <v>198</v>
      </c>
      <c r="AZ25">
        <v>142</v>
      </c>
      <c r="BA25">
        <v>155</v>
      </c>
      <c r="BB25">
        <v>155</v>
      </c>
      <c r="BC25">
        <v>155</v>
      </c>
      <c r="BD25">
        <v>158</v>
      </c>
      <c r="BE25">
        <v>176</v>
      </c>
      <c r="BF25">
        <v>152</v>
      </c>
      <c r="BG25">
        <v>143</v>
      </c>
      <c r="BH25">
        <v>143</v>
      </c>
      <c r="BU25" s="8">
        <v>3627</v>
      </c>
      <c r="BV25" s="8">
        <v>4466</v>
      </c>
      <c r="BW25" s="8">
        <v>4534</v>
      </c>
      <c r="BX25" s="4">
        <f t="shared" si="18"/>
        <v>15193</v>
      </c>
      <c r="BY25">
        <f t="shared" si="4"/>
        <v>693</v>
      </c>
      <c r="BZ25">
        <f t="shared" si="5"/>
        <v>636</v>
      </c>
      <c r="CA25">
        <f t="shared" si="6"/>
        <v>623</v>
      </c>
      <c r="CB25">
        <f t="shared" si="7"/>
        <v>614</v>
      </c>
      <c r="CC25">
        <f t="shared" si="8"/>
        <v>0</v>
      </c>
      <c r="CD25">
        <f t="shared" si="9"/>
        <v>0</v>
      </c>
      <c r="CE25">
        <f t="shared" si="10"/>
        <v>0</v>
      </c>
    </row>
    <row r="26" spans="1:83" ht="14.25">
      <c r="A26" t="s">
        <v>65</v>
      </c>
      <c r="B26">
        <v>25</v>
      </c>
      <c r="C26" t="s">
        <v>68</v>
      </c>
      <c r="D26" s="3">
        <f t="shared" si="11"/>
        <v>169.54166666666666</v>
      </c>
      <c r="E26" s="3">
        <f t="shared" si="20"/>
        <v>169.75</v>
      </c>
      <c r="F26" s="3">
        <f t="shared" si="13"/>
        <v>195.5625</v>
      </c>
      <c r="G26" s="3">
        <f t="shared" si="14"/>
        <v>183.625</v>
      </c>
      <c r="H26" s="3">
        <f t="shared" si="15"/>
        <v>177.625</v>
      </c>
      <c r="I26" s="11">
        <f>'[1]Sheet1'!$W$107</f>
        <v>169.6630656152648</v>
      </c>
      <c r="J26" s="8">
        <v>24</v>
      </c>
      <c r="K26" s="8">
        <v>24</v>
      </c>
      <c r="L26" s="8">
        <v>16</v>
      </c>
      <c r="M26" s="8">
        <f t="shared" si="16"/>
        <v>16</v>
      </c>
      <c r="N26" s="8">
        <f t="shared" si="17"/>
        <v>80</v>
      </c>
      <c r="O26" s="6">
        <f>SUM(1072+N26)</f>
        <v>1152</v>
      </c>
      <c r="P26">
        <v>245</v>
      </c>
      <c r="Q26">
        <v>244</v>
      </c>
      <c r="R26">
        <v>245</v>
      </c>
      <c r="S26">
        <v>256</v>
      </c>
      <c r="T26">
        <v>258</v>
      </c>
      <c r="U26">
        <v>235</v>
      </c>
      <c r="V26">
        <v>247</v>
      </c>
      <c r="W26">
        <v>258</v>
      </c>
      <c r="X26">
        <v>256</v>
      </c>
      <c r="Y26">
        <v>254</v>
      </c>
      <c r="Z26">
        <v>214</v>
      </c>
      <c r="AA26">
        <v>220</v>
      </c>
      <c r="AB26">
        <v>235</v>
      </c>
      <c r="AC26" s="8">
        <f t="shared" si="0"/>
        <v>256</v>
      </c>
      <c r="AD26" s="4">
        <f>MAX(P26:AC26)</f>
        <v>258</v>
      </c>
      <c r="AE26">
        <v>797</v>
      </c>
      <c r="AF26">
        <v>791</v>
      </c>
      <c r="AG26">
        <v>880</v>
      </c>
      <c r="AH26">
        <v>840</v>
      </c>
      <c r="AI26">
        <v>783</v>
      </c>
      <c r="AJ26">
        <v>818</v>
      </c>
      <c r="AK26">
        <v>853</v>
      </c>
      <c r="AL26">
        <v>815</v>
      </c>
      <c r="AM26">
        <v>842</v>
      </c>
      <c r="AN26">
        <v>764</v>
      </c>
      <c r="AO26">
        <v>779</v>
      </c>
      <c r="AP26">
        <v>819</v>
      </c>
      <c r="AQ26" s="8">
        <f t="shared" si="2"/>
        <v>767</v>
      </c>
      <c r="AR26" s="4">
        <f t="shared" si="3"/>
        <v>880</v>
      </c>
      <c r="AS26">
        <v>164</v>
      </c>
      <c r="AT26">
        <v>256</v>
      </c>
      <c r="AU26">
        <v>164</v>
      </c>
      <c r="AV26">
        <v>169</v>
      </c>
      <c r="AW26">
        <v>202</v>
      </c>
      <c r="AX26">
        <v>190</v>
      </c>
      <c r="AY26">
        <v>172</v>
      </c>
      <c r="AZ26">
        <v>203</v>
      </c>
      <c r="BA26">
        <v>118</v>
      </c>
      <c r="BB26">
        <v>197</v>
      </c>
      <c r="BC26">
        <v>147</v>
      </c>
      <c r="BD26">
        <v>204</v>
      </c>
      <c r="BE26">
        <v>171</v>
      </c>
      <c r="BF26">
        <v>212</v>
      </c>
      <c r="BG26">
        <v>135</v>
      </c>
      <c r="BH26">
        <v>234</v>
      </c>
      <c r="BU26" s="8">
        <v>4069</v>
      </c>
      <c r="BV26" s="8">
        <v>4074</v>
      </c>
      <c r="BW26" s="8">
        <v>3129</v>
      </c>
      <c r="BX26" s="4">
        <f t="shared" si="18"/>
        <v>14210</v>
      </c>
      <c r="BY26">
        <f t="shared" si="4"/>
        <v>753</v>
      </c>
      <c r="BZ26">
        <f t="shared" si="5"/>
        <v>767</v>
      </c>
      <c r="CA26">
        <f t="shared" si="6"/>
        <v>666</v>
      </c>
      <c r="CB26">
        <f t="shared" si="7"/>
        <v>752</v>
      </c>
      <c r="CC26">
        <f t="shared" si="8"/>
        <v>0</v>
      </c>
      <c r="CD26">
        <f t="shared" si="9"/>
        <v>0</v>
      </c>
      <c r="CE26">
        <f t="shared" si="10"/>
        <v>0</v>
      </c>
    </row>
    <row r="27" spans="1:83" ht="14.25">
      <c r="A27" t="s">
        <v>69</v>
      </c>
      <c r="B27">
        <v>26</v>
      </c>
      <c r="C27" t="s">
        <v>70</v>
      </c>
      <c r="D27" s="3">
        <f t="shared" si="11"/>
        <v>192.53571428571428</v>
      </c>
      <c r="E27" s="3">
        <f t="shared" si="20"/>
        <v>179.85714285714286</v>
      </c>
      <c r="F27" s="3">
        <f t="shared" si="13"/>
        <v>183.53571428571428</v>
      </c>
      <c r="G27" s="3">
        <f t="shared" si="14"/>
        <v>181.375</v>
      </c>
      <c r="H27" s="3">
        <f t="shared" si="15"/>
        <v>184.68</v>
      </c>
      <c r="I27" s="11">
        <f>'[1]Sheet1'!$W$535</f>
        <v>184.68</v>
      </c>
      <c r="J27" s="8">
        <v>28</v>
      </c>
      <c r="K27" s="8">
        <v>28</v>
      </c>
      <c r="L27" s="8">
        <v>28</v>
      </c>
      <c r="M27" s="8">
        <f t="shared" si="16"/>
        <v>16</v>
      </c>
      <c r="N27" s="8">
        <f t="shared" si="17"/>
        <v>100</v>
      </c>
      <c r="O27" s="6">
        <f>SUM(11+N27)</f>
        <v>111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204</v>
      </c>
      <c r="Z27">
        <v>252</v>
      </c>
      <c r="AA27">
        <v>224</v>
      </c>
      <c r="AB27">
        <v>234</v>
      </c>
      <c r="AC27" s="8">
        <f t="shared" si="0"/>
        <v>258</v>
      </c>
      <c r="AD27" s="4">
        <f>MAX(P27:AC27)</f>
        <v>258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757</v>
      </c>
      <c r="AN27">
        <v>847</v>
      </c>
      <c r="AO27">
        <v>778</v>
      </c>
      <c r="AP27">
        <v>860</v>
      </c>
      <c r="AQ27" s="8">
        <f t="shared" si="2"/>
        <v>773</v>
      </c>
      <c r="AR27" s="4">
        <f t="shared" si="3"/>
        <v>860</v>
      </c>
      <c r="AS27">
        <v>164</v>
      </c>
      <c r="AT27">
        <v>181</v>
      </c>
      <c r="AU27">
        <v>165</v>
      </c>
      <c r="AV27">
        <v>170</v>
      </c>
      <c r="AW27">
        <v>187</v>
      </c>
      <c r="AX27">
        <v>204</v>
      </c>
      <c r="AY27">
        <v>186</v>
      </c>
      <c r="AZ27">
        <v>196</v>
      </c>
      <c r="BA27">
        <v>150</v>
      </c>
      <c r="BB27">
        <v>165</v>
      </c>
      <c r="BC27">
        <v>200</v>
      </c>
      <c r="BD27">
        <v>258</v>
      </c>
      <c r="BE27">
        <v>124</v>
      </c>
      <c r="BF27">
        <v>153</v>
      </c>
      <c r="BG27">
        <v>221</v>
      </c>
      <c r="BH27">
        <v>178</v>
      </c>
      <c r="BU27" s="8">
        <v>5391</v>
      </c>
      <c r="BV27" s="8">
        <v>5036</v>
      </c>
      <c r="BW27" s="8">
        <v>5139</v>
      </c>
      <c r="BX27" s="4">
        <f t="shared" si="18"/>
        <v>18468</v>
      </c>
      <c r="BY27">
        <f t="shared" si="4"/>
        <v>680</v>
      </c>
      <c r="BZ27">
        <f t="shared" si="5"/>
        <v>773</v>
      </c>
      <c r="CA27">
        <f t="shared" si="6"/>
        <v>773</v>
      </c>
      <c r="CB27">
        <f t="shared" si="7"/>
        <v>676</v>
      </c>
      <c r="CC27">
        <f t="shared" si="8"/>
        <v>0</v>
      </c>
      <c r="CD27">
        <f t="shared" si="9"/>
        <v>0</v>
      </c>
      <c r="CE27">
        <f t="shared" si="10"/>
        <v>0</v>
      </c>
    </row>
    <row r="28" spans="1:83" ht="14.25">
      <c r="A28" t="s">
        <v>69</v>
      </c>
      <c r="B28">
        <v>27</v>
      </c>
      <c r="C28" t="s">
        <v>71</v>
      </c>
      <c r="D28" s="3">
        <f t="shared" si="11"/>
        <v>189.17857142857142</v>
      </c>
      <c r="E28" s="3">
        <f t="shared" si="20"/>
        <v>174.96428571428572</v>
      </c>
      <c r="F28" s="3">
        <f t="shared" si="13"/>
        <v>178.39285714285714</v>
      </c>
      <c r="G28" s="3">
        <f t="shared" si="14"/>
        <v>159.1875</v>
      </c>
      <c r="H28" s="3">
        <f t="shared" si="15"/>
        <v>177.38</v>
      </c>
      <c r="I28" s="11">
        <f>'[1]Sheet1'!$W$528</f>
        <v>175.56254901960784</v>
      </c>
      <c r="J28" s="8">
        <v>28</v>
      </c>
      <c r="K28" s="8">
        <v>28</v>
      </c>
      <c r="L28" s="8">
        <v>28</v>
      </c>
      <c r="M28" s="8">
        <f t="shared" si="16"/>
        <v>16</v>
      </c>
      <c r="N28" s="8">
        <f t="shared" si="17"/>
        <v>100</v>
      </c>
      <c r="O28" s="6">
        <f>SUM(51+N28)</f>
        <v>151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225</v>
      </c>
      <c r="Z28">
        <v>242</v>
      </c>
      <c r="AA28">
        <v>224</v>
      </c>
      <c r="AB28">
        <v>236</v>
      </c>
      <c r="AC28" s="8">
        <f t="shared" si="0"/>
        <v>193</v>
      </c>
      <c r="AD28" s="4">
        <f>MAX(P28:AC28)</f>
        <v>242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827</v>
      </c>
      <c r="AN28">
        <v>831</v>
      </c>
      <c r="AO28">
        <v>735</v>
      </c>
      <c r="AP28">
        <v>772</v>
      </c>
      <c r="AQ28" s="8">
        <f t="shared" si="2"/>
        <v>665</v>
      </c>
      <c r="AR28" s="4">
        <f t="shared" si="3"/>
        <v>831</v>
      </c>
      <c r="AS28">
        <v>163</v>
      </c>
      <c r="AT28">
        <v>143</v>
      </c>
      <c r="AU28">
        <v>153</v>
      </c>
      <c r="AV28">
        <v>157</v>
      </c>
      <c r="AW28">
        <v>161</v>
      </c>
      <c r="AX28">
        <v>177</v>
      </c>
      <c r="AY28">
        <v>144</v>
      </c>
      <c r="AZ28">
        <v>183</v>
      </c>
      <c r="BA28">
        <v>193</v>
      </c>
      <c r="BB28">
        <v>154</v>
      </c>
      <c r="BC28">
        <v>138</v>
      </c>
      <c r="BD28">
        <v>154</v>
      </c>
      <c r="BE28">
        <v>141</v>
      </c>
      <c r="BF28">
        <v>190</v>
      </c>
      <c r="BG28">
        <v>151</v>
      </c>
      <c r="BH28">
        <v>145</v>
      </c>
      <c r="BU28" s="8">
        <v>5297</v>
      </c>
      <c r="BV28" s="8">
        <v>4899</v>
      </c>
      <c r="BW28" s="8">
        <v>4995</v>
      </c>
      <c r="BX28" s="4">
        <f t="shared" si="18"/>
        <v>17738</v>
      </c>
      <c r="BY28">
        <f t="shared" si="4"/>
        <v>616</v>
      </c>
      <c r="BZ28">
        <f t="shared" si="5"/>
        <v>665</v>
      </c>
      <c r="CA28">
        <f t="shared" si="6"/>
        <v>639</v>
      </c>
      <c r="CB28">
        <f t="shared" si="7"/>
        <v>627</v>
      </c>
      <c r="CC28">
        <f t="shared" si="8"/>
        <v>0</v>
      </c>
      <c r="CD28">
        <f t="shared" si="9"/>
        <v>0</v>
      </c>
      <c r="CE28">
        <f t="shared" si="10"/>
        <v>0</v>
      </c>
    </row>
    <row r="29" spans="1:93" ht="14.25">
      <c r="A29" t="s">
        <v>69</v>
      </c>
      <c r="B29">
        <v>28</v>
      </c>
      <c r="C29" t="s">
        <v>72</v>
      </c>
      <c r="D29" s="3">
        <f t="shared" si="11"/>
        <v>174.5</v>
      </c>
      <c r="E29" s="3">
        <f t="shared" si="20"/>
        <v>165.08333333333334</v>
      </c>
      <c r="F29" s="3">
        <f t="shared" si="13"/>
        <v>189.89285714285714</v>
      </c>
      <c r="G29" s="3">
        <f t="shared" si="14"/>
        <v>197.75</v>
      </c>
      <c r="H29" s="3">
        <f t="shared" si="15"/>
        <v>178.04761904761904</v>
      </c>
      <c r="I29" s="11">
        <f>'[1]Sheet1'!$W$112</f>
        <v>170.91246673669468</v>
      </c>
      <c r="J29" s="8">
        <v>28</v>
      </c>
      <c r="K29" s="8">
        <v>24</v>
      </c>
      <c r="L29" s="8">
        <v>28</v>
      </c>
      <c r="M29" s="8">
        <f t="shared" si="16"/>
        <v>4</v>
      </c>
      <c r="N29" s="8">
        <f t="shared" si="17"/>
        <v>84</v>
      </c>
      <c r="O29" s="6">
        <f>SUM(269+N29)</f>
        <v>353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209</v>
      </c>
      <c r="X29">
        <v>241</v>
      </c>
      <c r="Y29">
        <v>247</v>
      </c>
      <c r="Z29">
        <v>243</v>
      </c>
      <c r="AA29">
        <v>216</v>
      </c>
      <c r="AB29">
        <v>246</v>
      </c>
      <c r="AC29" s="8">
        <f t="shared" si="0"/>
        <v>204</v>
      </c>
      <c r="AD29" s="4">
        <f>MAX(P29:AC29)</f>
        <v>247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732</v>
      </c>
      <c r="AL29">
        <v>795</v>
      </c>
      <c r="AM29">
        <v>833</v>
      </c>
      <c r="AN29">
        <v>746</v>
      </c>
      <c r="AO29">
        <v>723</v>
      </c>
      <c r="AP29">
        <v>829</v>
      </c>
      <c r="AQ29" s="8">
        <f t="shared" si="2"/>
        <v>791</v>
      </c>
      <c r="AR29" s="4">
        <f t="shared" si="3"/>
        <v>833</v>
      </c>
      <c r="AS29">
        <v>183</v>
      </c>
      <c r="AT29">
        <v>204</v>
      </c>
      <c r="AU29">
        <v>204</v>
      </c>
      <c r="AV29">
        <v>200</v>
      </c>
      <c r="BU29" s="8">
        <v>4886</v>
      </c>
      <c r="BV29" s="8">
        <v>3962</v>
      </c>
      <c r="BW29" s="8">
        <v>5317</v>
      </c>
      <c r="BX29" s="4">
        <f t="shared" si="18"/>
        <v>14956</v>
      </c>
      <c r="BY29">
        <f t="shared" si="4"/>
        <v>791</v>
      </c>
      <c r="BZ29">
        <f t="shared" si="5"/>
        <v>0</v>
      </c>
      <c r="CA29">
        <f t="shared" si="6"/>
        <v>0</v>
      </c>
      <c r="CB29">
        <f t="shared" si="7"/>
        <v>0</v>
      </c>
      <c r="CC29">
        <f t="shared" si="8"/>
        <v>0</v>
      </c>
      <c r="CD29">
        <f t="shared" si="9"/>
        <v>0</v>
      </c>
      <c r="CE29">
        <f t="shared" si="10"/>
        <v>0</v>
      </c>
      <c r="CF29">
        <f>SUM(AS29:CE29)</f>
        <v>30703</v>
      </c>
      <c r="CG29">
        <f>SUM(AS29:AV29)</f>
        <v>791</v>
      </c>
      <c r="CH29">
        <f>SUM(AW29:AZ29)</f>
        <v>0</v>
      </c>
      <c r="CI29">
        <f>SUM(BA29:BD29)</f>
        <v>0</v>
      </c>
      <c r="CJ29">
        <f>SUM(BE29:BH29)</f>
        <v>0</v>
      </c>
      <c r="CK29">
        <f>SUM(BI29:BL29)</f>
        <v>0</v>
      </c>
      <c r="CL29">
        <f>SUM(BM29:BP29)</f>
        <v>0</v>
      </c>
      <c r="CM29">
        <f>SUM(BQ29:BT29)</f>
        <v>0</v>
      </c>
      <c r="CN29">
        <f>SUM(BX29:BX29)</f>
        <v>14956</v>
      </c>
      <c r="CO29">
        <f>SUM(BY29:CB29)</f>
        <v>791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K12" sqref="K12"/>
    </sheetView>
  </sheetViews>
  <sheetFormatPr defaultColWidth="9.140625" defaultRowHeight="15"/>
  <cols>
    <col min="1" max="1" width="9.28125" style="0" customWidth="1"/>
    <col min="2" max="2" width="23.00390625" style="0" customWidth="1"/>
    <col min="3" max="3" width="19.28125" style="0" customWidth="1"/>
    <col min="4" max="4" width="11.7109375" style="0" customWidth="1"/>
    <col min="5" max="5" width="11.28125" style="15" customWidth="1"/>
    <col min="6" max="8" width="11.28125" style="0" customWidth="1"/>
  </cols>
  <sheetData>
    <row r="1" spans="1:15" ht="14.25">
      <c r="A1" s="1" t="s">
        <v>0</v>
      </c>
      <c r="B1" s="1" t="s">
        <v>5</v>
      </c>
      <c r="C1" s="1" t="s">
        <v>1</v>
      </c>
      <c r="D1" s="1" t="s">
        <v>46</v>
      </c>
      <c r="E1" s="19" t="s">
        <v>47</v>
      </c>
      <c r="F1" s="1" t="s">
        <v>48</v>
      </c>
      <c r="G1" s="1" t="s">
        <v>49</v>
      </c>
      <c r="H1" s="1" t="s">
        <v>50</v>
      </c>
      <c r="I1" s="1" t="s">
        <v>10</v>
      </c>
      <c r="J1" s="1" t="s">
        <v>46</v>
      </c>
      <c r="K1" s="1" t="s">
        <v>47</v>
      </c>
      <c r="L1" s="1" t="s">
        <v>48</v>
      </c>
      <c r="M1" s="1" t="s">
        <v>49</v>
      </c>
      <c r="N1" s="1" t="s">
        <v>50</v>
      </c>
      <c r="O1" s="1" t="s">
        <v>10</v>
      </c>
    </row>
    <row r="2" spans="1:15" ht="14.25">
      <c r="A2">
        <v>1</v>
      </c>
      <c r="B2" t="s">
        <v>19</v>
      </c>
      <c r="C2" t="s">
        <v>15</v>
      </c>
      <c r="D2">
        <v>224</v>
      </c>
      <c r="E2" s="15">
        <v>233</v>
      </c>
      <c r="F2">
        <v>241</v>
      </c>
      <c r="G2">
        <v>199</v>
      </c>
      <c r="H2" s="4">
        <f>MAX(D2:G2)</f>
        <v>241</v>
      </c>
      <c r="I2" s="6">
        <v>289</v>
      </c>
      <c r="J2">
        <v>844</v>
      </c>
      <c r="K2">
        <v>757</v>
      </c>
      <c r="L2">
        <v>819</v>
      </c>
      <c r="M2">
        <v>691</v>
      </c>
      <c r="N2" s="4">
        <f>MAX(J2:M2)</f>
        <v>844</v>
      </c>
      <c r="O2" s="6">
        <v>844</v>
      </c>
    </row>
    <row r="3" spans="1:15" ht="14.25">
      <c r="A3">
        <v>2</v>
      </c>
      <c r="B3" t="s">
        <v>19</v>
      </c>
      <c r="C3" t="s">
        <v>16</v>
      </c>
      <c r="D3">
        <v>245</v>
      </c>
      <c r="E3" s="15">
        <v>222</v>
      </c>
      <c r="F3">
        <v>237</v>
      </c>
      <c r="G3">
        <v>223</v>
      </c>
      <c r="H3" s="4">
        <f aca="true" t="shared" si="0" ref="H3:H29">MAX(D3:G3)</f>
        <v>245</v>
      </c>
      <c r="I3" s="6">
        <v>264</v>
      </c>
      <c r="J3">
        <v>841</v>
      </c>
      <c r="K3">
        <v>757</v>
      </c>
      <c r="L3">
        <v>821</v>
      </c>
      <c r="M3">
        <v>789</v>
      </c>
      <c r="N3" s="4">
        <f aca="true" t="shared" si="1" ref="N3:N29">MAX(J3:M3)</f>
        <v>841</v>
      </c>
      <c r="O3" s="6">
        <v>841</v>
      </c>
    </row>
    <row r="4" spans="1:15" ht="14.25">
      <c r="A4">
        <v>3</v>
      </c>
      <c r="B4" t="s">
        <v>19</v>
      </c>
      <c r="C4" t="s">
        <v>17</v>
      </c>
      <c r="D4">
        <v>265</v>
      </c>
      <c r="E4" s="15">
        <v>222</v>
      </c>
      <c r="F4">
        <v>259</v>
      </c>
      <c r="G4">
        <v>207</v>
      </c>
      <c r="H4" s="4">
        <f t="shared" si="0"/>
        <v>265</v>
      </c>
      <c r="I4" s="6">
        <v>265</v>
      </c>
      <c r="J4">
        <v>845</v>
      </c>
      <c r="K4">
        <v>797</v>
      </c>
      <c r="L4">
        <v>840</v>
      </c>
      <c r="M4">
        <v>783</v>
      </c>
      <c r="N4" s="4">
        <f t="shared" si="1"/>
        <v>845</v>
      </c>
      <c r="O4" s="6">
        <v>856</v>
      </c>
    </row>
    <row r="5" spans="1:15" ht="14.25">
      <c r="A5">
        <v>4</v>
      </c>
      <c r="B5" t="s">
        <v>32</v>
      </c>
      <c r="C5" t="s">
        <v>21</v>
      </c>
      <c r="D5">
        <v>206</v>
      </c>
      <c r="E5" s="15">
        <v>198</v>
      </c>
      <c r="F5">
        <v>255</v>
      </c>
      <c r="G5">
        <v>206</v>
      </c>
      <c r="H5" s="4">
        <f t="shared" si="0"/>
        <v>255</v>
      </c>
      <c r="I5" s="6">
        <v>255</v>
      </c>
      <c r="J5">
        <v>722</v>
      </c>
      <c r="K5">
        <v>708</v>
      </c>
      <c r="L5">
        <v>865</v>
      </c>
      <c r="M5">
        <v>691</v>
      </c>
      <c r="N5" s="4">
        <f t="shared" si="1"/>
        <v>865</v>
      </c>
      <c r="O5" s="6">
        <v>865</v>
      </c>
    </row>
    <row r="6" spans="1:15" s="17" customFormat="1" ht="14.25">
      <c r="A6">
        <v>5</v>
      </c>
      <c r="B6" s="18" t="s">
        <v>31</v>
      </c>
      <c r="C6" s="18" t="s">
        <v>25</v>
      </c>
      <c r="D6" s="18">
        <v>184</v>
      </c>
      <c r="E6" s="18">
        <v>211</v>
      </c>
      <c r="F6" s="18">
        <v>252</v>
      </c>
      <c r="G6" s="18">
        <v>217</v>
      </c>
      <c r="H6" s="4">
        <f t="shared" si="0"/>
        <v>252</v>
      </c>
      <c r="I6" s="20">
        <v>278</v>
      </c>
      <c r="J6" s="18">
        <v>673</v>
      </c>
      <c r="K6" s="18">
        <v>761</v>
      </c>
      <c r="L6" s="18">
        <v>793</v>
      </c>
      <c r="M6" s="18">
        <v>769</v>
      </c>
      <c r="N6" s="4">
        <f t="shared" si="1"/>
        <v>793</v>
      </c>
      <c r="O6" s="20">
        <v>887</v>
      </c>
    </row>
    <row r="7" spans="1:15" ht="14.25">
      <c r="A7">
        <v>6</v>
      </c>
      <c r="B7" t="s">
        <v>31</v>
      </c>
      <c r="C7" t="s">
        <v>26</v>
      </c>
      <c r="D7">
        <v>175</v>
      </c>
      <c r="E7" s="15">
        <v>0</v>
      </c>
      <c r="F7">
        <v>0</v>
      </c>
      <c r="G7">
        <v>0</v>
      </c>
      <c r="H7" s="4">
        <f t="shared" si="0"/>
        <v>175</v>
      </c>
      <c r="I7" s="6">
        <v>258</v>
      </c>
      <c r="J7">
        <v>641</v>
      </c>
      <c r="K7">
        <v>0</v>
      </c>
      <c r="L7">
        <v>0</v>
      </c>
      <c r="M7">
        <v>0</v>
      </c>
      <c r="N7" s="4">
        <f t="shared" si="1"/>
        <v>641</v>
      </c>
      <c r="O7" s="6">
        <v>840</v>
      </c>
    </row>
    <row r="8" spans="1:15" ht="14.25">
      <c r="A8">
        <v>7</v>
      </c>
      <c r="B8" t="s">
        <v>31</v>
      </c>
      <c r="C8" t="s">
        <v>27</v>
      </c>
      <c r="D8">
        <v>234</v>
      </c>
      <c r="E8" s="15">
        <v>195</v>
      </c>
      <c r="F8">
        <v>248</v>
      </c>
      <c r="G8">
        <v>178</v>
      </c>
      <c r="H8" s="4">
        <f t="shared" si="0"/>
        <v>248</v>
      </c>
      <c r="I8" s="6">
        <v>248</v>
      </c>
      <c r="J8">
        <v>859</v>
      </c>
      <c r="K8">
        <v>671</v>
      </c>
      <c r="L8">
        <v>854</v>
      </c>
      <c r="M8">
        <v>643</v>
      </c>
      <c r="N8" s="4">
        <f t="shared" si="1"/>
        <v>859</v>
      </c>
      <c r="O8" s="6">
        <v>859</v>
      </c>
    </row>
    <row r="9" spans="1:15" ht="14.25">
      <c r="A9">
        <v>8</v>
      </c>
      <c r="B9" t="s">
        <v>31</v>
      </c>
      <c r="C9" t="s">
        <v>28</v>
      </c>
      <c r="D9">
        <v>243</v>
      </c>
      <c r="E9" s="15">
        <v>232</v>
      </c>
      <c r="F9">
        <v>247</v>
      </c>
      <c r="G9">
        <v>233</v>
      </c>
      <c r="H9" s="4">
        <f t="shared" si="0"/>
        <v>247</v>
      </c>
      <c r="I9" s="6">
        <v>279</v>
      </c>
      <c r="J9">
        <v>821</v>
      </c>
      <c r="K9">
        <v>776</v>
      </c>
      <c r="L9">
        <v>894</v>
      </c>
      <c r="M9">
        <v>777</v>
      </c>
      <c r="N9" s="4">
        <f t="shared" si="1"/>
        <v>894</v>
      </c>
      <c r="O9" s="6">
        <v>894</v>
      </c>
    </row>
    <row r="10" spans="1:15" ht="14.25">
      <c r="A10">
        <v>9</v>
      </c>
      <c r="B10" t="s">
        <v>31</v>
      </c>
      <c r="C10" t="s">
        <v>29</v>
      </c>
      <c r="D10">
        <v>258</v>
      </c>
      <c r="E10" s="15">
        <v>256</v>
      </c>
      <c r="F10">
        <v>279</v>
      </c>
      <c r="G10">
        <v>236</v>
      </c>
      <c r="H10" s="4">
        <f t="shared" si="0"/>
        <v>279</v>
      </c>
      <c r="I10" s="6">
        <v>279</v>
      </c>
      <c r="J10">
        <v>849</v>
      </c>
      <c r="K10">
        <v>864</v>
      </c>
      <c r="L10">
        <v>882</v>
      </c>
      <c r="M10">
        <v>791</v>
      </c>
      <c r="N10" s="4">
        <f t="shared" si="1"/>
        <v>882</v>
      </c>
      <c r="O10" s="6">
        <v>926</v>
      </c>
    </row>
    <row r="11" spans="1:15" ht="14.25">
      <c r="A11">
        <v>10</v>
      </c>
      <c r="B11" t="s">
        <v>32</v>
      </c>
      <c r="C11" t="s">
        <v>33</v>
      </c>
      <c r="D11">
        <v>230</v>
      </c>
      <c r="E11" s="15">
        <v>248</v>
      </c>
      <c r="F11">
        <v>246</v>
      </c>
      <c r="G11">
        <v>207</v>
      </c>
      <c r="H11" s="4">
        <f t="shared" si="0"/>
        <v>248</v>
      </c>
      <c r="I11" s="6">
        <v>248</v>
      </c>
      <c r="J11">
        <v>783</v>
      </c>
      <c r="K11">
        <v>772</v>
      </c>
      <c r="L11">
        <v>903</v>
      </c>
      <c r="M11">
        <v>776</v>
      </c>
      <c r="N11" s="4">
        <f t="shared" si="1"/>
        <v>903</v>
      </c>
      <c r="O11" s="6">
        <v>903</v>
      </c>
    </row>
    <row r="12" spans="1:15" ht="14.25">
      <c r="A12">
        <v>11</v>
      </c>
      <c r="B12" t="s">
        <v>32</v>
      </c>
      <c r="C12" t="s">
        <v>35</v>
      </c>
      <c r="D12">
        <v>234</v>
      </c>
      <c r="E12" s="15">
        <v>221</v>
      </c>
      <c r="F12">
        <v>267</v>
      </c>
      <c r="G12">
        <v>215</v>
      </c>
      <c r="H12" s="4">
        <f t="shared" si="0"/>
        <v>267</v>
      </c>
      <c r="I12" s="6">
        <v>267</v>
      </c>
      <c r="J12">
        <v>802</v>
      </c>
      <c r="K12">
        <v>781</v>
      </c>
      <c r="L12">
        <v>887</v>
      </c>
      <c r="M12">
        <v>717</v>
      </c>
      <c r="N12" s="4">
        <f t="shared" si="1"/>
        <v>887</v>
      </c>
      <c r="O12" s="6">
        <v>887</v>
      </c>
    </row>
    <row r="13" spans="1:15" ht="14.25">
      <c r="A13">
        <v>12</v>
      </c>
      <c r="B13" t="s">
        <v>36</v>
      </c>
      <c r="C13" t="s">
        <v>37</v>
      </c>
      <c r="D13">
        <v>211</v>
      </c>
      <c r="E13" s="15">
        <v>277</v>
      </c>
      <c r="F13">
        <v>245</v>
      </c>
      <c r="G13">
        <v>202</v>
      </c>
      <c r="H13" s="4">
        <f t="shared" si="0"/>
        <v>277</v>
      </c>
      <c r="I13" s="6">
        <v>277</v>
      </c>
      <c r="J13">
        <v>774</v>
      </c>
      <c r="K13">
        <v>767</v>
      </c>
      <c r="L13">
        <v>814</v>
      </c>
      <c r="M13">
        <v>698</v>
      </c>
      <c r="N13" s="4">
        <f t="shared" si="1"/>
        <v>814</v>
      </c>
      <c r="O13" s="6">
        <v>871</v>
      </c>
    </row>
    <row r="14" spans="1:15" ht="14.25">
      <c r="A14">
        <v>13</v>
      </c>
      <c r="B14" t="s">
        <v>36</v>
      </c>
      <c r="C14" t="s">
        <v>38</v>
      </c>
      <c r="D14">
        <v>235</v>
      </c>
      <c r="E14" s="15">
        <v>217</v>
      </c>
      <c r="F14">
        <v>224</v>
      </c>
      <c r="G14">
        <v>213</v>
      </c>
      <c r="H14" s="4">
        <f t="shared" si="0"/>
        <v>235</v>
      </c>
      <c r="I14" s="6">
        <v>235</v>
      </c>
      <c r="J14">
        <v>817</v>
      </c>
      <c r="K14">
        <v>771</v>
      </c>
      <c r="L14">
        <v>766</v>
      </c>
      <c r="M14">
        <v>709</v>
      </c>
      <c r="N14" s="4">
        <f t="shared" si="1"/>
        <v>817</v>
      </c>
      <c r="O14" s="6">
        <v>817</v>
      </c>
    </row>
    <row r="15" spans="1:15" ht="14.25">
      <c r="A15">
        <v>14</v>
      </c>
      <c r="B15" t="s">
        <v>36</v>
      </c>
      <c r="C15" t="s">
        <v>39</v>
      </c>
      <c r="D15">
        <v>234</v>
      </c>
      <c r="E15" s="15">
        <v>202</v>
      </c>
      <c r="F15">
        <v>236</v>
      </c>
      <c r="G15">
        <v>266</v>
      </c>
      <c r="H15" s="4">
        <f t="shared" si="0"/>
        <v>266</v>
      </c>
      <c r="I15" s="6">
        <v>266</v>
      </c>
      <c r="J15">
        <v>780</v>
      </c>
      <c r="K15">
        <v>734</v>
      </c>
      <c r="L15">
        <v>824</v>
      </c>
      <c r="M15">
        <v>802</v>
      </c>
      <c r="N15" s="4">
        <f t="shared" si="1"/>
        <v>824</v>
      </c>
      <c r="O15" s="6">
        <v>824</v>
      </c>
    </row>
    <row r="16" spans="1:15" ht="14.25">
      <c r="A16">
        <v>15</v>
      </c>
      <c r="B16" t="s">
        <v>55</v>
      </c>
      <c r="C16" t="s">
        <v>56</v>
      </c>
      <c r="D16">
        <v>246</v>
      </c>
      <c r="E16" s="15">
        <v>254</v>
      </c>
      <c r="F16">
        <v>257</v>
      </c>
      <c r="G16">
        <v>211</v>
      </c>
      <c r="H16" s="4">
        <f t="shared" si="0"/>
        <v>257</v>
      </c>
      <c r="I16" s="6">
        <v>279</v>
      </c>
      <c r="J16">
        <v>823</v>
      </c>
      <c r="K16">
        <v>792</v>
      </c>
      <c r="L16">
        <v>851</v>
      </c>
      <c r="M16">
        <v>783</v>
      </c>
      <c r="N16" s="4">
        <f t="shared" si="1"/>
        <v>851</v>
      </c>
      <c r="O16" s="6">
        <v>886</v>
      </c>
    </row>
    <row r="17" spans="1:15" ht="14.25">
      <c r="A17">
        <v>16</v>
      </c>
      <c r="B17" t="s">
        <v>55</v>
      </c>
      <c r="C17" t="s">
        <v>57</v>
      </c>
      <c r="D17">
        <v>228</v>
      </c>
      <c r="E17" s="15">
        <v>232</v>
      </c>
      <c r="F17">
        <v>212</v>
      </c>
      <c r="G17">
        <v>0</v>
      </c>
      <c r="H17" s="4">
        <f t="shared" si="0"/>
        <v>232</v>
      </c>
      <c r="I17" s="6">
        <v>276</v>
      </c>
      <c r="J17">
        <v>790</v>
      </c>
      <c r="K17">
        <v>730</v>
      </c>
      <c r="L17">
        <v>761</v>
      </c>
      <c r="M17">
        <v>0</v>
      </c>
      <c r="N17" s="4">
        <f t="shared" si="1"/>
        <v>790</v>
      </c>
      <c r="O17" s="6">
        <v>880</v>
      </c>
    </row>
    <row r="18" spans="1:15" ht="14.25">
      <c r="A18">
        <v>17</v>
      </c>
      <c r="B18" t="s">
        <v>55</v>
      </c>
      <c r="C18" t="s">
        <v>58</v>
      </c>
      <c r="D18">
        <v>262</v>
      </c>
      <c r="E18" s="15">
        <v>279</v>
      </c>
      <c r="F18">
        <v>267</v>
      </c>
      <c r="G18">
        <v>227</v>
      </c>
      <c r="H18" s="4">
        <f t="shared" si="0"/>
        <v>279</v>
      </c>
      <c r="I18" s="6">
        <v>300</v>
      </c>
      <c r="J18">
        <v>917</v>
      </c>
      <c r="K18">
        <v>999</v>
      </c>
      <c r="L18">
        <v>845</v>
      </c>
      <c r="M18">
        <v>767</v>
      </c>
      <c r="N18" s="4">
        <f t="shared" si="1"/>
        <v>999</v>
      </c>
      <c r="O18" s="6">
        <v>999</v>
      </c>
    </row>
    <row r="19" spans="1:15" ht="14.25">
      <c r="A19">
        <v>18</v>
      </c>
      <c r="B19" t="s">
        <v>59</v>
      </c>
      <c r="C19" t="s">
        <v>60</v>
      </c>
      <c r="D19">
        <v>233</v>
      </c>
      <c r="E19" s="15">
        <v>268</v>
      </c>
      <c r="F19">
        <v>266</v>
      </c>
      <c r="G19">
        <v>248</v>
      </c>
      <c r="H19" s="4">
        <f t="shared" si="0"/>
        <v>268</v>
      </c>
      <c r="I19" s="6">
        <v>299</v>
      </c>
      <c r="J19">
        <v>862</v>
      </c>
      <c r="K19">
        <v>842</v>
      </c>
      <c r="L19">
        <v>859</v>
      </c>
      <c r="M19">
        <v>872</v>
      </c>
      <c r="N19" s="4">
        <f t="shared" si="1"/>
        <v>872</v>
      </c>
      <c r="O19" s="6">
        <v>1005</v>
      </c>
    </row>
    <row r="20" spans="1:15" ht="14.25">
      <c r="A20">
        <v>19</v>
      </c>
      <c r="B20" t="s">
        <v>59</v>
      </c>
      <c r="C20" t="s">
        <v>61</v>
      </c>
      <c r="D20">
        <v>258</v>
      </c>
      <c r="E20" s="15">
        <v>269</v>
      </c>
      <c r="F20">
        <v>228</v>
      </c>
      <c r="G20">
        <v>246</v>
      </c>
      <c r="H20" s="4">
        <f t="shared" si="0"/>
        <v>269</v>
      </c>
      <c r="I20" s="6">
        <v>278</v>
      </c>
      <c r="J20">
        <v>728</v>
      </c>
      <c r="K20">
        <v>852</v>
      </c>
      <c r="L20">
        <v>803</v>
      </c>
      <c r="M20">
        <v>803</v>
      </c>
      <c r="N20" s="4">
        <f t="shared" si="1"/>
        <v>852</v>
      </c>
      <c r="O20" s="6">
        <v>908</v>
      </c>
    </row>
    <row r="21" spans="1:15" ht="14.25">
      <c r="A21">
        <v>20</v>
      </c>
      <c r="B21" t="s">
        <v>59</v>
      </c>
      <c r="C21" t="s">
        <v>62</v>
      </c>
      <c r="D21">
        <v>246</v>
      </c>
      <c r="E21" s="15">
        <v>226</v>
      </c>
      <c r="F21">
        <v>247</v>
      </c>
      <c r="G21">
        <v>229</v>
      </c>
      <c r="H21" s="4">
        <f t="shared" si="0"/>
        <v>247</v>
      </c>
      <c r="I21" s="6">
        <v>277</v>
      </c>
      <c r="J21">
        <v>869</v>
      </c>
      <c r="K21">
        <v>797</v>
      </c>
      <c r="L21">
        <v>782</v>
      </c>
      <c r="M21">
        <v>731</v>
      </c>
      <c r="N21" s="4">
        <f t="shared" si="1"/>
        <v>869</v>
      </c>
      <c r="O21" s="6">
        <v>922</v>
      </c>
    </row>
    <row r="22" spans="1:15" ht="14.25">
      <c r="A22">
        <v>21</v>
      </c>
      <c r="B22" t="s">
        <v>59</v>
      </c>
      <c r="C22" t="s">
        <v>63</v>
      </c>
      <c r="D22">
        <v>254</v>
      </c>
      <c r="E22" s="15">
        <v>221</v>
      </c>
      <c r="F22">
        <v>0</v>
      </c>
      <c r="G22">
        <v>230</v>
      </c>
      <c r="H22" s="4">
        <f t="shared" si="0"/>
        <v>254</v>
      </c>
      <c r="I22" s="6">
        <v>279</v>
      </c>
      <c r="J22">
        <v>895</v>
      </c>
      <c r="K22">
        <v>757</v>
      </c>
      <c r="L22">
        <v>0</v>
      </c>
      <c r="M22">
        <v>806</v>
      </c>
      <c r="N22" s="4">
        <f t="shared" si="1"/>
        <v>895</v>
      </c>
      <c r="O22" s="6">
        <v>895</v>
      </c>
    </row>
    <row r="23" spans="1:15" ht="14.25">
      <c r="A23">
        <v>22</v>
      </c>
      <c r="B23" t="s">
        <v>55</v>
      </c>
      <c r="C23" t="s">
        <v>64</v>
      </c>
      <c r="D23">
        <v>0</v>
      </c>
      <c r="E23" s="15">
        <v>0</v>
      </c>
      <c r="F23">
        <v>244</v>
      </c>
      <c r="G23">
        <v>229</v>
      </c>
      <c r="H23" s="4">
        <f t="shared" si="0"/>
        <v>244</v>
      </c>
      <c r="I23" s="6">
        <v>278</v>
      </c>
      <c r="J23">
        <v>0</v>
      </c>
      <c r="K23">
        <v>0</v>
      </c>
      <c r="L23">
        <v>829</v>
      </c>
      <c r="M23">
        <v>810</v>
      </c>
      <c r="N23" s="4">
        <f t="shared" si="1"/>
        <v>829</v>
      </c>
      <c r="O23" s="6">
        <v>938</v>
      </c>
    </row>
    <row r="24" spans="1:15" ht="14.25">
      <c r="A24">
        <v>23</v>
      </c>
      <c r="B24" t="s">
        <v>65</v>
      </c>
      <c r="C24" t="s">
        <v>66</v>
      </c>
      <c r="D24">
        <v>201</v>
      </c>
      <c r="E24" s="15">
        <v>198</v>
      </c>
      <c r="F24">
        <v>237</v>
      </c>
      <c r="G24">
        <v>0</v>
      </c>
      <c r="H24" s="4">
        <f t="shared" si="0"/>
        <v>237</v>
      </c>
      <c r="I24" s="6">
        <v>237</v>
      </c>
      <c r="J24">
        <v>699</v>
      </c>
      <c r="K24">
        <v>721</v>
      </c>
      <c r="L24">
        <v>795</v>
      </c>
      <c r="M24">
        <v>0</v>
      </c>
      <c r="N24" s="4">
        <f t="shared" si="1"/>
        <v>795</v>
      </c>
      <c r="O24" s="6">
        <v>795</v>
      </c>
    </row>
    <row r="25" spans="1:15" ht="14.25">
      <c r="A25">
        <v>24</v>
      </c>
      <c r="B25" t="s">
        <v>65</v>
      </c>
      <c r="C25" t="s">
        <v>67</v>
      </c>
      <c r="D25">
        <v>199</v>
      </c>
      <c r="E25" s="15">
        <v>199</v>
      </c>
      <c r="F25">
        <v>209</v>
      </c>
      <c r="G25">
        <v>198</v>
      </c>
      <c r="H25" s="4">
        <f t="shared" si="0"/>
        <v>209</v>
      </c>
      <c r="I25" s="6">
        <v>240</v>
      </c>
      <c r="J25">
        <v>687</v>
      </c>
      <c r="K25">
        <v>724</v>
      </c>
      <c r="L25">
        <v>715</v>
      </c>
      <c r="M25">
        <v>693</v>
      </c>
      <c r="N25" s="4">
        <f t="shared" si="1"/>
        <v>724</v>
      </c>
      <c r="O25" s="6">
        <v>786</v>
      </c>
    </row>
    <row r="26" spans="1:15" ht="14.25">
      <c r="A26">
        <v>25</v>
      </c>
      <c r="B26" t="s">
        <v>65</v>
      </c>
      <c r="C26" t="s">
        <v>68</v>
      </c>
      <c r="D26">
        <v>214</v>
      </c>
      <c r="E26" s="15">
        <v>220</v>
      </c>
      <c r="F26">
        <v>235</v>
      </c>
      <c r="G26">
        <v>256</v>
      </c>
      <c r="H26" s="4">
        <f t="shared" si="0"/>
        <v>256</v>
      </c>
      <c r="I26" s="6">
        <v>258</v>
      </c>
      <c r="J26">
        <v>764</v>
      </c>
      <c r="K26">
        <v>779</v>
      </c>
      <c r="L26">
        <v>819</v>
      </c>
      <c r="M26">
        <v>767</v>
      </c>
      <c r="N26" s="4">
        <f t="shared" si="1"/>
        <v>819</v>
      </c>
      <c r="O26" s="6">
        <v>880</v>
      </c>
    </row>
    <row r="27" spans="1:15" ht="14.25">
      <c r="A27">
        <v>26</v>
      </c>
      <c r="B27" t="s">
        <v>69</v>
      </c>
      <c r="C27" t="s">
        <v>70</v>
      </c>
      <c r="D27">
        <v>252</v>
      </c>
      <c r="E27" s="15">
        <v>224</v>
      </c>
      <c r="F27">
        <v>234</v>
      </c>
      <c r="G27">
        <v>258</v>
      </c>
      <c r="H27" s="4">
        <f t="shared" si="0"/>
        <v>258</v>
      </c>
      <c r="I27" s="6">
        <v>258</v>
      </c>
      <c r="J27">
        <v>847</v>
      </c>
      <c r="K27">
        <v>778</v>
      </c>
      <c r="L27">
        <v>860</v>
      </c>
      <c r="M27">
        <v>773</v>
      </c>
      <c r="N27" s="4">
        <f t="shared" si="1"/>
        <v>860</v>
      </c>
      <c r="O27" s="6">
        <v>860</v>
      </c>
    </row>
    <row r="28" spans="1:15" ht="14.25">
      <c r="A28">
        <v>27</v>
      </c>
      <c r="B28" t="s">
        <v>69</v>
      </c>
      <c r="C28" t="s">
        <v>71</v>
      </c>
      <c r="D28">
        <v>242</v>
      </c>
      <c r="E28" s="15">
        <v>224</v>
      </c>
      <c r="F28">
        <v>236</v>
      </c>
      <c r="G28">
        <v>193</v>
      </c>
      <c r="H28" s="4">
        <f t="shared" si="0"/>
        <v>242</v>
      </c>
      <c r="I28" s="6">
        <v>242</v>
      </c>
      <c r="J28">
        <v>831</v>
      </c>
      <c r="K28">
        <v>735</v>
      </c>
      <c r="L28">
        <v>772</v>
      </c>
      <c r="M28">
        <v>665</v>
      </c>
      <c r="N28" s="4">
        <f t="shared" si="1"/>
        <v>831</v>
      </c>
      <c r="O28" s="6">
        <v>831</v>
      </c>
    </row>
    <row r="29" spans="1:15" ht="14.25">
      <c r="A29">
        <v>28</v>
      </c>
      <c r="B29" t="s">
        <v>69</v>
      </c>
      <c r="C29" t="s">
        <v>72</v>
      </c>
      <c r="D29">
        <v>243</v>
      </c>
      <c r="E29" s="15">
        <v>216</v>
      </c>
      <c r="F29">
        <v>246</v>
      </c>
      <c r="G29">
        <v>204</v>
      </c>
      <c r="H29" s="4">
        <f t="shared" si="0"/>
        <v>246</v>
      </c>
      <c r="I29" s="6">
        <v>247</v>
      </c>
      <c r="J29">
        <v>746</v>
      </c>
      <c r="K29">
        <v>723</v>
      </c>
      <c r="L29">
        <v>829</v>
      </c>
      <c r="M29">
        <v>791</v>
      </c>
      <c r="N29" s="4">
        <f t="shared" si="1"/>
        <v>829</v>
      </c>
      <c r="O29" s="6">
        <v>833</v>
      </c>
    </row>
    <row r="30" spans="8:15" ht="14.25">
      <c r="H30" s="4"/>
      <c r="I30" s="6"/>
      <c r="N30" s="4"/>
      <c r="O30" s="6"/>
    </row>
    <row r="31" spans="8:15" ht="14.25">
      <c r="H31" s="4"/>
      <c r="I31" s="6"/>
      <c r="N31" s="4"/>
      <c r="O31" s="6"/>
    </row>
    <row r="32" spans="8:15" ht="14.25">
      <c r="H32" s="4"/>
      <c r="I32" s="6"/>
      <c r="N32" s="4"/>
      <c r="O32" s="6"/>
    </row>
    <row r="33" spans="8:15" ht="14.25">
      <c r="H33" s="4"/>
      <c r="I33" s="6"/>
      <c r="N33" s="4"/>
      <c r="O33" s="6"/>
    </row>
    <row r="34" spans="8:15" ht="14.25">
      <c r="H34" s="4"/>
      <c r="I34" s="6"/>
      <c r="N34" s="4"/>
      <c r="O34" s="6"/>
    </row>
    <row r="35" spans="8:15" ht="14.25">
      <c r="H35" s="4"/>
      <c r="I35" s="6"/>
      <c r="N35" s="4"/>
      <c r="O35" s="6"/>
    </row>
    <row r="36" spans="8:15" ht="14.25">
      <c r="H36" s="4"/>
      <c r="I36" s="6"/>
      <c r="N36" s="4"/>
      <c r="O36" s="6"/>
    </row>
    <row r="37" spans="8:15" ht="14.25">
      <c r="H37" s="4"/>
      <c r="I37" s="6"/>
      <c r="N37" s="4"/>
      <c r="O37" s="6"/>
    </row>
    <row r="38" spans="8:15" ht="14.25">
      <c r="H38" s="4"/>
      <c r="I38" s="6"/>
      <c r="N38" s="4"/>
      <c r="O38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Edgars31</dc:creator>
  <cp:keywords/>
  <dc:description/>
  <cp:lastModifiedBy>Edgars Runcis</cp:lastModifiedBy>
  <cp:lastPrinted>2015-12-11T12:31:40Z</cp:lastPrinted>
  <dcterms:created xsi:type="dcterms:W3CDTF">2015-12-11T12:31:55Z</dcterms:created>
  <dcterms:modified xsi:type="dcterms:W3CDTF">2024-04-29T20:31:19Z</dcterms:modified>
  <cp:category/>
  <cp:version/>
  <cp:contentType/>
  <cp:contentStatus/>
</cp:coreProperties>
</file>